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vrvpraha-my.sharepoint.com/personal/morska_vrv_cz/Documents/Plocha/"/>
    </mc:Choice>
  </mc:AlternateContent>
  <xr:revisionPtr revIDLastSave="1" documentId="11_CEAE698D10AA17A3204A9B7177C122D2F017AF59" xr6:coauthVersionLast="47" xr6:coauthVersionMax="47" xr10:uidLastSave="{7F34CAAC-41E4-4FB7-9C23-95EF1060F0D4}"/>
  <bookViews>
    <workbookView xWindow="-120" yWindow="-120" windowWidth="29040" windowHeight="17520" xr2:uid="{00000000-000D-0000-FFFF-FFFF00000000}"/>
  </bookViews>
  <sheets>
    <sheet name="Titulní strana" sheetId="14" r:id="rId1"/>
    <sheet name="Rekapitulace stavby" sheetId="1" r:id="rId2"/>
    <sheet name="SO 01 - Stavební část" sheetId="2" r:id="rId3"/>
    <sheet name="D.1.2.1 - Trubní rozvody" sheetId="3" r:id="rId4"/>
    <sheet name="D.1.2.8 - Dešťová kanaliz..." sheetId="4" r:id="rId5"/>
    <sheet name="SO 03 - Zpevněná obslužná..." sheetId="5" r:id="rId6"/>
    <sheet name="SO 05 - Přípojka NN" sheetId="6" r:id="rId7"/>
    <sheet name="SO 06 - Přívod ze SZ větv..." sheetId="7" r:id="rId8"/>
    <sheet name="SO 08 - Propoj do vodojem..." sheetId="8" r:id="rId9"/>
    <sheet name="TZ 01 - Strojně-technolog..." sheetId="9" r:id="rId10"/>
    <sheet name="TZ 02 - Elektrotechnická ..." sheetId="10" r:id="rId11"/>
    <sheet name="TZ 03 - VDJ Lesnov – úpra..." sheetId="11" r:id="rId12"/>
    <sheet name="VON - Vedlejší a ostatní ..." sheetId="12" r:id="rId13"/>
    <sheet name="Pokyny pro vyplnění" sheetId="13" r:id="rId14"/>
  </sheets>
  <definedNames>
    <definedName name="_xlnm._FilterDatabase" localSheetId="3" hidden="1">'D.1.2.1 - Trubní rozvody'!$C$102:$K$1305</definedName>
    <definedName name="_xlnm._FilterDatabase" localSheetId="4" hidden="1">'D.1.2.8 - Dešťová kanaliz...'!$C$90:$K$212</definedName>
    <definedName name="_xlnm._FilterDatabase" localSheetId="2" hidden="1">'SO 01 - Stavební část'!$C$103:$K$2079</definedName>
    <definedName name="_xlnm._FilterDatabase" localSheetId="5" hidden="1">'SO 03 - Zpevněná obslužná...'!$C$83:$K$211</definedName>
    <definedName name="_xlnm._FilterDatabase" localSheetId="6" hidden="1">'SO 05 - Přípojka NN'!$C$82:$K$104</definedName>
    <definedName name="_xlnm._FilterDatabase" localSheetId="7" hidden="1">'SO 06 - Přívod ze SZ větv...'!$C$84:$K$310</definedName>
    <definedName name="_xlnm._FilterDatabase" localSheetId="8" hidden="1">'SO 08 - Propoj do vodojem...'!$C$87:$K$260</definedName>
    <definedName name="_xlnm._FilterDatabase" localSheetId="9" hidden="1">'TZ 01 - Strojně-technolog...'!$C$86:$K$378</definedName>
    <definedName name="_xlnm._FilterDatabase" localSheetId="10" hidden="1">'TZ 02 - Elektrotechnická ...'!$C$83:$K$177</definedName>
    <definedName name="_xlnm._FilterDatabase" localSheetId="11" hidden="1">'TZ 03 - VDJ Lesnov – úpra...'!$C$79:$K$93</definedName>
    <definedName name="_xlnm._FilterDatabase" localSheetId="12" hidden="1">'VON - Vedlejší a ostatní ...'!$C$84:$K$173</definedName>
    <definedName name="_xlnm.Print_Titles" localSheetId="3">'D.1.2.1 - Trubní rozvody'!$102:$102</definedName>
    <definedName name="_xlnm.Print_Titles" localSheetId="4">'D.1.2.8 - Dešťová kanaliz...'!$90:$90</definedName>
    <definedName name="_xlnm.Print_Titles" localSheetId="1">'Rekapitulace stavby'!$52:$52</definedName>
    <definedName name="_xlnm.Print_Titles" localSheetId="2">'SO 01 - Stavební část'!$103:$103</definedName>
    <definedName name="_xlnm.Print_Titles" localSheetId="5">'SO 03 - Zpevněná obslužná...'!$83:$83</definedName>
    <definedName name="_xlnm.Print_Titles" localSheetId="6">'SO 05 - Přípojka NN'!$82:$82</definedName>
    <definedName name="_xlnm.Print_Titles" localSheetId="7">'SO 06 - Přívod ze SZ větv...'!$84:$84</definedName>
    <definedName name="_xlnm.Print_Titles" localSheetId="8">'SO 08 - Propoj do vodojem...'!$87:$87</definedName>
    <definedName name="_xlnm.Print_Titles" localSheetId="9">'TZ 01 - Strojně-technolog...'!$86:$86</definedName>
    <definedName name="_xlnm.Print_Titles" localSheetId="10">'TZ 02 - Elektrotechnická ...'!$83:$83</definedName>
    <definedName name="_xlnm.Print_Titles" localSheetId="11">'TZ 03 - VDJ Lesnov – úpra...'!$79:$79</definedName>
    <definedName name="_xlnm.Print_Titles" localSheetId="12">'VON - Vedlejší a ostatní ...'!$84:$84</definedName>
    <definedName name="_xlnm.Print_Area" localSheetId="3">'D.1.2.1 - Trubní rozvody'!$C$4:$J$41,'D.1.2.1 - Trubní rozvody'!$C$47:$J$82,'D.1.2.1 - Trubní rozvody'!$C$88:$K$1305</definedName>
    <definedName name="_xlnm.Print_Area" localSheetId="4">'D.1.2.8 - Dešťová kanaliz...'!$C$4:$J$41,'D.1.2.8 - Dešťová kanaliz...'!$C$47:$J$70,'D.1.2.8 - Dešťová kanaliz...'!$C$76:$K$212</definedName>
    <definedName name="_xlnm.Print_Area" localSheetId="13">'Pokyny pro vyplnění'!$B$2:$K$71,'Pokyny pro vyplnění'!$B$74:$K$118,'Pokyny pro vyplnění'!$B$121:$K$161,'Pokyny pro vyplnění'!$B$164:$K$219</definedName>
    <definedName name="_xlnm.Print_Area" localSheetId="1">'Rekapitulace stavby'!$D$4:$AO$36,'Rekapitulace stavby'!$C$42:$AQ$67</definedName>
    <definedName name="_xlnm.Print_Area" localSheetId="2">'SO 01 - Stavební část'!$C$4:$J$39,'SO 01 - Stavební část'!$C$45:$J$85,'SO 01 - Stavební část'!$C$91:$K$2079</definedName>
    <definedName name="_xlnm.Print_Area" localSheetId="5">'SO 03 - Zpevněná obslužná...'!$C$4:$J$39,'SO 03 - Zpevněná obslužná...'!$C$45:$J$65,'SO 03 - Zpevněná obslužná...'!$C$71:$K$211</definedName>
    <definedName name="_xlnm.Print_Area" localSheetId="6">'SO 05 - Přípojka NN'!$C$4:$J$39,'SO 05 - Přípojka NN'!$C$45:$J$64,'SO 05 - Přípojka NN'!$C$70:$K$104</definedName>
    <definedName name="_xlnm.Print_Area" localSheetId="7">'SO 06 - Přívod ze SZ větv...'!$C$4:$J$39,'SO 06 - Přívod ze SZ větv...'!$C$45:$J$66,'SO 06 - Přívod ze SZ větv...'!$C$72:$K$310</definedName>
    <definedName name="_xlnm.Print_Area" localSheetId="8">'SO 08 - Propoj do vodojem...'!$C$4:$J$39,'SO 08 - Propoj do vodojem...'!$C$45:$J$69,'SO 08 - Propoj do vodojem...'!$C$75:$K$260</definedName>
    <definedName name="_xlnm.Print_Area" localSheetId="9">'TZ 01 - Strojně-technolog...'!$C$4:$J$39,'TZ 01 - Strojně-technolog...'!$C$45:$J$68,'TZ 01 - Strojně-technolog...'!$C$74:$K$378</definedName>
    <definedName name="_xlnm.Print_Area" localSheetId="10">'TZ 02 - Elektrotechnická ...'!$C$4:$J$39,'TZ 02 - Elektrotechnická ...'!$C$45:$J$65,'TZ 02 - Elektrotechnická ...'!$C$71:$K$177</definedName>
    <definedName name="_xlnm.Print_Area" localSheetId="11">'TZ 03 - VDJ Lesnov – úpra...'!$C$4:$J$39,'TZ 03 - VDJ Lesnov – úpra...'!$C$45:$J$61,'TZ 03 - VDJ Lesnov – úpra...'!$C$67:$K$93</definedName>
    <definedName name="_xlnm.Print_Area" localSheetId="12">'VON - Vedlejší a ostatní ...'!$C$4:$J$39,'VON - Vedlejší a ostatní ...'!$C$45:$J$66,'VON - Vedlejší a ostatní ...'!$C$72:$K$173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2" l="1"/>
  <c r="J36" i="12"/>
  <c r="AY66" i="1"/>
  <c r="J35" i="12"/>
  <c r="AX66" i="1" s="1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1" i="12"/>
  <c r="BH171" i="12"/>
  <c r="BG171" i="12"/>
  <c r="BF171" i="12"/>
  <c r="T171" i="12"/>
  <c r="R171" i="12"/>
  <c r="P171" i="12"/>
  <c r="BI170" i="12"/>
  <c r="BH170" i="12"/>
  <c r="BG170" i="12"/>
  <c r="BF170" i="12"/>
  <c r="T170" i="12"/>
  <c r="R170" i="12"/>
  <c r="P170" i="12"/>
  <c r="BI162" i="12"/>
  <c r="BH162" i="12"/>
  <c r="BG162" i="12"/>
  <c r="BF162" i="12"/>
  <c r="T162" i="12"/>
  <c r="R162" i="12"/>
  <c r="P162" i="12"/>
  <c r="BI161" i="12"/>
  <c r="BH161" i="12"/>
  <c r="BG161" i="12"/>
  <c r="BF161" i="12"/>
  <c r="T161" i="12"/>
  <c r="R161" i="12"/>
  <c r="P161" i="12"/>
  <c r="BI147" i="12"/>
  <c r="BH147" i="12"/>
  <c r="BG147" i="12"/>
  <c r="BF147" i="12"/>
  <c r="T147" i="12"/>
  <c r="R147" i="12"/>
  <c r="P147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28" i="12"/>
  <c r="BH128" i="12"/>
  <c r="BG128" i="12"/>
  <c r="BF128" i="12"/>
  <c r="T128" i="12"/>
  <c r="R128" i="12"/>
  <c r="P128" i="12"/>
  <c r="BI122" i="12"/>
  <c r="BH122" i="12"/>
  <c r="BG122" i="12"/>
  <c r="BF122" i="12"/>
  <c r="T122" i="12"/>
  <c r="T121" i="12"/>
  <c r="R122" i="12"/>
  <c r="R121" i="12"/>
  <c r="P122" i="12"/>
  <c r="P121" i="12"/>
  <c r="BI116" i="12"/>
  <c r="BH116" i="12"/>
  <c r="BG116" i="12"/>
  <c r="BF116" i="12"/>
  <c r="T116" i="12"/>
  <c r="R116" i="12"/>
  <c r="P116" i="12"/>
  <c r="P111" i="12"/>
  <c r="BI112" i="12"/>
  <c r="BH112" i="12"/>
  <c r="BG112" i="12"/>
  <c r="BF112" i="12"/>
  <c r="T112" i="12"/>
  <c r="R112" i="12"/>
  <c r="P112" i="12"/>
  <c r="BI110" i="12"/>
  <c r="BH110" i="12"/>
  <c r="BG110" i="12"/>
  <c r="BF110" i="12"/>
  <c r="T110" i="12"/>
  <c r="R110" i="12"/>
  <c r="P110" i="12"/>
  <c r="BI109" i="12"/>
  <c r="BH109" i="12"/>
  <c r="BG109" i="12"/>
  <c r="BF109" i="12"/>
  <c r="T109" i="12"/>
  <c r="R109" i="12"/>
  <c r="P109" i="12"/>
  <c r="BI104" i="12"/>
  <c r="BH104" i="12"/>
  <c r="BG104" i="12"/>
  <c r="BF104" i="12"/>
  <c r="T104" i="12"/>
  <c r="R104" i="12"/>
  <c r="P104" i="12"/>
  <c r="BI99" i="12"/>
  <c r="BH99" i="12"/>
  <c r="BG99" i="12"/>
  <c r="BF99" i="12"/>
  <c r="T99" i="12"/>
  <c r="R99" i="12"/>
  <c r="P99" i="12"/>
  <c r="BI94" i="12"/>
  <c r="BH94" i="12"/>
  <c r="BG94" i="12"/>
  <c r="BF94" i="12"/>
  <c r="T94" i="12"/>
  <c r="R94" i="12"/>
  <c r="P94" i="12"/>
  <c r="BI93" i="12"/>
  <c r="BH93" i="12"/>
  <c r="BG93" i="12"/>
  <c r="BF93" i="12"/>
  <c r="T93" i="12"/>
  <c r="R93" i="12"/>
  <c r="P93" i="12"/>
  <c r="BI88" i="12"/>
  <c r="BH88" i="12"/>
  <c r="BG88" i="12"/>
  <c r="BF88" i="12"/>
  <c r="T88" i="12"/>
  <c r="R88" i="12"/>
  <c r="P88" i="12"/>
  <c r="J82" i="12"/>
  <c r="J81" i="12"/>
  <c r="F81" i="12"/>
  <c r="F79" i="12"/>
  <c r="E77" i="12"/>
  <c r="J55" i="12"/>
  <c r="J54" i="12"/>
  <c r="F54" i="12"/>
  <c r="F52" i="12"/>
  <c r="E50" i="12"/>
  <c r="J18" i="12"/>
  <c r="E18" i="12"/>
  <c r="F82" i="12" s="1"/>
  <c r="J17" i="12"/>
  <c r="J12" i="12"/>
  <c r="J52" i="12"/>
  <c r="E7" i="12"/>
  <c r="E75" i="12"/>
  <c r="J37" i="11"/>
  <c r="J36" i="11"/>
  <c r="AY65" i="1" s="1"/>
  <c r="J35" i="11"/>
  <c r="AX65" i="1"/>
  <c r="BI93" i="11"/>
  <c r="BH93" i="11"/>
  <c r="BG93" i="11"/>
  <c r="BF93" i="11"/>
  <c r="T93" i="11"/>
  <c r="R93" i="11"/>
  <c r="P93" i="11"/>
  <c r="BI92" i="11"/>
  <c r="BH92" i="11"/>
  <c r="BG92" i="11"/>
  <c r="BF92" i="11"/>
  <c r="T92" i="11"/>
  <c r="R92" i="11"/>
  <c r="P92" i="11"/>
  <c r="BI91" i="11"/>
  <c r="BH91" i="11"/>
  <c r="BG91" i="11"/>
  <c r="BF91" i="11"/>
  <c r="T91" i="11"/>
  <c r="R91" i="11"/>
  <c r="P91" i="11"/>
  <c r="BI90" i="11"/>
  <c r="BH90" i="11"/>
  <c r="BG90" i="11"/>
  <c r="BF90" i="11"/>
  <c r="T90" i="11"/>
  <c r="R90" i="11"/>
  <c r="P90" i="11"/>
  <c r="BI89" i="11"/>
  <c r="BH89" i="11"/>
  <c r="BG89" i="11"/>
  <c r="BF89" i="11"/>
  <c r="T89" i="11"/>
  <c r="R89" i="11"/>
  <c r="P89" i="11"/>
  <c r="BI88" i="11"/>
  <c r="BH88" i="11"/>
  <c r="BG88" i="11"/>
  <c r="BF88" i="11"/>
  <c r="T88" i="11"/>
  <c r="R88" i="11"/>
  <c r="P88" i="11"/>
  <c r="BI87" i="11"/>
  <c r="BH87" i="11"/>
  <c r="BG87" i="11"/>
  <c r="BF87" i="11"/>
  <c r="T87" i="11"/>
  <c r="R87" i="11"/>
  <c r="P87" i="11"/>
  <c r="BI86" i="11"/>
  <c r="BH86" i="11"/>
  <c r="BG86" i="11"/>
  <c r="BF86" i="11"/>
  <c r="T86" i="11"/>
  <c r="R86" i="11"/>
  <c r="P86" i="11"/>
  <c r="BI85" i="11"/>
  <c r="BH85" i="11"/>
  <c r="BG85" i="11"/>
  <c r="BF85" i="11"/>
  <c r="T85" i="11"/>
  <c r="R85" i="11"/>
  <c r="P85" i="11"/>
  <c r="BI84" i="11"/>
  <c r="BH84" i="11"/>
  <c r="BG84" i="11"/>
  <c r="BF84" i="11"/>
  <c r="T84" i="11"/>
  <c r="R84" i="11"/>
  <c r="P84" i="11"/>
  <c r="BI83" i="11"/>
  <c r="BH83" i="11"/>
  <c r="BG83" i="11"/>
  <c r="BF83" i="11"/>
  <c r="T83" i="11"/>
  <c r="R83" i="11"/>
  <c r="P83" i="11"/>
  <c r="BI82" i="11"/>
  <c r="BH82" i="11"/>
  <c r="BG82" i="11"/>
  <c r="BF82" i="11"/>
  <c r="T82" i="11"/>
  <c r="R82" i="11"/>
  <c r="P82" i="11"/>
  <c r="J77" i="11"/>
  <c r="J76" i="11"/>
  <c r="F76" i="11"/>
  <c r="F74" i="11"/>
  <c r="E72" i="11"/>
  <c r="J55" i="11"/>
  <c r="J54" i="11"/>
  <c r="F54" i="11"/>
  <c r="F52" i="11"/>
  <c r="E50" i="11"/>
  <c r="J18" i="11"/>
  <c r="E18" i="11"/>
  <c r="F77" i="11"/>
  <c r="J17" i="11"/>
  <c r="J12" i="11"/>
  <c r="J74" i="11" s="1"/>
  <c r="E7" i="11"/>
  <c r="E48" i="11" s="1"/>
  <c r="J37" i="10"/>
  <c r="J36" i="10"/>
  <c r="AY64" i="1"/>
  <c r="J35" i="10"/>
  <c r="AX64" i="1" s="1"/>
  <c r="BI177" i="10"/>
  <c r="BH177" i="10"/>
  <c r="BG177" i="10"/>
  <c r="BF177" i="10"/>
  <c r="T177" i="10"/>
  <c r="R177" i="10"/>
  <c r="P177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6" i="10"/>
  <c r="BH146" i="10"/>
  <c r="BG146" i="10"/>
  <c r="BF146" i="10"/>
  <c r="T146" i="10"/>
  <c r="R146" i="10"/>
  <c r="P146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BI120" i="10"/>
  <c r="BH120" i="10"/>
  <c r="BG120" i="10"/>
  <c r="BF120" i="10"/>
  <c r="T120" i="10"/>
  <c r="R120" i="10"/>
  <c r="P120" i="10"/>
  <c r="BI119" i="10"/>
  <c r="BH119" i="10"/>
  <c r="BG119" i="10"/>
  <c r="BF119" i="10"/>
  <c r="T119" i="10"/>
  <c r="R119" i="10"/>
  <c r="P119" i="10"/>
  <c r="BI118" i="10"/>
  <c r="BH118" i="10"/>
  <c r="BG118" i="10"/>
  <c r="BF118" i="10"/>
  <c r="T118" i="10"/>
  <c r="R118" i="10"/>
  <c r="P118" i="10"/>
  <c r="BI116" i="10"/>
  <c r="BH116" i="10"/>
  <c r="BG116" i="10"/>
  <c r="BF116" i="10"/>
  <c r="T116" i="10"/>
  <c r="R116" i="10"/>
  <c r="P116" i="10"/>
  <c r="BI115" i="10"/>
  <c r="BH115" i="10"/>
  <c r="BG115" i="10"/>
  <c r="BF115" i="10"/>
  <c r="T115" i="10"/>
  <c r="R115" i="10"/>
  <c r="P115" i="10"/>
  <c r="BI114" i="10"/>
  <c r="BH114" i="10"/>
  <c r="BG114" i="10"/>
  <c r="BF114" i="10"/>
  <c r="T114" i="10"/>
  <c r="R114" i="10"/>
  <c r="P114" i="10"/>
  <c r="BI113" i="10"/>
  <c r="BH113" i="10"/>
  <c r="BG113" i="10"/>
  <c r="BF113" i="10"/>
  <c r="T113" i="10"/>
  <c r="R113" i="10"/>
  <c r="P113" i="10"/>
  <c r="BI112" i="10"/>
  <c r="BH112" i="10"/>
  <c r="BG112" i="10"/>
  <c r="BF112" i="10"/>
  <c r="T112" i="10"/>
  <c r="R112" i="10"/>
  <c r="P112" i="10"/>
  <c r="BI111" i="10"/>
  <c r="BH111" i="10"/>
  <c r="BG111" i="10"/>
  <c r="BF111" i="10"/>
  <c r="T111" i="10"/>
  <c r="R111" i="10"/>
  <c r="P111" i="10"/>
  <c r="BI110" i="10"/>
  <c r="BH110" i="10"/>
  <c r="BG110" i="10"/>
  <c r="BF110" i="10"/>
  <c r="T110" i="10"/>
  <c r="R110" i="10"/>
  <c r="P110" i="10"/>
  <c r="BI109" i="10"/>
  <c r="BH109" i="10"/>
  <c r="BG109" i="10"/>
  <c r="BF109" i="10"/>
  <c r="T109" i="10"/>
  <c r="R109" i="10"/>
  <c r="P109" i="10"/>
  <c r="BI108" i="10"/>
  <c r="BH108" i="10"/>
  <c r="BG108" i="10"/>
  <c r="BF108" i="10"/>
  <c r="T108" i="10"/>
  <c r="R108" i="10"/>
  <c r="P108" i="10"/>
  <c r="BI107" i="10"/>
  <c r="BH107" i="10"/>
  <c r="BG107" i="10"/>
  <c r="BF107" i="10"/>
  <c r="T107" i="10"/>
  <c r="R107" i="10"/>
  <c r="P107" i="10"/>
  <c r="BI106" i="10"/>
  <c r="BH106" i="10"/>
  <c r="BG106" i="10"/>
  <c r="BF106" i="10"/>
  <c r="T106" i="10"/>
  <c r="R106" i="10"/>
  <c r="P106" i="10"/>
  <c r="BI105" i="10"/>
  <c r="BH105" i="10"/>
  <c r="BG105" i="10"/>
  <c r="BF105" i="10"/>
  <c r="T105" i="10"/>
  <c r="R105" i="10"/>
  <c r="P105" i="10"/>
  <c r="BI104" i="10"/>
  <c r="BH104" i="10"/>
  <c r="BG104" i="10"/>
  <c r="BF104" i="10"/>
  <c r="T104" i="10"/>
  <c r="R104" i="10"/>
  <c r="P104" i="10"/>
  <c r="BI103" i="10"/>
  <c r="BH103" i="10"/>
  <c r="BG103" i="10"/>
  <c r="BF103" i="10"/>
  <c r="T103" i="10"/>
  <c r="R103" i="10"/>
  <c r="P103" i="10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J81" i="10"/>
  <c r="J80" i="10"/>
  <c r="F80" i="10"/>
  <c r="F78" i="10"/>
  <c r="E76" i="10"/>
  <c r="J55" i="10"/>
  <c r="J54" i="10"/>
  <c r="F54" i="10"/>
  <c r="F52" i="10"/>
  <c r="E50" i="10"/>
  <c r="J18" i="10"/>
  <c r="E18" i="10"/>
  <c r="F55" i="10"/>
  <c r="J17" i="10"/>
  <c r="J12" i="10"/>
  <c r="J78" i="10"/>
  <c r="E7" i="10"/>
  <c r="E48" i="10"/>
  <c r="J37" i="9"/>
  <c r="J36" i="9"/>
  <c r="AY63" i="1" s="1"/>
  <c r="J35" i="9"/>
  <c r="AX63" i="1" s="1"/>
  <c r="BI378" i="9"/>
  <c r="BH378" i="9"/>
  <c r="BG378" i="9"/>
  <c r="BF378" i="9"/>
  <c r="T378" i="9"/>
  <c r="R378" i="9"/>
  <c r="P378" i="9"/>
  <c r="BI377" i="9"/>
  <c r="BH377" i="9"/>
  <c r="BG377" i="9"/>
  <c r="BF377" i="9"/>
  <c r="T377" i="9"/>
  <c r="R377" i="9"/>
  <c r="P377" i="9"/>
  <c r="BI376" i="9"/>
  <c r="BH376" i="9"/>
  <c r="BG376" i="9"/>
  <c r="BF376" i="9"/>
  <c r="T376" i="9"/>
  <c r="R376" i="9"/>
  <c r="P376" i="9"/>
  <c r="BI375" i="9"/>
  <c r="BH375" i="9"/>
  <c r="BG375" i="9"/>
  <c r="BF375" i="9"/>
  <c r="T375" i="9"/>
  <c r="R375" i="9"/>
  <c r="P375" i="9"/>
  <c r="BI374" i="9"/>
  <c r="BH374" i="9"/>
  <c r="BG374" i="9"/>
  <c r="BF374" i="9"/>
  <c r="T374" i="9"/>
  <c r="R374" i="9"/>
  <c r="P374" i="9"/>
  <c r="BI373" i="9"/>
  <c r="BH373" i="9"/>
  <c r="BG373" i="9"/>
  <c r="BF373" i="9"/>
  <c r="T373" i="9"/>
  <c r="R373" i="9"/>
  <c r="P373" i="9"/>
  <c r="BI372" i="9"/>
  <c r="BH372" i="9"/>
  <c r="BG372" i="9"/>
  <c r="BF372" i="9"/>
  <c r="T372" i="9"/>
  <c r="R372" i="9"/>
  <c r="P372" i="9"/>
  <c r="BI371" i="9"/>
  <c r="BH371" i="9"/>
  <c r="BG371" i="9"/>
  <c r="BF371" i="9"/>
  <c r="T371" i="9"/>
  <c r="R371" i="9"/>
  <c r="P371" i="9"/>
  <c r="BI370" i="9"/>
  <c r="BH370" i="9"/>
  <c r="BG370" i="9"/>
  <c r="BF370" i="9"/>
  <c r="T370" i="9"/>
  <c r="R370" i="9"/>
  <c r="P370" i="9"/>
  <c r="BI369" i="9"/>
  <c r="BH369" i="9"/>
  <c r="BG369" i="9"/>
  <c r="BF369" i="9"/>
  <c r="T369" i="9"/>
  <c r="R369" i="9"/>
  <c r="P369" i="9"/>
  <c r="BI368" i="9"/>
  <c r="BH368" i="9"/>
  <c r="BG368" i="9"/>
  <c r="BF368" i="9"/>
  <c r="T368" i="9"/>
  <c r="R368" i="9"/>
  <c r="P368" i="9"/>
  <c r="BI367" i="9"/>
  <c r="BH367" i="9"/>
  <c r="BG367" i="9"/>
  <c r="BF367" i="9"/>
  <c r="T367" i="9"/>
  <c r="R367" i="9"/>
  <c r="P367" i="9"/>
  <c r="BI366" i="9"/>
  <c r="BH366" i="9"/>
  <c r="BG366" i="9"/>
  <c r="BF366" i="9"/>
  <c r="T366" i="9"/>
  <c r="R366" i="9"/>
  <c r="P366" i="9"/>
  <c r="BI365" i="9"/>
  <c r="BH365" i="9"/>
  <c r="BG365" i="9"/>
  <c r="BF365" i="9"/>
  <c r="T365" i="9"/>
  <c r="R365" i="9"/>
  <c r="P365" i="9"/>
  <c r="BI364" i="9"/>
  <c r="BH364" i="9"/>
  <c r="BG364" i="9"/>
  <c r="BF364" i="9"/>
  <c r="T364" i="9"/>
  <c r="R364" i="9"/>
  <c r="P364" i="9"/>
  <c r="BI362" i="9"/>
  <c r="BH362" i="9"/>
  <c r="BG362" i="9"/>
  <c r="BF362" i="9"/>
  <c r="T362" i="9"/>
  <c r="R362" i="9"/>
  <c r="P362" i="9"/>
  <c r="BI361" i="9"/>
  <c r="BH361" i="9"/>
  <c r="BG361" i="9"/>
  <c r="BF361" i="9"/>
  <c r="T361" i="9"/>
  <c r="R361" i="9"/>
  <c r="P361" i="9"/>
  <c r="BI360" i="9"/>
  <c r="BH360" i="9"/>
  <c r="BG360" i="9"/>
  <c r="BF360" i="9"/>
  <c r="T360" i="9"/>
  <c r="R360" i="9"/>
  <c r="P360" i="9"/>
  <c r="BI359" i="9"/>
  <c r="BH359" i="9"/>
  <c r="BG359" i="9"/>
  <c r="BF359" i="9"/>
  <c r="T359" i="9"/>
  <c r="R359" i="9"/>
  <c r="P359" i="9"/>
  <c r="BI358" i="9"/>
  <c r="BH358" i="9"/>
  <c r="BG358" i="9"/>
  <c r="BF358" i="9"/>
  <c r="T358" i="9"/>
  <c r="R358" i="9"/>
  <c r="P358" i="9"/>
  <c r="BI357" i="9"/>
  <c r="BH357" i="9"/>
  <c r="BG357" i="9"/>
  <c r="BF357" i="9"/>
  <c r="T357" i="9"/>
  <c r="R357" i="9"/>
  <c r="P357" i="9"/>
  <c r="BI356" i="9"/>
  <c r="BH356" i="9"/>
  <c r="BG356" i="9"/>
  <c r="BF356" i="9"/>
  <c r="T356" i="9"/>
  <c r="R356" i="9"/>
  <c r="P356" i="9"/>
  <c r="BI355" i="9"/>
  <c r="BH355" i="9"/>
  <c r="BG355" i="9"/>
  <c r="BF355" i="9"/>
  <c r="T355" i="9"/>
  <c r="R355" i="9"/>
  <c r="P355" i="9"/>
  <c r="BI354" i="9"/>
  <c r="BH354" i="9"/>
  <c r="BG354" i="9"/>
  <c r="BF354" i="9"/>
  <c r="T354" i="9"/>
  <c r="R354" i="9"/>
  <c r="P354" i="9"/>
  <c r="BI353" i="9"/>
  <c r="BH353" i="9"/>
  <c r="BG353" i="9"/>
  <c r="BF353" i="9"/>
  <c r="T353" i="9"/>
  <c r="R353" i="9"/>
  <c r="P353" i="9"/>
  <c r="BI352" i="9"/>
  <c r="BH352" i="9"/>
  <c r="BG352" i="9"/>
  <c r="BF352" i="9"/>
  <c r="T352" i="9"/>
  <c r="R352" i="9"/>
  <c r="P352" i="9"/>
  <c r="BI351" i="9"/>
  <c r="BH351" i="9"/>
  <c r="BG351" i="9"/>
  <c r="BF351" i="9"/>
  <c r="T351" i="9"/>
  <c r="R351" i="9"/>
  <c r="P351" i="9"/>
  <c r="BI350" i="9"/>
  <c r="BH350" i="9"/>
  <c r="BG350" i="9"/>
  <c r="BF350" i="9"/>
  <c r="T350" i="9"/>
  <c r="R350" i="9"/>
  <c r="P350" i="9"/>
  <c r="BI349" i="9"/>
  <c r="BH349" i="9"/>
  <c r="BG349" i="9"/>
  <c r="BF349" i="9"/>
  <c r="T349" i="9"/>
  <c r="R349" i="9"/>
  <c r="P349" i="9"/>
  <c r="BI348" i="9"/>
  <c r="BH348" i="9"/>
  <c r="BG348" i="9"/>
  <c r="BF348" i="9"/>
  <c r="T348" i="9"/>
  <c r="R348" i="9"/>
  <c r="P348" i="9"/>
  <c r="BI347" i="9"/>
  <c r="BH347" i="9"/>
  <c r="BG347" i="9"/>
  <c r="BF347" i="9"/>
  <c r="T347" i="9"/>
  <c r="R347" i="9"/>
  <c r="P347" i="9"/>
  <c r="BI346" i="9"/>
  <c r="BH346" i="9"/>
  <c r="BG346" i="9"/>
  <c r="BF346" i="9"/>
  <c r="T346" i="9"/>
  <c r="R346" i="9"/>
  <c r="P346" i="9"/>
  <c r="BI345" i="9"/>
  <c r="BH345" i="9"/>
  <c r="BG345" i="9"/>
  <c r="BF345" i="9"/>
  <c r="T345" i="9"/>
  <c r="R345" i="9"/>
  <c r="P345" i="9"/>
  <c r="BI344" i="9"/>
  <c r="BH344" i="9"/>
  <c r="BG344" i="9"/>
  <c r="BF344" i="9"/>
  <c r="T344" i="9"/>
  <c r="R344" i="9"/>
  <c r="P344" i="9"/>
  <c r="BI343" i="9"/>
  <c r="BH343" i="9"/>
  <c r="BG343" i="9"/>
  <c r="BF343" i="9"/>
  <c r="T343" i="9"/>
  <c r="R343" i="9"/>
  <c r="P343" i="9"/>
  <c r="BI342" i="9"/>
  <c r="BH342" i="9"/>
  <c r="BG342" i="9"/>
  <c r="BF342" i="9"/>
  <c r="T342" i="9"/>
  <c r="R342" i="9"/>
  <c r="P342" i="9"/>
  <c r="BI341" i="9"/>
  <c r="BH341" i="9"/>
  <c r="BG341" i="9"/>
  <c r="BF341" i="9"/>
  <c r="T341" i="9"/>
  <c r="R341" i="9"/>
  <c r="P341" i="9"/>
  <c r="BI340" i="9"/>
  <c r="BH340" i="9"/>
  <c r="BG340" i="9"/>
  <c r="BF340" i="9"/>
  <c r="T340" i="9"/>
  <c r="R340" i="9"/>
  <c r="P340" i="9"/>
  <c r="BI339" i="9"/>
  <c r="BH339" i="9"/>
  <c r="BG339" i="9"/>
  <c r="BF339" i="9"/>
  <c r="T339" i="9"/>
  <c r="R339" i="9"/>
  <c r="P339" i="9"/>
  <c r="BI338" i="9"/>
  <c r="BH338" i="9"/>
  <c r="BG338" i="9"/>
  <c r="BF338" i="9"/>
  <c r="T338" i="9"/>
  <c r="R338" i="9"/>
  <c r="P338" i="9"/>
  <c r="BI337" i="9"/>
  <c r="BH337" i="9"/>
  <c r="BG337" i="9"/>
  <c r="BF337" i="9"/>
  <c r="T337" i="9"/>
  <c r="R337" i="9"/>
  <c r="P337" i="9"/>
  <c r="BI336" i="9"/>
  <c r="BH336" i="9"/>
  <c r="BG336" i="9"/>
  <c r="BF336" i="9"/>
  <c r="T336" i="9"/>
  <c r="R336" i="9"/>
  <c r="P336" i="9"/>
  <c r="BI335" i="9"/>
  <c r="BH335" i="9"/>
  <c r="BG335" i="9"/>
  <c r="BF335" i="9"/>
  <c r="T335" i="9"/>
  <c r="R335" i="9"/>
  <c r="P335" i="9"/>
  <c r="BI334" i="9"/>
  <c r="BH334" i="9"/>
  <c r="BG334" i="9"/>
  <c r="BF334" i="9"/>
  <c r="T334" i="9"/>
  <c r="R334" i="9"/>
  <c r="P334" i="9"/>
  <c r="BI333" i="9"/>
  <c r="BH333" i="9"/>
  <c r="BG333" i="9"/>
  <c r="BF333" i="9"/>
  <c r="T333" i="9"/>
  <c r="R333" i="9"/>
  <c r="P333" i="9"/>
  <c r="BI332" i="9"/>
  <c r="BH332" i="9"/>
  <c r="BG332" i="9"/>
  <c r="BF332" i="9"/>
  <c r="T332" i="9"/>
  <c r="R332" i="9"/>
  <c r="P332" i="9"/>
  <c r="BI331" i="9"/>
  <c r="BH331" i="9"/>
  <c r="BG331" i="9"/>
  <c r="BF331" i="9"/>
  <c r="T331" i="9"/>
  <c r="R331" i="9"/>
  <c r="P331" i="9"/>
  <c r="BI330" i="9"/>
  <c r="BH330" i="9"/>
  <c r="BG330" i="9"/>
  <c r="BF330" i="9"/>
  <c r="T330" i="9"/>
  <c r="R330" i="9"/>
  <c r="P330" i="9"/>
  <c r="BI329" i="9"/>
  <c r="BH329" i="9"/>
  <c r="BG329" i="9"/>
  <c r="BF329" i="9"/>
  <c r="T329" i="9"/>
  <c r="R329" i="9"/>
  <c r="P329" i="9"/>
  <c r="BI326" i="9"/>
  <c r="BH326" i="9"/>
  <c r="BG326" i="9"/>
  <c r="BF326" i="9"/>
  <c r="T326" i="9"/>
  <c r="R326" i="9"/>
  <c r="P326" i="9"/>
  <c r="BI324" i="9"/>
  <c r="BH324" i="9"/>
  <c r="BG324" i="9"/>
  <c r="BF324" i="9"/>
  <c r="T324" i="9"/>
  <c r="R324" i="9"/>
  <c r="P324" i="9"/>
  <c r="BI322" i="9"/>
  <c r="BH322" i="9"/>
  <c r="BG322" i="9"/>
  <c r="BF322" i="9"/>
  <c r="T322" i="9"/>
  <c r="R322" i="9"/>
  <c r="P322" i="9"/>
  <c r="BI321" i="9"/>
  <c r="BH321" i="9"/>
  <c r="BG321" i="9"/>
  <c r="BF321" i="9"/>
  <c r="T321" i="9"/>
  <c r="R321" i="9"/>
  <c r="P321" i="9"/>
  <c r="BI320" i="9"/>
  <c r="BH320" i="9"/>
  <c r="BG320" i="9"/>
  <c r="BF320" i="9"/>
  <c r="T320" i="9"/>
  <c r="R320" i="9"/>
  <c r="P320" i="9"/>
  <c r="BI319" i="9"/>
  <c r="BH319" i="9"/>
  <c r="BG319" i="9"/>
  <c r="BF319" i="9"/>
  <c r="T319" i="9"/>
  <c r="R319" i="9"/>
  <c r="P319" i="9"/>
  <c r="BI318" i="9"/>
  <c r="BH318" i="9"/>
  <c r="BG318" i="9"/>
  <c r="BF318" i="9"/>
  <c r="T318" i="9"/>
  <c r="R318" i="9"/>
  <c r="P318" i="9"/>
  <c r="BI317" i="9"/>
  <c r="BH317" i="9"/>
  <c r="BG317" i="9"/>
  <c r="BF317" i="9"/>
  <c r="T317" i="9"/>
  <c r="R317" i="9"/>
  <c r="P317" i="9"/>
  <c r="BI316" i="9"/>
  <c r="BH316" i="9"/>
  <c r="BG316" i="9"/>
  <c r="BF316" i="9"/>
  <c r="T316" i="9"/>
  <c r="R316" i="9"/>
  <c r="P316" i="9"/>
  <c r="BI315" i="9"/>
  <c r="BH315" i="9"/>
  <c r="BG315" i="9"/>
  <c r="BF315" i="9"/>
  <c r="T315" i="9"/>
  <c r="R315" i="9"/>
  <c r="P315" i="9"/>
  <c r="BI314" i="9"/>
  <c r="BH314" i="9"/>
  <c r="BG314" i="9"/>
  <c r="BF314" i="9"/>
  <c r="T314" i="9"/>
  <c r="R314" i="9"/>
  <c r="P314" i="9"/>
  <c r="BI313" i="9"/>
  <c r="BH313" i="9"/>
  <c r="BG313" i="9"/>
  <c r="BF313" i="9"/>
  <c r="T313" i="9"/>
  <c r="R313" i="9"/>
  <c r="P313" i="9"/>
  <c r="BI311" i="9"/>
  <c r="BH311" i="9"/>
  <c r="BG311" i="9"/>
  <c r="BF311" i="9"/>
  <c r="T311" i="9"/>
  <c r="R311" i="9"/>
  <c r="P311" i="9"/>
  <c r="BI309" i="9"/>
  <c r="BH309" i="9"/>
  <c r="BG309" i="9"/>
  <c r="BF309" i="9"/>
  <c r="T309" i="9"/>
  <c r="R309" i="9"/>
  <c r="P309" i="9"/>
  <c r="BI308" i="9"/>
  <c r="BH308" i="9"/>
  <c r="BG308" i="9"/>
  <c r="BF308" i="9"/>
  <c r="T308" i="9"/>
  <c r="R308" i="9"/>
  <c r="P308" i="9"/>
  <c r="BI307" i="9"/>
  <c r="BH307" i="9"/>
  <c r="BG307" i="9"/>
  <c r="BF307" i="9"/>
  <c r="T307" i="9"/>
  <c r="R307" i="9"/>
  <c r="P307" i="9"/>
  <c r="BI305" i="9"/>
  <c r="BH305" i="9"/>
  <c r="BG305" i="9"/>
  <c r="BF305" i="9"/>
  <c r="T305" i="9"/>
  <c r="R305" i="9"/>
  <c r="P305" i="9"/>
  <c r="BI304" i="9"/>
  <c r="BH304" i="9"/>
  <c r="BG304" i="9"/>
  <c r="BF304" i="9"/>
  <c r="T304" i="9"/>
  <c r="R304" i="9"/>
  <c r="P304" i="9"/>
  <c r="BI303" i="9"/>
  <c r="BH303" i="9"/>
  <c r="BG303" i="9"/>
  <c r="BF303" i="9"/>
  <c r="T303" i="9"/>
  <c r="R303" i="9"/>
  <c r="P303" i="9"/>
  <c r="BI302" i="9"/>
  <c r="BH302" i="9"/>
  <c r="BG302" i="9"/>
  <c r="BF302" i="9"/>
  <c r="T302" i="9"/>
  <c r="R302" i="9"/>
  <c r="P302" i="9"/>
  <c r="BI301" i="9"/>
  <c r="BH301" i="9"/>
  <c r="BG301" i="9"/>
  <c r="BF301" i="9"/>
  <c r="T301" i="9"/>
  <c r="R301" i="9"/>
  <c r="P301" i="9"/>
  <c r="BI300" i="9"/>
  <c r="BH300" i="9"/>
  <c r="BG300" i="9"/>
  <c r="BF300" i="9"/>
  <c r="T300" i="9"/>
  <c r="R300" i="9"/>
  <c r="P300" i="9"/>
  <c r="BI299" i="9"/>
  <c r="BH299" i="9"/>
  <c r="BG299" i="9"/>
  <c r="BF299" i="9"/>
  <c r="T299" i="9"/>
  <c r="R299" i="9"/>
  <c r="P299" i="9"/>
  <c r="BI298" i="9"/>
  <c r="BH298" i="9"/>
  <c r="BG298" i="9"/>
  <c r="BF298" i="9"/>
  <c r="T298" i="9"/>
  <c r="R298" i="9"/>
  <c r="P298" i="9"/>
  <c r="BI297" i="9"/>
  <c r="BH297" i="9"/>
  <c r="BG297" i="9"/>
  <c r="BF297" i="9"/>
  <c r="T297" i="9"/>
  <c r="R297" i="9"/>
  <c r="P297" i="9"/>
  <c r="BI296" i="9"/>
  <c r="BH296" i="9"/>
  <c r="BG296" i="9"/>
  <c r="BF296" i="9"/>
  <c r="T296" i="9"/>
  <c r="R296" i="9"/>
  <c r="P296" i="9"/>
  <c r="BI295" i="9"/>
  <c r="BH295" i="9"/>
  <c r="BG295" i="9"/>
  <c r="BF295" i="9"/>
  <c r="T295" i="9"/>
  <c r="R295" i="9"/>
  <c r="P295" i="9"/>
  <c r="BI294" i="9"/>
  <c r="BH294" i="9"/>
  <c r="BG294" i="9"/>
  <c r="BF294" i="9"/>
  <c r="T294" i="9"/>
  <c r="R294" i="9"/>
  <c r="P294" i="9"/>
  <c r="BI293" i="9"/>
  <c r="BH293" i="9"/>
  <c r="BG293" i="9"/>
  <c r="BF293" i="9"/>
  <c r="T293" i="9"/>
  <c r="R293" i="9"/>
  <c r="P293" i="9"/>
  <c r="BI292" i="9"/>
  <c r="BH292" i="9"/>
  <c r="BG292" i="9"/>
  <c r="BF292" i="9"/>
  <c r="T292" i="9"/>
  <c r="R292" i="9"/>
  <c r="P292" i="9"/>
  <c r="BI291" i="9"/>
  <c r="BH291" i="9"/>
  <c r="BG291" i="9"/>
  <c r="BF291" i="9"/>
  <c r="T291" i="9"/>
  <c r="R291" i="9"/>
  <c r="P291" i="9"/>
  <c r="BI290" i="9"/>
  <c r="BH290" i="9"/>
  <c r="BG290" i="9"/>
  <c r="BF290" i="9"/>
  <c r="T290" i="9"/>
  <c r="R290" i="9"/>
  <c r="P290" i="9"/>
  <c r="BI289" i="9"/>
  <c r="BH289" i="9"/>
  <c r="BG289" i="9"/>
  <c r="BF289" i="9"/>
  <c r="T289" i="9"/>
  <c r="R289" i="9"/>
  <c r="P289" i="9"/>
  <c r="BI288" i="9"/>
  <c r="BH288" i="9"/>
  <c r="BG288" i="9"/>
  <c r="BF288" i="9"/>
  <c r="T288" i="9"/>
  <c r="R288" i="9"/>
  <c r="P288" i="9"/>
  <c r="BI287" i="9"/>
  <c r="BH287" i="9"/>
  <c r="BG287" i="9"/>
  <c r="BF287" i="9"/>
  <c r="T287" i="9"/>
  <c r="R287" i="9"/>
  <c r="P287" i="9"/>
  <c r="BI286" i="9"/>
  <c r="BH286" i="9"/>
  <c r="BG286" i="9"/>
  <c r="BF286" i="9"/>
  <c r="T286" i="9"/>
  <c r="R286" i="9"/>
  <c r="P286" i="9"/>
  <c r="BI285" i="9"/>
  <c r="BH285" i="9"/>
  <c r="BG285" i="9"/>
  <c r="BF285" i="9"/>
  <c r="T285" i="9"/>
  <c r="R285" i="9"/>
  <c r="P285" i="9"/>
  <c r="BI284" i="9"/>
  <c r="BH284" i="9"/>
  <c r="BG284" i="9"/>
  <c r="BF284" i="9"/>
  <c r="T284" i="9"/>
  <c r="R284" i="9"/>
  <c r="P284" i="9"/>
  <c r="BI283" i="9"/>
  <c r="BH283" i="9"/>
  <c r="BG283" i="9"/>
  <c r="BF283" i="9"/>
  <c r="T283" i="9"/>
  <c r="R283" i="9"/>
  <c r="P283" i="9"/>
  <c r="BI282" i="9"/>
  <c r="BH282" i="9"/>
  <c r="BG282" i="9"/>
  <c r="BF282" i="9"/>
  <c r="T282" i="9"/>
  <c r="R282" i="9"/>
  <c r="P282" i="9"/>
  <c r="BI281" i="9"/>
  <c r="BH281" i="9"/>
  <c r="BG281" i="9"/>
  <c r="BF281" i="9"/>
  <c r="T281" i="9"/>
  <c r="R281" i="9"/>
  <c r="P281" i="9"/>
  <c r="BI280" i="9"/>
  <c r="BH280" i="9"/>
  <c r="BG280" i="9"/>
  <c r="BF280" i="9"/>
  <c r="T280" i="9"/>
  <c r="R280" i="9"/>
  <c r="P280" i="9"/>
  <c r="BI279" i="9"/>
  <c r="BH279" i="9"/>
  <c r="BG279" i="9"/>
  <c r="BF279" i="9"/>
  <c r="T279" i="9"/>
  <c r="R279" i="9"/>
  <c r="P279" i="9"/>
  <c r="BI278" i="9"/>
  <c r="BH278" i="9"/>
  <c r="BG278" i="9"/>
  <c r="BF278" i="9"/>
  <c r="T278" i="9"/>
  <c r="R278" i="9"/>
  <c r="P278" i="9"/>
  <c r="BI277" i="9"/>
  <c r="BH277" i="9"/>
  <c r="BG277" i="9"/>
  <c r="BF277" i="9"/>
  <c r="T277" i="9"/>
  <c r="R277" i="9"/>
  <c r="P277" i="9"/>
  <c r="BI276" i="9"/>
  <c r="BH276" i="9"/>
  <c r="BG276" i="9"/>
  <c r="BF276" i="9"/>
  <c r="T276" i="9"/>
  <c r="R276" i="9"/>
  <c r="P276" i="9"/>
  <c r="BI275" i="9"/>
  <c r="BH275" i="9"/>
  <c r="BG275" i="9"/>
  <c r="BF275" i="9"/>
  <c r="T275" i="9"/>
  <c r="R275" i="9"/>
  <c r="P275" i="9"/>
  <c r="BI274" i="9"/>
  <c r="BH274" i="9"/>
  <c r="BG274" i="9"/>
  <c r="BF274" i="9"/>
  <c r="T274" i="9"/>
  <c r="R274" i="9"/>
  <c r="P274" i="9"/>
  <c r="BI272" i="9"/>
  <c r="BH272" i="9"/>
  <c r="BG272" i="9"/>
  <c r="BF272" i="9"/>
  <c r="T272" i="9"/>
  <c r="R272" i="9"/>
  <c r="P272" i="9"/>
  <c r="BI270" i="9"/>
  <c r="BH270" i="9"/>
  <c r="BG270" i="9"/>
  <c r="BF270" i="9"/>
  <c r="T270" i="9"/>
  <c r="R270" i="9"/>
  <c r="P270" i="9"/>
  <c r="BI268" i="9"/>
  <c r="BH268" i="9"/>
  <c r="BG268" i="9"/>
  <c r="BF268" i="9"/>
  <c r="T268" i="9"/>
  <c r="R268" i="9"/>
  <c r="P268" i="9"/>
  <c r="BI266" i="9"/>
  <c r="BH266" i="9"/>
  <c r="BG266" i="9"/>
  <c r="BF266" i="9"/>
  <c r="T266" i="9"/>
  <c r="R266" i="9"/>
  <c r="P266" i="9"/>
  <c r="BI264" i="9"/>
  <c r="BH264" i="9"/>
  <c r="BG264" i="9"/>
  <c r="BF264" i="9"/>
  <c r="T264" i="9"/>
  <c r="R264" i="9"/>
  <c r="P264" i="9"/>
  <c r="BI262" i="9"/>
  <c r="BH262" i="9"/>
  <c r="BG262" i="9"/>
  <c r="BF262" i="9"/>
  <c r="T262" i="9"/>
  <c r="R262" i="9"/>
  <c r="P262" i="9"/>
  <c r="BI260" i="9"/>
  <c r="BH260" i="9"/>
  <c r="BG260" i="9"/>
  <c r="BF260" i="9"/>
  <c r="T260" i="9"/>
  <c r="R260" i="9"/>
  <c r="P260" i="9"/>
  <c r="BI258" i="9"/>
  <c r="BH258" i="9"/>
  <c r="BG258" i="9"/>
  <c r="BF258" i="9"/>
  <c r="T258" i="9"/>
  <c r="R258" i="9"/>
  <c r="P258" i="9"/>
  <c r="BI256" i="9"/>
  <c r="BH256" i="9"/>
  <c r="BG256" i="9"/>
  <c r="BF256" i="9"/>
  <c r="T256" i="9"/>
  <c r="R256" i="9"/>
  <c r="P256" i="9"/>
  <c r="BI254" i="9"/>
  <c r="BH254" i="9"/>
  <c r="BG254" i="9"/>
  <c r="BF254" i="9"/>
  <c r="T254" i="9"/>
  <c r="R254" i="9"/>
  <c r="P254" i="9"/>
  <c r="BI253" i="9"/>
  <c r="BH253" i="9"/>
  <c r="BG253" i="9"/>
  <c r="BF253" i="9"/>
  <c r="T253" i="9"/>
  <c r="R253" i="9"/>
  <c r="P253" i="9"/>
  <c r="BI252" i="9"/>
  <c r="BH252" i="9"/>
  <c r="BG252" i="9"/>
  <c r="BF252" i="9"/>
  <c r="T252" i="9"/>
  <c r="R252" i="9"/>
  <c r="P252" i="9"/>
  <c r="BI251" i="9"/>
  <c r="BH251" i="9"/>
  <c r="BG251" i="9"/>
  <c r="BF251" i="9"/>
  <c r="T251" i="9"/>
  <c r="R251" i="9"/>
  <c r="P251" i="9"/>
  <c r="BI250" i="9"/>
  <c r="BH250" i="9"/>
  <c r="BG250" i="9"/>
  <c r="BF250" i="9"/>
  <c r="T250" i="9"/>
  <c r="R250" i="9"/>
  <c r="P250" i="9"/>
  <c r="BI249" i="9"/>
  <c r="BH249" i="9"/>
  <c r="BG249" i="9"/>
  <c r="BF249" i="9"/>
  <c r="T249" i="9"/>
  <c r="R249" i="9"/>
  <c r="P249" i="9"/>
  <c r="BI248" i="9"/>
  <c r="BH248" i="9"/>
  <c r="BG248" i="9"/>
  <c r="BF248" i="9"/>
  <c r="T248" i="9"/>
  <c r="R248" i="9"/>
  <c r="P248" i="9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5" i="9"/>
  <c r="BH245" i="9"/>
  <c r="BG245" i="9"/>
  <c r="BF245" i="9"/>
  <c r="T245" i="9"/>
  <c r="R245" i="9"/>
  <c r="P245" i="9"/>
  <c r="BI244" i="9"/>
  <c r="BH244" i="9"/>
  <c r="BG244" i="9"/>
  <c r="BF244" i="9"/>
  <c r="T244" i="9"/>
  <c r="R244" i="9"/>
  <c r="P244" i="9"/>
  <c r="BI243" i="9"/>
  <c r="BH243" i="9"/>
  <c r="BG243" i="9"/>
  <c r="BF243" i="9"/>
  <c r="T243" i="9"/>
  <c r="R243" i="9"/>
  <c r="P243" i="9"/>
  <c r="BI242" i="9"/>
  <c r="BH242" i="9"/>
  <c r="BG242" i="9"/>
  <c r="BF242" i="9"/>
  <c r="T242" i="9"/>
  <c r="R242" i="9"/>
  <c r="P242" i="9"/>
  <c r="BI241" i="9"/>
  <c r="BH241" i="9"/>
  <c r="BG241" i="9"/>
  <c r="BF241" i="9"/>
  <c r="T241" i="9"/>
  <c r="R241" i="9"/>
  <c r="P241" i="9"/>
  <c r="BI240" i="9"/>
  <c r="BH240" i="9"/>
  <c r="BG240" i="9"/>
  <c r="BF240" i="9"/>
  <c r="T240" i="9"/>
  <c r="R240" i="9"/>
  <c r="P240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R236" i="9"/>
  <c r="P236" i="9"/>
  <c r="BI234" i="9"/>
  <c r="BH234" i="9"/>
  <c r="BG234" i="9"/>
  <c r="BF234" i="9"/>
  <c r="T234" i="9"/>
  <c r="R234" i="9"/>
  <c r="P234" i="9"/>
  <c r="BI233" i="9"/>
  <c r="BH233" i="9"/>
  <c r="BG233" i="9"/>
  <c r="BF233" i="9"/>
  <c r="T233" i="9"/>
  <c r="R233" i="9"/>
  <c r="P233" i="9"/>
  <c r="BI232" i="9"/>
  <c r="BH232" i="9"/>
  <c r="BG232" i="9"/>
  <c r="BF232" i="9"/>
  <c r="T232" i="9"/>
  <c r="R232" i="9"/>
  <c r="P232" i="9"/>
  <c r="BI231" i="9"/>
  <c r="BH231" i="9"/>
  <c r="BG231" i="9"/>
  <c r="BF231" i="9"/>
  <c r="T231" i="9"/>
  <c r="R231" i="9"/>
  <c r="P231" i="9"/>
  <c r="BI230" i="9"/>
  <c r="BH230" i="9"/>
  <c r="BG230" i="9"/>
  <c r="BF230" i="9"/>
  <c r="T230" i="9"/>
  <c r="R230" i="9"/>
  <c r="P230" i="9"/>
  <c r="BI228" i="9"/>
  <c r="BH228" i="9"/>
  <c r="BG228" i="9"/>
  <c r="BF228" i="9"/>
  <c r="T228" i="9"/>
  <c r="R228" i="9"/>
  <c r="P228" i="9"/>
  <c r="BI227" i="9"/>
  <c r="BH227" i="9"/>
  <c r="BG227" i="9"/>
  <c r="BF227" i="9"/>
  <c r="T227" i="9"/>
  <c r="R227" i="9"/>
  <c r="P227" i="9"/>
  <c r="BI226" i="9"/>
  <c r="BH226" i="9"/>
  <c r="BG226" i="9"/>
  <c r="BF226" i="9"/>
  <c r="T226" i="9"/>
  <c r="R226" i="9"/>
  <c r="P226" i="9"/>
  <c r="BI225" i="9"/>
  <c r="BH225" i="9"/>
  <c r="BG225" i="9"/>
  <c r="BF225" i="9"/>
  <c r="T225" i="9"/>
  <c r="R225" i="9"/>
  <c r="P225" i="9"/>
  <c r="BI224" i="9"/>
  <c r="BH224" i="9"/>
  <c r="BG224" i="9"/>
  <c r="BF224" i="9"/>
  <c r="T224" i="9"/>
  <c r="R224" i="9"/>
  <c r="P224" i="9"/>
  <c r="BI223" i="9"/>
  <c r="BH223" i="9"/>
  <c r="BG223" i="9"/>
  <c r="BF223" i="9"/>
  <c r="T223" i="9"/>
  <c r="R223" i="9"/>
  <c r="P223" i="9"/>
  <c r="BI222" i="9"/>
  <c r="BH222" i="9"/>
  <c r="BG222" i="9"/>
  <c r="BF222" i="9"/>
  <c r="T222" i="9"/>
  <c r="R222" i="9"/>
  <c r="P222" i="9"/>
  <c r="BI221" i="9"/>
  <c r="BH221" i="9"/>
  <c r="BG221" i="9"/>
  <c r="BF221" i="9"/>
  <c r="T221" i="9"/>
  <c r="R221" i="9"/>
  <c r="P221" i="9"/>
  <c r="BI220" i="9"/>
  <c r="BH220" i="9"/>
  <c r="BG220" i="9"/>
  <c r="BF220" i="9"/>
  <c r="T220" i="9"/>
  <c r="R220" i="9"/>
  <c r="P220" i="9"/>
  <c r="BI219" i="9"/>
  <c r="BH219" i="9"/>
  <c r="BG219" i="9"/>
  <c r="BF219" i="9"/>
  <c r="T219" i="9"/>
  <c r="R219" i="9"/>
  <c r="P219" i="9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6" i="9"/>
  <c r="BH216" i="9"/>
  <c r="BG216" i="9"/>
  <c r="BF216" i="9"/>
  <c r="T216" i="9"/>
  <c r="R216" i="9"/>
  <c r="P216" i="9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3" i="9"/>
  <c r="BH213" i="9"/>
  <c r="BG213" i="9"/>
  <c r="BF213" i="9"/>
  <c r="T213" i="9"/>
  <c r="R213" i="9"/>
  <c r="P213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3" i="9"/>
  <c r="BH193" i="9"/>
  <c r="BG193" i="9"/>
  <c r="BF193" i="9"/>
  <c r="T193" i="9"/>
  <c r="R193" i="9"/>
  <c r="P193" i="9"/>
  <c r="BI191" i="9"/>
  <c r="BH191" i="9"/>
  <c r="BG191" i="9"/>
  <c r="BF191" i="9"/>
  <c r="T191" i="9"/>
  <c r="R191" i="9"/>
  <c r="P191" i="9"/>
  <c r="BI189" i="9"/>
  <c r="BH189" i="9"/>
  <c r="BG189" i="9"/>
  <c r="BF189" i="9"/>
  <c r="T189" i="9"/>
  <c r="R189" i="9"/>
  <c r="P189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9" i="9"/>
  <c r="BH119" i="9"/>
  <c r="BG119" i="9"/>
  <c r="BF119" i="9"/>
  <c r="T119" i="9"/>
  <c r="R119" i="9"/>
  <c r="P119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BI116" i="9"/>
  <c r="BH116" i="9"/>
  <c r="BG116" i="9"/>
  <c r="BF116" i="9"/>
  <c r="T116" i="9"/>
  <c r="R116" i="9"/>
  <c r="P116" i="9"/>
  <c r="BI115" i="9"/>
  <c r="BH115" i="9"/>
  <c r="BG115" i="9"/>
  <c r="BF115" i="9"/>
  <c r="T115" i="9"/>
  <c r="R115" i="9"/>
  <c r="P115" i="9"/>
  <c r="BI113" i="9"/>
  <c r="BH113" i="9"/>
  <c r="BG113" i="9"/>
  <c r="BF113" i="9"/>
  <c r="T113" i="9"/>
  <c r="R113" i="9"/>
  <c r="P113" i="9"/>
  <c r="BI112" i="9"/>
  <c r="BH112" i="9"/>
  <c r="BG112" i="9"/>
  <c r="BF112" i="9"/>
  <c r="T112" i="9"/>
  <c r="R112" i="9"/>
  <c r="P112" i="9"/>
  <c r="BI109" i="9"/>
  <c r="BH109" i="9"/>
  <c r="BG109" i="9"/>
  <c r="BF109" i="9"/>
  <c r="T109" i="9"/>
  <c r="R109" i="9"/>
  <c r="P109" i="9"/>
  <c r="BI107" i="9"/>
  <c r="BH107" i="9"/>
  <c r="BG107" i="9"/>
  <c r="BF107" i="9"/>
  <c r="T107" i="9"/>
  <c r="R107" i="9"/>
  <c r="P107" i="9"/>
  <c r="BI105" i="9"/>
  <c r="BH105" i="9"/>
  <c r="BG105" i="9"/>
  <c r="BF105" i="9"/>
  <c r="T105" i="9"/>
  <c r="R105" i="9"/>
  <c r="P105" i="9"/>
  <c r="BI103" i="9"/>
  <c r="BH103" i="9"/>
  <c r="BG103" i="9"/>
  <c r="BF103" i="9"/>
  <c r="T103" i="9"/>
  <c r="R103" i="9"/>
  <c r="P103" i="9"/>
  <c r="BI101" i="9"/>
  <c r="BH101" i="9"/>
  <c r="BG101" i="9"/>
  <c r="BF101" i="9"/>
  <c r="T101" i="9"/>
  <c r="R101" i="9"/>
  <c r="P101" i="9"/>
  <c r="BI99" i="9"/>
  <c r="BH99" i="9"/>
  <c r="BG99" i="9"/>
  <c r="BF99" i="9"/>
  <c r="T99" i="9"/>
  <c r="R99" i="9"/>
  <c r="P99" i="9"/>
  <c r="BI97" i="9"/>
  <c r="BH97" i="9"/>
  <c r="BG97" i="9"/>
  <c r="BF97" i="9"/>
  <c r="T97" i="9"/>
  <c r="R97" i="9"/>
  <c r="P97" i="9"/>
  <c r="BI95" i="9"/>
  <c r="BH95" i="9"/>
  <c r="BG95" i="9"/>
  <c r="BF95" i="9"/>
  <c r="T95" i="9"/>
  <c r="R95" i="9"/>
  <c r="P95" i="9"/>
  <c r="BI93" i="9"/>
  <c r="BH93" i="9"/>
  <c r="BG93" i="9"/>
  <c r="BF93" i="9"/>
  <c r="T93" i="9"/>
  <c r="R93" i="9"/>
  <c r="P93" i="9"/>
  <c r="BI91" i="9"/>
  <c r="BH91" i="9"/>
  <c r="BG91" i="9"/>
  <c r="BF91" i="9"/>
  <c r="T91" i="9"/>
  <c r="R91" i="9"/>
  <c r="P91" i="9"/>
  <c r="BI89" i="9"/>
  <c r="BH89" i="9"/>
  <c r="BG89" i="9"/>
  <c r="BF89" i="9"/>
  <c r="T89" i="9"/>
  <c r="R89" i="9"/>
  <c r="P89" i="9"/>
  <c r="J84" i="9"/>
  <c r="J83" i="9"/>
  <c r="F83" i="9"/>
  <c r="F81" i="9"/>
  <c r="E79" i="9"/>
  <c r="J55" i="9"/>
  <c r="J54" i="9"/>
  <c r="F54" i="9"/>
  <c r="F52" i="9"/>
  <c r="E50" i="9"/>
  <c r="J18" i="9"/>
  <c r="E18" i="9"/>
  <c r="F55" i="9" s="1"/>
  <c r="J17" i="9"/>
  <c r="J12" i="9"/>
  <c r="J81" i="9" s="1"/>
  <c r="E7" i="9"/>
  <c r="E48" i="9"/>
  <c r="J37" i="8"/>
  <c r="J36" i="8"/>
  <c r="AY62" i="1"/>
  <c r="J35" i="8"/>
  <c r="AX62" i="1" s="1"/>
  <c r="BI259" i="8"/>
  <c r="BH259" i="8"/>
  <c r="BG259" i="8"/>
  <c r="BF259" i="8"/>
  <c r="T259" i="8"/>
  <c r="T258" i="8"/>
  <c r="R259" i="8"/>
  <c r="R258" i="8"/>
  <c r="P259" i="8"/>
  <c r="P258" i="8"/>
  <c r="BI257" i="8"/>
  <c r="BH257" i="8"/>
  <c r="BG257" i="8"/>
  <c r="BF257" i="8"/>
  <c r="T257" i="8"/>
  <c r="R257" i="8"/>
  <c r="P257" i="8"/>
  <c r="BI256" i="8"/>
  <c r="BH256" i="8"/>
  <c r="BG256" i="8"/>
  <c r="BF256" i="8"/>
  <c r="T256" i="8"/>
  <c r="R256" i="8"/>
  <c r="P256" i="8"/>
  <c r="BI255" i="8"/>
  <c r="BH255" i="8"/>
  <c r="BG255" i="8"/>
  <c r="BF255" i="8"/>
  <c r="T255" i="8"/>
  <c r="R255" i="8"/>
  <c r="P255" i="8"/>
  <c r="BI254" i="8"/>
  <c r="BH254" i="8"/>
  <c r="BG254" i="8"/>
  <c r="BF254" i="8"/>
  <c r="T254" i="8"/>
  <c r="R254" i="8"/>
  <c r="P254" i="8"/>
  <c r="BI253" i="8"/>
  <c r="BH253" i="8"/>
  <c r="BG253" i="8"/>
  <c r="BF253" i="8"/>
  <c r="T253" i="8"/>
  <c r="R253" i="8"/>
  <c r="P253" i="8"/>
  <c r="BI252" i="8"/>
  <c r="BH252" i="8"/>
  <c r="BG252" i="8"/>
  <c r="BF252" i="8"/>
  <c r="T252" i="8"/>
  <c r="R252" i="8"/>
  <c r="P252" i="8"/>
  <c r="BI251" i="8"/>
  <c r="BH251" i="8"/>
  <c r="BG251" i="8"/>
  <c r="BF251" i="8"/>
  <c r="T251" i="8"/>
  <c r="R251" i="8"/>
  <c r="P251" i="8"/>
  <c r="BI250" i="8"/>
  <c r="BH250" i="8"/>
  <c r="BG250" i="8"/>
  <c r="BF250" i="8"/>
  <c r="T250" i="8"/>
  <c r="R250" i="8"/>
  <c r="P250" i="8"/>
  <c r="BI249" i="8"/>
  <c r="BH249" i="8"/>
  <c r="BG249" i="8"/>
  <c r="BF249" i="8"/>
  <c r="T249" i="8"/>
  <c r="R249" i="8"/>
  <c r="P249" i="8"/>
  <c r="BI248" i="8"/>
  <c r="BH248" i="8"/>
  <c r="BG248" i="8"/>
  <c r="BF248" i="8"/>
  <c r="T248" i="8"/>
  <c r="R248" i="8"/>
  <c r="P248" i="8"/>
  <c r="BI247" i="8"/>
  <c r="BH247" i="8"/>
  <c r="BG247" i="8"/>
  <c r="BF247" i="8"/>
  <c r="T247" i="8"/>
  <c r="R247" i="8"/>
  <c r="P247" i="8"/>
  <c r="BI245" i="8"/>
  <c r="BH245" i="8"/>
  <c r="BG245" i="8"/>
  <c r="BF245" i="8"/>
  <c r="T245" i="8"/>
  <c r="R245" i="8"/>
  <c r="P245" i="8"/>
  <c r="BI243" i="8"/>
  <c r="BH243" i="8"/>
  <c r="BG243" i="8"/>
  <c r="BF243" i="8"/>
  <c r="T243" i="8"/>
  <c r="R243" i="8"/>
  <c r="P243" i="8"/>
  <c r="BI241" i="8"/>
  <c r="BH241" i="8"/>
  <c r="BG241" i="8"/>
  <c r="BF241" i="8"/>
  <c r="T241" i="8"/>
  <c r="R241" i="8"/>
  <c r="P241" i="8"/>
  <c r="BI239" i="8"/>
  <c r="BH239" i="8"/>
  <c r="BG239" i="8"/>
  <c r="BF239" i="8"/>
  <c r="T239" i="8"/>
  <c r="R239" i="8"/>
  <c r="P239" i="8"/>
  <c r="BI238" i="8"/>
  <c r="BH238" i="8"/>
  <c r="BG238" i="8"/>
  <c r="BF238" i="8"/>
  <c r="T238" i="8"/>
  <c r="R238" i="8"/>
  <c r="P238" i="8"/>
  <c r="BI237" i="8"/>
  <c r="BH237" i="8"/>
  <c r="BG237" i="8"/>
  <c r="BF237" i="8"/>
  <c r="T237" i="8"/>
  <c r="R237" i="8"/>
  <c r="P237" i="8"/>
  <c r="BI236" i="8"/>
  <c r="BH236" i="8"/>
  <c r="BG236" i="8"/>
  <c r="BF236" i="8"/>
  <c r="T236" i="8"/>
  <c r="R236" i="8"/>
  <c r="P236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31" i="8"/>
  <c r="BH231" i="8"/>
  <c r="BG231" i="8"/>
  <c r="BF231" i="8"/>
  <c r="T231" i="8"/>
  <c r="R231" i="8"/>
  <c r="P231" i="8"/>
  <c r="BI230" i="8"/>
  <c r="BH230" i="8"/>
  <c r="BG230" i="8"/>
  <c r="BF230" i="8"/>
  <c r="T230" i="8"/>
  <c r="R230" i="8"/>
  <c r="P230" i="8"/>
  <c r="BI229" i="8"/>
  <c r="BH229" i="8"/>
  <c r="BG229" i="8"/>
  <c r="BF229" i="8"/>
  <c r="T229" i="8"/>
  <c r="R229" i="8"/>
  <c r="P229" i="8"/>
  <c r="BI228" i="8"/>
  <c r="BH228" i="8"/>
  <c r="BG228" i="8"/>
  <c r="BF228" i="8"/>
  <c r="T228" i="8"/>
  <c r="R228" i="8"/>
  <c r="P228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23" i="8"/>
  <c r="BH223" i="8"/>
  <c r="BG223" i="8"/>
  <c r="BF223" i="8"/>
  <c r="T223" i="8"/>
  <c r="R223" i="8"/>
  <c r="P223" i="8"/>
  <c r="BI220" i="8"/>
  <c r="BH220" i="8"/>
  <c r="BG220" i="8"/>
  <c r="BF220" i="8"/>
  <c r="T220" i="8"/>
  <c r="R220" i="8"/>
  <c r="P220" i="8"/>
  <c r="BI218" i="8"/>
  <c r="BH218" i="8"/>
  <c r="BG218" i="8"/>
  <c r="BF218" i="8"/>
  <c r="T218" i="8"/>
  <c r="R218" i="8"/>
  <c r="P218" i="8"/>
  <c r="BI216" i="8"/>
  <c r="BH216" i="8"/>
  <c r="BG216" i="8"/>
  <c r="BF216" i="8"/>
  <c r="T216" i="8"/>
  <c r="R216" i="8"/>
  <c r="P216" i="8"/>
  <c r="BI214" i="8"/>
  <c r="BH214" i="8"/>
  <c r="BG214" i="8"/>
  <c r="BF214" i="8"/>
  <c r="T214" i="8"/>
  <c r="R214" i="8"/>
  <c r="P214" i="8"/>
  <c r="BI212" i="8"/>
  <c r="BH212" i="8"/>
  <c r="BG212" i="8"/>
  <c r="BF212" i="8"/>
  <c r="T212" i="8"/>
  <c r="R212" i="8"/>
  <c r="P212" i="8"/>
  <c r="BI210" i="8"/>
  <c r="BH210" i="8"/>
  <c r="BG210" i="8"/>
  <c r="BF210" i="8"/>
  <c r="T210" i="8"/>
  <c r="R210" i="8"/>
  <c r="P210" i="8"/>
  <c r="BI208" i="8"/>
  <c r="BH208" i="8"/>
  <c r="BG208" i="8"/>
  <c r="BF208" i="8"/>
  <c r="T208" i="8"/>
  <c r="R208" i="8"/>
  <c r="P208" i="8"/>
  <c r="BI206" i="8"/>
  <c r="BH206" i="8"/>
  <c r="BG206" i="8"/>
  <c r="BF206" i="8"/>
  <c r="T206" i="8"/>
  <c r="R206" i="8"/>
  <c r="P206" i="8"/>
  <c r="BI204" i="8"/>
  <c r="BH204" i="8"/>
  <c r="BG204" i="8"/>
  <c r="BF204" i="8"/>
  <c r="T204" i="8"/>
  <c r="R204" i="8"/>
  <c r="P204" i="8"/>
  <c r="BI199" i="8"/>
  <c r="BH199" i="8"/>
  <c r="BG199" i="8"/>
  <c r="BF199" i="8"/>
  <c r="T199" i="8"/>
  <c r="T198" i="8"/>
  <c r="R199" i="8"/>
  <c r="R198" i="8"/>
  <c r="P199" i="8"/>
  <c r="P198" i="8"/>
  <c r="BI197" i="8"/>
  <c r="BH197" i="8"/>
  <c r="BG197" i="8"/>
  <c r="BF197" i="8"/>
  <c r="T197" i="8"/>
  <c r="R197" i="8"/>
  <c r="P197" i="8"/>
  <c r="BI195" i="8"/>
  <c r="BH195" i="8"/>
  <c r="BG195" i="8"/>
  <c r="BF195" i="8"/>
  <c r="T195" i="8"/>
  <c r="R195" i="8"/>
  <c r="P195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0" i="8"/>
  <c r="BH190" i="8"/>
  <c r="BG190" i="8"/>
  <c r="BF190" i="8"/>
  <c r="T190" i="8"/>
  <c r="R190" i="8"/>
  <c r="P190" i="8"/>
  <c r="BI188" i="8"/>
  <c r="BH188" i="8"/>
  <c r="BG188" i="8"/>
  <c r="BF188" i="8"/>
  <c r="T188" i="8"/>
  <c r="R188" i="8"/>
  <c r="P188" i="8"/>
  <c r="BI186" i="8"/>
  <c r="BH186" i="8"/>
  <c r="BG186" i="8"/>
  <c r="BF186" i="8"/>
  <c r="T186" i="8"/>
  <c r="R186" i="8"/>
  <c r="P186" i="8"/>
  <c r="BI184" i="8"/>
  <c r="BH184" i="8"/>
  <c r="BG184" i="8"/>
  <c r="BF184" i="8"/>
  <c r="T184" i="8"/>
  <c r="R184" i="8"/>
  <c r="P184" i="8"/>
  <c r="BI181" i="8"/>
  <c r="BH181" i="8"/>
  <c r="BG181" i="8"/>
  <c r="BF181" i="8"/>
  <c r="T181" i="8"/>
  <c r="R181" i="8"/>
  <c r="P181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2" i="8"/>
  <c r="BH172" i="8"/>
  <c r="BG172" i="8"/>
  <c r="BF172" i="8"/>
  <c r="T172" i="8"/>
  <c r="R172" i="8"/>
  <c r="P172" i="8"/>
  <c r="BI168" i="8"/>
  <c r="BH168" i="8"/>
  <c r="BG168" i="8"/>
  <c r="BF168" i="8"/>
  <c r="T168" i="8"/>
  <c r="R168" i="8"/>
  <c r="P168" i="8"/>
  <c r="BI161" i="8"/>
  <c r="BH161" i="8"/>
  <c r="BG161" i="8"/>
  <c r="BF161" i="8"/>
  <c r="T161" i="8"/>
  <c r="T160" i="8"/>
  <c r="R161" i="8"/>
  <c r="R160" i="8"/>
  <c r="P161" i="8"/>
  <c r="P160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0" i="8"/>
  <c r="BH140" i="8"/>
  <c r="BG140" i="8"/>
  <c r="BF140" i="8"/>
  <c r="T140" i="8"/>
  <c r="R140" i="8"/>
  <c r="P140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5" i="8"/>
  <c r="BH125" i="8"/>
  <c r="BG125" i="8"/>
  <c r="BF125" i="8"/>
  <c r="T125" i="8"/>
  <c r="R125" i="8"/>
  <c r="P125" i="8"/>
  <c r="BI122" i="8"/>
  <c r="BH122" i="8"/>
  <c r="BG122" i="8"/>
  <c r="BF122" i="8"/>
  <c r="T122" i="8"/>
  <c r="R122" i="8"/>
  <c r="P122" i="8"/>
  <c r="BI116" i="8"/>
  <c r="BH116" i="8"/>
  <c r="BG116" i="8"/>
  <c r="BF116" i="8"/>
  <c r="T116" i="8"/>
  <c r="R116" i="8"/>
  <c r="P116" i="8"/>
  <c r="BI112" i="8"/>
  <c r="BH112" i="8"/>
  <c r="BG112" i="8"/>
  <c r="BF112" i="8"/>
  <c r="T112" i="8"/>
  <c r="R112" i="8"/>
  <c r="P112" i="8"/>
  <c r="BI110" i="8"/>
  <c r="BH110" i="8"/>
  <c r="BG110" i="8"/>
  <c r="BF110" i="8"/>
  <c r="T110" i="8"/>
  <c r="R110" i="8"/>
  <c r="P110" i="8"/>
  <c r="BI105" i="8"/>
  <c r="BH105" i="8"/>
  <c r="BG105" i="8"/>
  <c r="BF105" i="8"/>
  <c r="T105" i="8"/>
  <c r="R105" i="8"/>
  <c r="P105" i="8"/>
  <c r="BI101" i="8"/>
  <c r="BH101" i="8"/>
  <c r="BG101" i="8"/>
  <c r="BF101" i="8"/>
  <c r="T101" i="8"/>
  <c r="R101" i="8"/>
  <c r="P101" i="8"/>
  <c r="BI95" i="8"/>
  <c r="BH95" i="8"/>
  <c r="BG95" i="8"/>
  <c r="BF95" i="8"/>
  <c r="T95" i="8"/>
  <c r="R95" i="8"/>
  <c r="P95" i="8"/>
  <c r="BI91" i="8"/>
  <c r="BH91" i="8"/>
  <c r="BG91" i="8"/>
  <c r="BF91" i="8"/>
  <c r="T91" i="8"/>
  <c r="R91" i="8"/>
  <c r="P91" i="8"/>
  <c r="J85" i="8"/>
  <c r="J84" i="8"/>
  <c r="F84" i="8"/>
  <c r="F82" i="8"/>
  <c r="E80" i="8"/>
  <c r="J55" i="8"/>
  <c r="J54" i="8"/>
  <c r="F54" i="8"/>
  <c r="F52" i="8"/>
  <c r="E50" i="8"/>
  <c r="J18" i="8"/>
  <c r="E18" i="8"/>
  <c r="F85" i="8"/>
  <c r="J17" i="8"/>
  <c r="J12" i="8"/>
  <c r="J82" i="8"/>
  <c r="E7" i="8"/>
  <c r="E78" i="8"/>
  <c r="J37" i="7"/>
  <c r="J36" i="7"/>
  <c r="AY61" i="1"/>
  <c r="J35" i="7"/>
  <c r="AX61" i="1"/>
  <c r="BI309" i="7"/>
  <c r="BH309" i="7"/>
  <c r="BG309" i="7"/>
  <c r="BF309" i="7"/>
  <c r="T309" i="7"/>
  <c r="T308" i="7" s="1"/>
  <c r="R309" i="7"/>
  <c r="R308" i="7" s="1"/>
  <c r="P309" i="7"/>
  <c r="P308" i="7"/>
  <c r="BI304" i="7"/>
  <c r="BH304" i="7"/>
  <c r="BG304" i="7"/>
  <c r="BF304" i="7"/>
  <c r="T304" i="7"/>
  <c r="R304" i="7"/>
  <c r="P304" i="7"/>
  <c r="BI303" i="7"/>
  <c r="BH303" i="7"/>
  <c r="BG303" i="7"/>
  <c r="BF303" i="7"/>
  <c r="T303" i="7"/>
  <c r="R303" i="7"/>
  <c r="P303" i="7"/>
  <c r="BI302" i="7"/>
  <c r="BH302" i="7"/>
  <c r="BG302" i="7"/>
  <c r="BF302" i="7"/>
  <c r="T302" i="7"/>
  <c r="R302" i="7"/>
  <c r="P302" i="7"/>
  <c r="BI301" i="7"/>
  <c r="BH301" i="7"/>
  <c r="BG301" i="7"/>
  <c r="BF301" i="7"/>
  <c r="T301" i="7"/>
  <c r="R301" i="7"/>
  <c r="P301" i="7"/>
  <c r="BI300" i="7"/>
  <c r="BH300" i="7"/>
  <c r="BG300" i="7"/>
  <c r="BF300" i="7"/>
  <c r="T300" i="7"/>
  <c r="R300" i="7"/>
  <c r="P300" i="7"/>
  <c r="BI296" i="7"/>
  <c r="BH296" i="7"/>
  <c r="BG296" i="7"/>
  <c r="BF296" i="7"/>
  <c r="T296" i="7"/>
  <c r="R296" i="7"/>
  <c r="P296" i="7"/>
  <c r="BI290" i="7"/>
  <c r="BH290" i="7"/>
  <c r="BG290" i="7"/>
  <c r="BF290" i="7"/>
  <c r="T290" i="7"/>
  <c r="R290" i="7"/>
  <c r="P290" i="7"/>
  <c r="BI288" i="7"/>
  <c r="BH288" i="7"/>
  <c r="BG288" i="7"/>
  <c r="BF288" i="7"/>
  <c r="T288" i="7"/>
  <c r="R288" i="7"/>
  <c r="P288" i="7"/>
  <c r="BI282" i="7"/>
  <c r="BH282" i="7"/>
  <c r="BG282" i="7"/>
  <c r="BF282" i="7"/>
  <c r="T282" i="7"/>
  <c r="R282" i="7"/>
  <c r="P282" i="7"/>
  <c r="BI281" i="7"/>
  <c r="BH281" i="7"/>
  <c r="BG281" i="7"/>
  <c r="BF281" i="7"/>
  <c r="T281" i="7"/>
  <c r="R281" i="7"/>
  <c r="P281" i="7"/>
  <c r="BI277" i="7"/>
  <c r="BH277" i="7"/>
  <c r="BG277" i="7"/>
  <c r="BF277" i="7"/>
  <c r="T277" i="7"/>
  <c r="R277" i="7"/>
  <c r="P277" i="7"/>
  <c r="BI276" i="7"/>
  <c r="BH276" i="7"/>
  <c r="BG276" i="7"/>
  <c r="BF276" i="7"/>
  <c r="T276" i="7"/>
  <c r="R276" i="7"/>
  <c r="P276" i="7"/>
  <c r="BI275" i="7"/>
  <c r="BH275" i="7"/>
  <c r="BG275" i="7"/>
  <c r="BF275" i="7"/>
  <c r="T275" i="7"/>
  <c r="R275" i="7"/>
  <c r="P275" i="7"/>
  <c r="BI273" i="7"/>
  <c r="BH273" i="7"/>
  <c r="BG273" i="7"/>
  <c r="BF273" i="7"/>
  <c r="T273" i="7"/>
  <c r="R273" i="7"/>
  <c r="P273" i="7"/>
  <c r="BI271" i="7"/>
  <c r="BH271" i="7"/>
  <c r="BG271" i="7"/>
  <c r="BF271" i="7"/>
  <c r="T271" i="7"/>
  <c r="R271" i="7"/>
  <c r="P271" i="7"/>
  <c r="BI269" i="7"/>
  <c r="BH269" i="7"/>
  <c r="BG269" i="7"/>
  <c r="BF269" i="7"/>
  <c r="T269" i="7"/>
  <c r="R269" i="7"/>
  <c r="P269" i="7"/>
  <c r="BI267" i="7"/>
  <c r="BH267" i="7"/>
  <c r="BG267" i="7"/>
  <c r="BF267" i="7"/>
  <c r="T267" i="7"/>
  <c r="R267" i="7"/>
  <c r="P267" i="7"/>
  <c r="BI266" i="7"/>
  <c r="BH266" i="7"/>
  <c r="BG266" i="7"/>
  <c r="BF266" i="7"/>
  <c r="T266" i="7"/>
  <c r="R266" i="7"/>
  <c r="P266" i="7"/>
  <c r="BI265" i="7"/>
  <c r="BH265" i="7"/>
  <c r="BG265" i="7"/>
  <c r="BF265" i="7"/>
  <c r="T265" i="7"/>
  <c r="R265" i="7"/>
  <c r="P265" i="7"/>
  <c r="BI259" i="7"/>
  <c r="BH259" i="7"/>
  <c r="BG259" i="7"/>
  <c r="BF259" i="7"/>
  <c r="T259" i="7"/>
  <c r="R259" i="7"/>
  <c r="P259" i="7"/>
  <c r="BI254" i="7"/>
  <c r="BH254" i="7"/>
  <c r="BG254" i="7"/>
  <c r="BF254" i="7"/>
  <c r="T254" i="7"/>
  <c r="R254" i="7"/>
  <c r="P254" i="7"/>
  <c r="BI249" i="7"/>
  <c r="BH249" i="7"/>
  <c r="BG249" i="7"/>
  <c r="BF249" i="7"/>
  <c r="T249" i="7"/>
  <c r="R249" i="7"/>
  <c r="P249" i="7"/>
  <c r="BI247" i="7"/>
  <c r="BH247" i="7"/>
  <c r="BG247" i="7"/>
  <c r="BF247" i="7"/>
  <c r="T247" i="7"/>
  <c r="R247" i="7"/>
  <c r="P247" i="7"/>
  <c r="BI244" i="7"/>
  <c r="BH244" i="7"/>
  <c r="BG244" i="7"/>
  <c r="BF244" i="7"/>
  <c r="T244" i="7"/>
  <c r="R244" i="7"/>
  <c r="P244" i="7"/>
  <c r="BI243" i="7"/>
  <c r="BH243" i="7"/>
  <c r="BG243" i="7"/>
  <c r="BF243" i="7"/>
  <c r="T243" i="7"/>
  <c r="R243" i="7"/>
  <c r="P243" i="7"/>
  <c r="BI242" i="7"/>
  <c r="BH242" i="7"/>
  <c r="BG242" i="7"/>
  <c r="BF242" i="7"/>
  <c r="T242" i="7"/>
  <c r="R242" i="7"/>
  <c r="P242" i="7"/>
  <c r="BI238" i="7"/>
  <c r="BH238" i="7"/>
  <c r="BG238" i="7"/>
  <c r="BF238" i="7"/>
  <c r="T238" i="7"/>
  <c r="R238" i="7"/>
  <c r="P238" i="7"/>
  <c r="BI236" i="7"/>
  <c r="BH236" i="7"/>
  <c r="BG236" i="7"/>
  <c r="BF236" i="7"/>
  <c r="T236" i="7"/>
  <c r="R236" i="7"/>
  <c r="P236" i="7"/>
  <c r="BI235" i="7"/>
  <c r="BH235" i="7"/>
  <c r="BG235" i="7"/>
  <c r="BF235" i="7"/>
  <c r="T235" i="7"/>
  <c r="R235" i="7"/>
  <c r="P235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5" i="7"/>
  <c r="BH225" i="7"/>
  <c r="BG225" i="7"/>
  <c r="BF225" i="7"/>
  <c r="T225" i="7"/>
  <c r="R225" i="7"/>
  <c r="P225" i="7"/>
  <c r="BI223" i="7"/>
  <c r="BH223" i="7"/>
  <c r="BG223" i="7"/>
  <c r="BF223" i="7"/>
  <c r="T223" i="7"/>
  <c r="R223" i="7"/>
  <c r="P223" i="7"/>
  <c r="BI222" i="7"/>
  <c r="BH222" i="7"/>
  <c r="BG222" i="7"/>
  <c r="BF222" i="7"/>
  <c r="T222" i="7"/>
  <c r="R222" i="7"/>
  <c r="P222" i="7"/>
  <c r="BI220" i="7"/>
  <c r="BH220" i="7"/>
  <c r="BG220" i="7"/>
  <c r="BF220" i="7"/>
  <c r="T220" i="7"/>
  <c r="R220" i="7"/>
  <c r="P220" i="7"/>
  <c r="BI217" i="7"/>
  <c r="BH217" i="7"/>
  <c r="BG217" i="7"/>
  <c r="BF217" i="7"/>
  <c r="T217" i="7"/>
  <c r="R217" i="7"/>
  <c r="P217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1" i="7"/>
  <c r="BH211" i="7"/>
  <c r="BG211" i="7"/>
  <c r="BF211" i="7"/>
  <c r="T211" i="7"/>
  <c r="R211" i="7"/>
  <c r="P211" i="7"/>
  <c r="BI208" i="7"/>
  <c r="BH208" i="7"/>
  <c r="BG208" i="7"/>
  <c r="BF208" i="7"/>
  <c r="T208" i="7"/>
  <c r="R208" i="7"/>
  <c r="P208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2" i="7"/>
  <c r="BH202" i="7"/>
  <c r="BG202" i="7"/>
  <c r="BF202" i="7"/>
  <c r="T202" i="7"/>
  <c r="R202" i="7"/>
  <c r="P202" i="7"/>
  <c r="BI196" i="7"/>
  <c r="BH196" i="7"/>
  <c r="BG196" i="7"/>
  <c r="BF196" i="7"/>
  <c r="T196" i="7"/>
  <c r="R196" i="7"/>
  <c r="P196" i="7"/>
  <c r="BI188" i="7"/>
  <c r="BH188" i="7"/>
  <c r="BG188" i="7"/>
  <c r="BF188" i="7"/>
  <c r="T188" i="7"/>
  <c r="T187" i="7"/>
  <c r="R188" i="7"/>
  <c r="R187" i="7"/>
  <c r="P188" i="7"/>
  <c r="P187" i="7" s="1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66" i="7"/>
  <c r="BH166" i="7"/>
  <c r="BG166" i="7"/>
  <c r="BF166" i="7"/>
  <c r="T166" i="7"/>
  <c r="R166" i="7"/>
  <c r="P166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8" i="7"/>
  <c r="BH148" i="7"/>
  <c r="BG148" i="7"/>
  <c r="BF148" i="7"/>
  <c r="T148" i="7"/>
  <c r="R148" i="7"/>
  <c r="P148" i="7"/>
  <c r="BI144" i="7"/>
  <c r="BH144" i="7"/>
  <c r="BG144" i="7"/>
  <c r="BF144" i="7"/>
  <c r="T144" i="7"/>
  <c r="R144" i="7"/>
  <c r="P144" i="7"/>
  <c r="BI141" i="7"/>
  <c r="BH141" i="7"/>
  <c r="BG141" i="7"/>
  <c r="BF141" i="7"/>
  <c r="T141" i="7"/>
  <c r="R141" i="7"/>
  <c r="P141" i="7"/>
  <c r="BI135" i="7"/>
  <c r="BH135" i="7"/>
  <c r="BG135" i="7"/>
  <c r="BF135" i="7"/>
  <c r="T135" i="7"/>
  <c r="R135" i="7"/>
  <c r="P135" i="7"/>
  <c r="BI131" i="7"/>
  <c r="BH131" i="7"/>
  <c r="BG131" i="7"/>
  <c r="BF131" i="7"/>
  <c r="T131" i="7"/>
  <c r="R131" i="7"/>
  <c r="P131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15" i="7"/>
  <c r="BH115" i="7"/>
  <c r="BG115" i="7"/>
  <c r="BF115" i="7"/>
  <c r="T115" i="7"/>
  <c r="R115" i="7"/>
  <c r="P115" i="7"/>
  <c r="BI104" i="7"/>
  <c r="BH104" i="7"/>
  <c r="BG104" i="7"/>
  <c r="BF104" i="7"/>
  <c r="T104" i="7"/>
  <c r="R104" i="7"/>
  <c r="P104" i="7"/>
  <c r="BI98" i="7"/>
  <c r="BH98" i="7"/>
  <c r="BG98" i="7"/>
  <c r="BF98" i="7"/>
  <c r="T98" i="7"/>
  <c r="R98" i="7"/>
  <c r="P98" i="7"/>
  <c r="BI94" i="7"/>
  <c r="BH94" i="7"/>
  <c r="BG94" i="7"/>
  <c r="BF94" i="7"/>
  <c r="T94" i="7"/>
  <c r="R94" i="7"/>
  <c r="P94" i="7"/>
  <c r="BI92" i="7"/>
  <c r="BH92" i="7"/>
  <c r="BG92" i="7"/>
  <c r="BF92" i="7"/>
  <c r="T92" i="7"/>
  <c r="R92" i="7"/>
  <c r="P92" i="7"/>
  <c r="BI88" i="7"/>
  <c r="BH88" i="7"/>
  <c r="BG88" i="7"/>
  <c r="BF88" i="7"/>
  <c r="T88" i="7"/>
  <c r="R88" i="7"/>
  <c r="P88" i="7"/>
  <c r="J82" i="7"/>
  <c r="J81" i="7"/>
  <c r="F81" i="7"/>
  <c r="F79" i="7"/>
  <c r="E77" i="7"/>
  <c r="J55" i="7"/>
  <c r="J54" i="7"/>
  <c r="F54" i="7"/>
  <c r="F52" i="7"/>
  <c r="E50" i="7"/>
  <c r="J18" i="7"/>
  <c r="E18" i="7"/>
  <c r="F55" i="7" s="1"/>
  <c r="J17" i="7"/>
  <c r="J12" i="7"/>
  <c r="J79" i="7" s="1"/>
  <c r="E7" i="7"/>
  <c r="E75" i="7" s="1"/>
  <c r="J37" i="6"/>
  <c r="J36" i="6"/>
  <c r="AY60" i="1"/>
  <c r="J35" i="6"/>
  <c r="AX60" i="1" s="1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F36" i="6" s="1"/>
  <c r="BG97" i="6"/>
  <c r="BF97" i="6"/>
  <c r="T97" i="6"/>
  <c r="R97" i="6"/>
  <c r="P97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J80" i="6"/>
  <c r="J79" i="6"/>
  <c r="F79" i="6"/>
  <c r="F77" i="6"/>
  <c r="E75" i="6"/>
  <c r="J55" i="6"/>
  <c r="J54" i="6"/>
  <c r="F54" i="6"/>
  <c r="F52" i="6"/>
  <c r="E50" i="6"/>
  <c r="J18" i="6"/>
  <c r="E18" i="6"/>
  <c r="F80" i="6" s="1"/>
  <c r="J17" i="6"/>
  <c r="J12" i="6"/>
  <c r="J77" i="6"/>
  <c r="E7" i="6"/>
  <c r="E73" i="6" s="1"/>
  <c r="J37" i="5"/>
  <c r="J36" i="5"/>
  <c r="AY59" i="1"/>
  <c r="J35" i="5"/>
  <c r="AX59" i="1"/>
  <c r="BI210" i="5"/>
  <c r="BH210" i="5"/>
  <c r="BG210" i="5"/>
  <c r="BF210" i="5"/>
  <c r="T210" i="5"/>
  <c r="T209" i="5"/>
  <c r="R210" i="5"/>
  <c r="R209" i="5"/>
  <c r="P210" i="5"/>
  <c r="P209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87" i="5"/>
  <c r="BH187" i="5"/>
  <c r="BG187" i="5"/>
  <c r="BF187" i="5"/>
  <c r="T187" i="5"/>
  <c r="R187" i="5"/>
  <c r="P187" i="5"/>
  <c r="BI176" i="5"/>
  <c r="BH176" i="5"/>
  <c r="BG176" i="5"/>
  <c r="BF176" i="5"/>
  <c r="T176" i="5"/>
  <c r="R176" i="5"/>
  <c r="P176" i="5"/>
  <c r="BI169" i="5"/>
  <c r="BH169" i="5"/>
  <c r="BG169" i="5"/>
  <c r="BF169" i="5"/>
  <c r="T169" i="5"/>
  <c r="R169" i="5"/>
  <c r="P169" i="5"/>
  <c r="BI164" i="5"/>
  <c r="BH164" i="5"/>
  <c r="BG164" i="5"/>
  <c r="BF164" i="5"/>
  <c r="T164" i="5"/>
  <c r="R164" i="5"/>
  <c r="P164" i="5"/>
  <c r="BI154" i="5"/>
  <c r="BH154" i="5"/>
  <c r="BG154" i="5"/>
  <c r="BF154" i="5"/>
  <c r="T154" i="5"/>
  <c r="R154" i="5"/>
  <c r="P154" i="5"/>
  <c r="BI140" i="5"/>
  <c r="BH140" i="5"/>
  <c r="BG140" i="5"/>
  <c r="BF140" i="5"/>
  <c r="T140" i="5"/>
  <c r="R140" i="5"/>
  <c r="P140" i="5"/>
  <c r="BI133" i="5"/>
  <c r="BH133" i="5"/>
  <c r="BG133" i="5"/>
  <c r="BF133" i="5"/>
  <c r="T133" i="5"/>
  <c r="R133" i="5"/>
  <c r="P133" i="5"/>
  <c r="BI125" i="5"/>
  <c r="BH125" i="5"/>
  <c r="BG125" i="5"/>
  <c r="BF125" i="5"/>
  <c r="T125" i="5"/>
  <c r="R125" i="5"/>
  <c r="P125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09" i="5"/>
  <c r="BH109" i="5"/>
  <c r="BG109" i="5"/>
  <c r="BF109" i="5"/>
  <c r="T109" i="5"/>
  <c r="R109" i="5"/>
  <c r="P109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87" i="5"/>
  <c r="BH87" i="5"/>
  <c r="BG87" i="5"/>
  <c r="BF87" i="5"/>
  <c r="T87" i="5"/>
  <c r="R87" i="5"/>
  <c r="P87" i="5"/>
  <c r="J81" i="5"/>
  <c r="J80" i="5"/>
  <c r="F80" i="5"/>
  <c r="F78" i="5"/>
  <c r="E76" i="5"/>
  <c r="J55" i="5"/>
  <c r="J54" i="5"/>
  <c r="F54" i="5"/>
  <c r="F52" i="5"/>
  <c r="E50" i="5"/>
  <c r="J18" i="5"/>
  <c r="E18" i="5"/>
  <c r="F81" i="5" s="1"/>
  <c r="J17" i="5"/>
  <c r="J12" i="5"/>
  <c r="J78" i="5"/>
  <c r="E7" i="5"/>
  <c r="E74" i="5"/>
  <c r="J39" i="4"/>
  <c r="J38" i="4"/>
  <c r="AY58" i="1"/>
  <c r="J37" i="4"/>
  <c r="AX58" i="1"/>
  <c r="BI211" i="4"/>
  <c r="BH211" i="4"/>
  <c r="BG211" i="4"/>
  <c r="BF211" i="4"/>
  <c r="T211" i="4"/>
  <c r="T210" i="4" s="1"/>
  <c r="R211" i="4"/>
  <c r="R210" i="4"/>
  <c r="P211" i="4"/>
  <c r="P210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78" i="4"/>
  <c r="BH178" i="4"/>
  <c r="BG178" i="4"/>
  <c r="BF178" i="4"/>
  <c r="T178" i="4"/>
  <c r="R178" i="4"/>
  <c r="P178" i="4"/>
  <c r="BI172" i="4"/>
  <c r="BH172" i="4"/>
  <c r="BG172" i="4"/>
  <c r="BF172" i="4"/>
  <c r="T172" i="4"/>
  <c r="T171" i="4" s="1"/>
  <c r="R172" i="4"/>
  <c r="R171" i="4" s="1"/>
  <c r="P172" i="4"/>
  <c r="P171" i="4"/>
  <c r="BI169" i="4"/>
  <c r="BH169" i="4"/>
  <c r="BG169" i="4"/>
  <c r="BF169" i="4"/>
  <c r="T169" i="4"/>
  <c r="R169" i="4"/>
  <c r="P169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3" i="4"/>
  <c r="BH143" i="4"/>
  <c r="BG143" i="4"/>
  <c r="BF143" i="4"/>
  <c r="T143" i="4"/>
  <c r="R143" i="4"/>
  <c r="P14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4" i="4"/>
  <c r="BH114" i="4"/>
  <c r="BG114" i="4"/>
  <c r="BF114" i="4"/>
  <c r="T114" i="4"/>
  <c r="R114" i="4"/>
  <c r="P114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4" i="4"/>
  <c r="BH94" i="4"/>
  <c r="BG94" i="4"/>
  <c r="BF94" i="4"/>
  <c r="T94" i="4"/>
  <c r="R94" i="4"/>
  <c r="P94" i="4"/>
  <c r="J88" i="4"/>
  <c r="J87" i="4"/>
  <c r="F87" i="4"/>
  <c r="F85" i="4"/>
  <c r="E83" i="4"/>
  <c r="J59" i="4"/>
  <c r="J58" i="4"/>
  <c r="F58" i="4"/>
  <c r="F56" i="4"/>
  <c r="E54" i="4"/>
  <c r="J20" i="4"/>
  <c r="E20" i="4"/>
  <c r="F88" i="4"/>
  <c r="J19" i="4"/>
  <c r="J14" i="4"/>
  <c r="J85" i="4" s="1"/>
  <c r="E7" i="4"/>
  <c r="E79" i="4"/>
  <c r="J39" i="3"/>
  <c r="J38" i="3"/>
  <c r="AY57" i="1" s="1"/>
  <c r="J37" i="3"/>
  <c r="AX57" i="1" s="1"/>
  <c r="BI1305" i="3"/>
  <c r="BH1305" i="3"/>
  <c r="BG1305" i="3"/>
  <c r="BF1305" i="3"/>
  <c r="T1305" i="3"/>
  <c r="R1305" i="3"/>
  <c r="P1305" i="3"/>
  <c r="BI1303" i="3"/>
  <c r="BH1303" i="3"/>
  <c r="BG1303" i="3"/>
  <c r="BF1303" i="3"/>
  <c r="T1303" i="3"/>
  <c r="R1303" i="3"/>
  <c r="P1303" i="3"/>
  <c r="BI1302" i="3"/>
  <c r="BH1302" i="3"/>
  <c r="BG1302" i="3"/>
  <c r="BF1302" i="3"/>
  <c r="T1302" i="3"/>
  <c r="R1302" i="3"/>
  <c r="P1302" i="3"/>
  <c r="BI1298" i="3"/>
  <c r="BH1298" i="3"/>
  <c r="BG1298" i="3"/>
  <c r="BF1298" i="3"/>
  <c r="T1298" i="3"/>
  <c r="R1298" i="3"/>
  <c r="P1298" i="3"/>
  <c r="BI1292" i="3"/>
  <c r="BH1292" i="3"/>
  <c r="BG1292" i="3"/>
  <c r="BF1292" i="3"/>
  <c r="T1292" i="3"/>
  <c r="R1292" i="3"/>
  <c r="P1292" i="3"/>
  <c r="BI1288" i="3"/>
  <c r="BH1288" i="3"/>
  <c r="BG1288" i="3"/>
  <c r="BF1288" i="3"/>
  <c r="T1288" i="3"/>
  <c r="R1288" i="3"/>
  <c r="P1288" i="3"/>
  <c r="BI1286" i="3"/>
  <c r="BH1286" i="3"/>
  <c r="BG1286" i="3"/>
  <c r="BF1286" i="3"/>
  <c r="T1286" i="3"/>
  <c r="R1286" i="3"/>
  <c r="P1286" i="3"/>
  <c r="BI1284" i="3"/>
  <c r="BH1284" i="3"/>
  <c r="BG1284" i="3"/>
  <c r="BF1284" i="3"/>
  <c r="T1284" i="3"/>
  <c r="R1284" i="3"/>
  <c r="P1284" i="3"/>
  <c r="BI1277" i="3"/>
  <c r="BH1277" i="3"/>
  <c r="BG1277" i="3"/>
  <c r="BF1277" i="3"/>
  <c r="T1277" i="3"/>
  <c r="R1277" i="3"/>
  <c r="P1277" i="3"/>
  <c r="BI1271" i="3"/>
  <c r="BH1271" i="3"/>
  <c r="BG1271" i="3"/>
  <c r="BF1271" i="3"/>
  <c r="T1271" i="3"/>
  <c r="T1261" i="3"/>
  <c r="R1271" i="3"/>
  <c r="R1261" i="3"/>
  <c r="P1271" i="3"/>
  <c r="BI1262" i="3"/>
  <c r="BH1262" i="3"/>
  <c r="BG1262" i="3"/>
  <c r="BF1262" i="3"/>
  <c r="T1262" i="3"/>
  <c r="R1262" i="3"/>
  <c r="P1262" i="3"/>
  <c r="P1261" i="3" s="1"/>
  <c r="BI1257" i="3"/>
  <c r="BH1257" i="3"/>
  <c r="BG1257" i="3"/>
  <c r="BF1257" i="3"/>
  <c r="T1257" i="3"/>
  <c r="T1256" i="3"/>
  <c r="R1257" i="3"/>
  <c r="R1256" i="3"/>
  <c r="P1257" i="3"/>
  <c r="P1256" i="3"/>
  <c r="BI1254" i="3"/>
  <c r="BH1254" i="3"/>
  <c r="BG1254" i="3"/>
  <c r="BF1254" i="3"/>
  <c r="T1254" i="3"/>
  <c r="R1254" i="3"/>
  <c r="P1254" i="3"/>
  <c r="BI1252" i="3"/>
  <c r="BH1252" i="3"/>
  <c r="BG1252" i="3"/>
  <c r="BF1252" i="3"/>
  <c r="T1252" i="3"/>
  <c r="R1252" i="3"/>
  <c r="P1252" i="3"/>
  <c r="BI1240" i="3"/>
  <c r="BH1240" i="3"/>
  <c r="BG1240" i="3"/>
  <c r="BF1240" i="3"/>
  <c r="T1240" i="3"/>
  <c r="R1240" i="3"/>
  <c r="P1240" i="3"/>
  <c r="BI1238" i="3"/>
  <c r="BH1238" i="3"/>
  <c r="BG1238" i="3"/>
  <c r="BF1238" i="3"/>
  <c r="T1238" i="3"/>
  <c r="R1238" i="3"/>
  <c r="P1238" i="3"/>
  <c r="BI1231" i="3"/>
  <c r="BH1231" i="3"/>
  <c r="BG1231" i="3"/>
  <c r="BF1231" i="3"/>
  <c r="T1231" i="3"/>
  <c r="R1231" i="3"/>
  <c r="P1231" i="3"/>
  <c r="BI1229" i="3"/>
  <c r="BH1229" i="3"/>
  <c r="BG1229" i="3"/>
  <c r="BF1229" i="3"/>
  <c r="T1229" i="3"/>
  <c r="R1229" i="3"/>
  <c r="P1229" i="3"/>
  <c r="BI1222" i="3"/>
  <c r="BH1222" i="3"/>
  <c r="BG1222" i="3"/>
  <c r="BF1222" i="3"/>
  <c r="T1222" i="3"/>
  <c r="R1222" i="3"/>
  <c r="P1222" i="3"/>
  <c r="BI1220" i="3"/>
  <c r="BH1220" i="3"/>
  <c r="BG1220" i="3"/>
  <c r="BF1220" i="3"/>
  <c r="T1220" i="3"/>
  <c r="R1220" i="3"/>
  <c r="P1220" i="3"/>
  <c r="BI1208" i="3"/>
  <c r="BH1208" i="3"/>
  <c r="BG1208" i="3"/>
  <c r="BF1208" i="3"/>
  <c r="T1208" i="3"/>
  <c r="R1208" i="3"/>
  <c r="P1208" i="3"/>
  <c r="BI1206" i="3"/>
  <c r="BH1206" i="3"/>
  <c r="BG1206" i="3"/>
  <c r="BF1206" i="3"/>
  <c r="T1206" i="3"/>
  <c r="R1206" i="3"/>
  <c r="P1206" i="3"/>
  <c r="BI1199" i="3"/>
  <c r="BH1199" i="3"/>
  <c r="BG1199" i="3"/>
  <c r="BF1199" i="3"/>
  <c r="T1199" i="3"/>
  <c r="R1199" i="3"/>
  <c r="P1199" i="3"/>
  <c r="BI1195" i="3"/>
  <c r="BH1195" i="3"/>
  <c r="BG1195" i="3"/>
  <c r="BF1195" i="3"/>
  <c r="T1195" i="3"/>
  <c r="T1194" i="3" s="1"/>
  <c r="R1195" i="3"/>
  <c r="R1194" i="3"/>
  <c r="P1195" i="3"/>
  <c r="P1194" i="3"/>
  <c r="BI1192" i="3"/>
  <c r="BH1192" i="3"/>
  <c r="BG1192" i="3"/>
  <c r="BF1192" i="3"/>
  <c r="T1192" i="3"/>
  <c r="R1192" i="3"/>
  <c r="P1192" i="3"/>
  <c r="BI1190" i="3"/>
  <c r="BH1190" i="3"/>
  <c r="BG1190" i="3"/>
  <c r="BF1190" i="3"/>
  <c r="T1190" i="3"/>
  <c r="R1190" i="3"/>
  <c r="P1190" i="3"/>
  <c r="BI1187" i="3"/>
  <c r="BH1187" i="3"/>
  <c r="BG1187" i="3"/>
  <c r="BF1187" i="3"/>
  <c r="T1187" i="3"/>
  <c r="R1187" i="3"/>
  <c r="P1187" i="3"/>
  <c r="BI1185" i="3"/>
  <c r="BH1185" i="3"/>
  <c r="BG1185" i="3"/>
  <c r="BF1185" i="3"/>
  <c r="T1185" i="3"/>
  <c r="R1185" i="3"/>
  <c r="P1185" i="3"/>
  <c r="BI1180" i="3"/>
  <c r="BH1180" i="3"/>
  <c r="BG1180" i="3"/>
  <c r="BF1180" i="3"/>
  <c r="T1180" i="3"/>
  <c r="R1180" i="3"/>
  <c r="P1180" i="3"/>
  <c r="BI1176" i="3"/>
  <c r="BH1176" i="3"/>
  <c r="BG1176" i="3"/>
  <c r="BF1176" i="3"/>
  <c r="T1176" i="3"/>
  <c r="R1176" i="3"/>
  <c r="P1176" i="3"/>
  <c r="BI1168" i="3"/>
  <c r="BH1168" i="3"/>
  <c r="BG1168" i="3"/>
  <c r="BF1168" i="3"/>
  <c r="T1168" i="3"/>
  <c r="R1168" i="3"/>
  <c r="P1168" i="3"/>
  <c r="BI1164" i="3"/>
  <c r="BH1164" i="3"/>
  <c r="BG1164" i="3"/>
  <c r="BF1164" i="3"/>
  <c r="T1164" i="3"/>
  <c r="R1164" i="3"/>
  <c r="P1164" i="3"/>
  <c r="BI1158" i="3"/>
  <c r="BH1158" i="3"/>
  <c r="BG1158" i="3"/>
  <c r="BF1158" i="3"/>
  <c r="T1158" i="3"/>
  <c r="R1158" i="3"/>
  <c r="P1158" i="3"/>
  <c r="BI1150" i="3"/>
  <c r="BH1150" i="3"/>
  <c r="BG1150" i="3"/>
  <c r="BF1150" i="3"/>
  <c r="T1150" i="3"/>
  <c r="R1150" i="3"/>
  <c r="P1150" i="3"/>
  <c r="BI1146" i="3"/>
  <c r="BH1146" i="3"/>
  <c r="BG1146" i="3"/>
  <c r="BF1146" i="3"/>
  <c r="T1146" i="3"/>
  <c r="R1146" i="3"/>
  <c r="P1146" i="3"/>
  <c r="BI1139" i="3"/>
  <c r="BH1139" i="3"/>
  <c r="BG1139" i="3"/>
  <c r="BF1139" i="3"/>
  <c r="T1139" i="3"/>
  <c r="R1139" i="3"/>
  <c r="P1139" i="3"/>
  <c r="BI1138" i="3"/>
  <c r="BH1138" i="3"/>
  <c r="BG1138" i="3"/>
  <c r="BF1138" i="3"/>
  <c r="T1138" i="3"/>
  <c r="R1138" i="3"/>
  <c r="P1138" i="3"/>
  <c r="BI1129" i="3"/>
  <c r="BH1129" i="3"/>
  <c r="BG1129" i="3"/>
  <c r="BF1129" i="3"/>
  <c r="T1129" i="3"/>
  <c r="R1129" i="3"/>
  <c r="P1129" i="3"/>
  <c r="BI1127" i="3"/>
  <c r="BH1127" i="3"/>
  <c r="BG1127" i="3"/>
  <c r="BF1127" i="3"/>
  <c r="T1127" i="3"/>
  <c r="R1127" i="3"/>
  <c r="P1127" i="3"/>
  <c r="BI1124" i="3"/>
  <c r="BH1124" i="3"/>
  <c r="BG1124" i="3"/>
  <c r="BF1124" i="3"/>
  <c r="T1124" i="3"/>
  <c r="R1124" i="3"/>
  <c r="P1124" i="3"/>
  <c r="BI1121" i="3"/>
  <c r="BH1121" i="3"/>
  <c r="BG1121" i="3"/>
  <c r="BF1121" i="3"/>
  <c r="T1121" i="3"/>
  <c r="R1121" i="3"/>
  <c r="P1121" i="3"/>
  <c r="BI1118" i="3"/>
  <c r="BH1118" i="3"/>
  <c r="BG1118" i="3"/>
  <c r="BF1118" i="3"/>
  <c r="T1118" i="3"/>
  <c r="R1118" i="3"/>
  <c r="P1118" i="3"/>
  <c r="BI1115" i="3"/>
  <c r="BH1115" i="3"/>
  <c r="BG1115" i="3"/>
  <c r="BF1115" i="3"/>
  <c r="T1115" i="3"/>
  <c r="R1115" i="3"/>
  <c r="P1115" i="3"/>
  <c r="BI1108" i="3"/>
  <c r="BH1108" i="3"/>
  <c r="BG1108" i="3"/>
  <c r="BF1108" i="3"/>
  <c r="T1108" i="3"/>
  <c r="R1108" i="3"/>
  <c r="P1108" i="3"/>
  <c r="BI1080" i="3"/>
  <c r="BH1080" i="3"/>
  <c r="BG1080" i="3"/>
  <c r="BF1080" i="3"/>
  <c r="T1080" i="3"/>
  <c r="R1080" i="3"/>
  <c r="P1080" i="3"/>
  <c r="BI1077" i="3"/>
  <c r="BH1077" i="3"/>
  <c r="BG1077" i="3"/>
  <c r="BF1077" i="3"/>
  <c r="T1077" i="3"/>
  <c r="R1077" i="3"/>
  <c r="P1077" i="3"/>
  <c r="BI1070" i="3"/>
  <c r="BH1070" i="3"/>
  <c r="BG1070" i="3"/>
  <c r="BF1070" i="3"/>
  <c r="T1070" i="3"/>
  <c r="R1070" i="3"/>
  <c r="P1070" i="3"/>
  <c r="BI1061" i="3"/>
  <c r="BH1061" i="3"/>
  <c r="BG1061" i="3"/>
  <c r="BF1061" i="3"/>
  <c r="T1061" i="3"/>
  <c r="R1061" i="3"/>
  <c r="P1061" i="3"/>
  <c r="BI1057" i="3"/>
  <c r="BH1057" i="3"/>
  <c r="BG1057" i="3"/>
  <c r="BF1057" i="3"/>
  <c r="T1057" i="3"/>
  <c r="R1057" i="3"/>
  <c r="P1057" i="3"/>
  <c r="BI1051" i="3"/>
  <c r="BH1051" i="3"/>
  <c r="BG1051" i="3"/>
  <c r="BF1051" i="3"/>
  <c r="T1051" i="3"/>
  <c r="R1051" i="3"/>
  <c r="P1051" i="3"/>
  <c r="BI1047" i="3"/>
  <c r="BH1047" i="3"/>
  <c r="BG1047" i="3"/>
  <c r="BF1047" i="3"/>
  <c r="T1047" i="3"/>
  <c r="R1047" i="3"/>
  <c r="P1047" i="3"/>
  <c r="BI1043" i="3"/>
  <c r="BH1043" i="3"/>
  <c r="BG1043" i="3"/>
  <c r="BF1043" i="3"/>
  <c r="T1043" i="3"/>
  <c r="R1043" i="3"/>
  <c r="P1043" i="3"/>
  <c r="BI1041" i="3"/>
  <c r="BH1041" i="3"/>
  <c r="BG1041" i="3"/>
  <c r="BF1041" i="3"/>
  <c r="T1041" i="3"/>
  <c r="R1041" i="3"/>
  <c r="P1041" i="3"/>
  <c r="BI1040" i="3"/>
  <c r="BH1040" i="3"/>
  <c r="BG1040" i="3"/>
  <c r="BF1040" i="3"/>
  <c r="T1040" i="3"/>
  <c r="R1040" i="3"/>
  <c r="P1040" i="3"/>
  <c r="BI1039" i="3"/>
  <c r="BH1039" i="3"/>
  <c r="BG1039" i="3"/>
  <c r="BF1039" i="3"/>
  <c r="T1039" i="3"/>
  <c r="R1039" i="3"/>
  <c r="P1039" i="3"/>
  <c r="BI1033" i="3"/>
  <c r="BH1033" i="3"/>
  <c r="BG1033" i="3"/>
  <c r="BF1033" i="3"/>
  <c r="T1033" i="3"/>
  <c r="R1033" i="3"/>
  <c r="P1033" i="3"/>
  <c r="BI1027" i="3"/>
  <c r="BH1027" i="3"/>
  <c r="BG1027" i="3"/>
  <c r="BF1027" i="3"/>
  <c r="T1027" i="3"/>
  <c r="R1027" i="3"/>
  <c r="P1027" i="3"/>
  <c r="BI1021" i="3"/>
  <c r="BH1021" i="3"/>
  <c r="BG1021" i="3"/>
  <c r="BF1021" i="3"/>
  <c r="T1021" i="3"/>
  <c r="R1021" i="3"/>
  <c r="P1021" i="3"/>
  <c r="BI1019" i="3"/>
  <c r="BH1019" i="3"/>
  <c r="BG1019" i="3"/>
  <c r="BF1019" i="3"/>
  <c r="T1019" i="3"/>
  <c r="R1019" i="3"/>
  <c r="P1019" i="3"/>
  <c r="BI1017" i="3"/>
  <c r="BH1017" i="3"/>
  <c r="BG1017" i="3"/>
  <c r="BF1017" i="3"/>
  <c r="T1017" i="3"/>
  <c r="R1017" i="3"/>
  <c r="P1017" i="3"/>
  <c r="BI1012" i="3"/>
  <c r="BH1012" i="3"/>
  <c r="BG1012" i="3"/>
  <c r="BF1012" i="3"/>
  <c r="T1012" i="3"/>
  <c r="R1012" i="3"/>
  <c r="P1012" i="3"/>
  <c r="BI1008" i="3"/>
  <c r="BH1008" i="3"/>
  <c r="BG1008" i="3"/>
  <c r="BF1008" i="3"/>
  <c r="T1008" i="3"/>
  <c r="R1008" i="3"/>
  <c r="P1008" i="3"/>
  <c r="BI1007" i="3"/>
  <c r="BH1007" i="3"/>
  <c r="BG1007" i="3"/>
  <c r="BF1007" i="3"/>
  <c r="T1007" i="3"/>
  <c r="R1007" i="3"/>
  <c r="P1007" i="3"/>
  <c r="BI1006" i="3"/>
  <c r="BH1006" i="3"/>
  <c r="BG1006" i="3"/>
  <c r="BF1006" i="3"/>
  <c r="T1006" i="3"/>
  <c r="R1006" i="3"/>
  <c r="P1006" i="3"/>
  <c r="BI1004" i="3"/>
  <c r="BH1004" i="3"/>
  <c r="BG1004" i="3"/>
  <c r="BF1004" i="3"/>
  <c r="T1004" i="3"/>
  <c r="R1004" i="3"/>
  <c r="P1004" i="3"/>
  <c r="BI1000" i="3"/>
  <c r="BH1000" i="3"/>
  <c r="BG1000" i="3"/>
  <c r="BF1000" i="3"/>
  <c r="T1000" i="3"/>
  <c r="R1000" i="3"/>
  <c r="P1000" i="3"/>
  <c r="BI997" i="3"/>
  <c r="BH997" i="3"/>
  <c r="BG997" i="3"/>
  <c r="BF997" i="3"/>
  <c r="T997" i="3"/>
  <c r="R997" i="3"/>
  <c r="P997" i="3"/>
  <c r="BI993" i="3"/>
  <c r="BH993" i="3"/>
  <c r="BG993" i="3"/>
  <c r="BF993" i="3"/>
  <c r="T993" i="3"/>
  <c r="R993" i="3"/>
  <c r="P993" i="3"/>
  <c r="BI991" i="3"/>
  <c r="BH991" i="3"/>
  <c r="BG991" i="3"/>
  <c r="BF991" i="3"/>
  <c r="T991" i="3"/>
  <c r="R991" i="3"/>
  <c r="P991" i="3"/>
  <c r="BI990" i="3"/>
  <c r="BH990" i="3"/>
  <c r="BG990" i="3"/>
  <c r="BF990" i="3"/>
  <c r="T990" i="3"/>
  <c r="R990" i="3"/>
  <c r="P990" i="3"/>
  <c r="BI988" i="3"/>
  <c r="BH988" i="3"/>
  <c r="BG988" i="3"/>
  <c r="BF988" i="3"/>
  <c r="T988" i="3"/>
  <c r="R988" i="3"/>
  <c r="P988" i="3"/>
  <c r="BI986" i="3"/>
  <c r="BH986" i="3"/>
  <c r="BG986" i="3"/>
  <c r="BF986" i="3"/>
  <c r="T986" i="3"/>
  <c r="R986" i="3"/>
  <c r="P986" i="3"/>
  <c r="BI982" i="3"/>
  <c r="BH982" i="3"/>
  <c r="BG982" i="3"/>
  <c r="BF982" i="3"/>
  <c r="T982" i="3"/>
  <c r="R982" i="3"/>
  <c r="P982" i="3"/>
  <c r="BI975" i="3"/>
  <c r="BH975" i="3"/>
  <c r="BG975" i="3"/>
  <c r="BF975" i="3"/>
  <c r="T975" i="3"/>
  <c r="R975" i="3"/>
  <c r="P975" i="3"/>
  <c r="BI970" i="3"/>
  <c r="BH970" i="3"/>
  <c r="BG970" i="3"/>
  <c r="BF970" i="3"/>
  <c r="T970" i="3"/>
  <c r="R970" i="3"/>
  <c r="P970" i="3"/>
  <c r="BI965" i="3"/>
  <c r="BH965" i="3"/>
  <c r="BG965" i="3"/>
  <c r="BF965" i="3"/>
  <c r="T965" i="3"/>
  <c r="R965" i="3"/>
  <c r="P965" i="3"/>
  <c r="BI960" i="3"/>
  <c r="BH960" i="3"/>
  <c r="BG960" i="3"/>
  <c r="BF960" i="3"/>
  <c r="T960" i="3"/>
  <c r="R960" i="3"/>
  <c r="P960" i="3"/>
  <c r="BI956" i="3"/>
  <c r="BH956" i="3"/>
  <c r="BG956" i="3"/>
  <c r="BF956" i="3"/>
  <c r="T956" i="3"/>
  <c r="R956" i="3"/>
  <c r="P956" i="3"/>
  <c r="BI954" i="3"/>
  <c r="BH954" i="3"/>
  <c r="BG954" i="3"/>
  <c r="BF954" i="3"/>
  <c r="T954" i="3"/>
  <c r="R954" i="3"/>
  <c r="P954" i="3"/>
  <c r="BI952" i="3"/>
  <c r="BH952" i="3"/>
  <c r="BG952" i="3"/>
  <c r="BF952" i="3"/>
  <c r="T952" i="3"/>
  <c r="R952" i="3"/>
  <c r="P952" i="3"/>
  <c r="BI950" i="3"/>
  <c r="BH950" i="3"/>
  <c r="BG950" i="3"/>
  <c r="BF950" i="3"/>
  <c r="T950" i="3"/>
  <c r="R950" i="3"/>
  <c r="P950" i="3"/>
  <c r="BI948" i="3"/>
  <c r="BH948" i="3"/>
  <c r="BG948" i="3"/>
  <c r="BF948" i="3"/>
  <c r="T948" i="3"/>
  <c r="R948" i="3"/>
  <c r="P948" i="3"/>
  <c r="BI946" i="3"/>
  <c r="BH946" i="3"/>
  <c r="BG946" i="3"/>
  <c r="BF946" i="3"/>
  <c r="T946" i="3"/>
  <c r="R946" i="3"/>
  <c r="P946" i="3"/>
  <c r="BI940" i="3"/>
  <c r="BH940" i="3"/>
  <c r="BG940" i="3"/>
  <c r="BF940" i="3"/>
  <c r="T940" i="3"/>
  <c r="R940" i="3"/>
  <c r="P940" i="3"/>
  <c r="BI938" i="3"/>
  <c r="BH938" i="3"/>
  <c r="BG938" i="3"/>
  <c r="BF938" i="3"/>
  <c r="T938" i="3"/>
  <c r="R938" i="3"/>
  <c r="P938" i="3"/>
  <c r="BI936" i="3"/>
  <c r="BH936" i="3"/>
  <c r="BG936" i="3"/>
  <c r="BF936" i="3"/>
  <c r="T936" i="3"/>
  <c r="R936" i="3"/>
  <c r="P936" i="3"/>
  <c r="BI934" i="3"/>
  <c r="BH934" i="3"/>
  <c r="BG934" i="3"/>
  <c r="BF934" i="3"/>
  <c r="T934" i="3"/>
  <c r="R934" i="3"/>
  <c r="P934" i="3"/>
  <c r="BI930" i="3"/>
  <c r="BH930" i="3"/>
  <c r="BG930" i="3"/>
  <c r="BF930" i="3"/>
  <c r="T930" i="3"/>
  <c r="R930" i="3"/>
  <c r="P930" i="3"/>
  <c r="BI928" i="3"/>
  <c r="BH928" i="3"/>
  <c r="BG928" i="3"/>
  <c r="BF928" i="3"/>
  <c r="T928" i="3"/>
  <c r="R928" i="3"/>
  <c r="P928" i="3"/>
  <c r="BI927" i="3"/>
  <c r="BH927" i="3"/>
  <c r="BG927" i="3"/>
  <c r="BF927" i="3"/>
  <c r="T927" i="3"/>
  <c r="R927" i="3"/>
  <c r="P927" i="3"/>
  <c r="BI924" i="3"/>
  <c r="BH924" i="3"/>
  <c r="BG924" i="3"/>
  <c r="BF924" i="3"/>
  <c r="T924" i="3"/>
  <c r="R924" i="3"/>
  <c r="P924" i="3"/>
  <c r="BI922" i="3"/>
  <c r="BH922" i="3"/>
  <c r="BG922" i="3"/>
  <c r="BF922" i="3"/>
  <c r="T922" i="3"/>
  <c r="R922" i="3"/>
  <c r="P922" i="3"/>
  <c r="BI918" i="3"/>
  <c r="BH918" i="3"/>
  <c r="BG918" i="3"/>
  <c r="BF918" i="3"/>
  <c r="T918" i="3"/>
  <c r="R918" i="3"/>
  <c r="P918" i="3"/>
  <c r="BI916" i="3"/>
  <c r="BH916" i="3"/>
  <c r="BG916" i="3"/>
  <c r="BF916" i="3"/>
  <c r="T916" i="3"/>
  <c r="R916" i="3"/>
  <c r="P916" i="3"/>
  <c r="BI912" i="3"/>
  <c r="BH912" i="3"/>
  <c r="BG912" i="3"/>
  <c r="BF912" i="3"/>
  <c r="T912" i="3"/>
  <c r="R912" i="3"/>
  <c r="P912" i="3"/>
  <c r="BI910" i="3"/>
  <c r="BH910" i="3"/>
  <c r="BG910" i="3"/>
  <c r="BF910" i="3"/>
  <c r="T910" i="3"/>
  <c r="R910" i="3"/>
  <c r="P910" i="3"/>
  <c r="BI905" i="3"/>
  <c r="BH905" i="3"/>
  <c r="BG905" i="3"/>
  <c r="BF905" i="3"/>
  <c r="T905" i="3"/>
  <c r="R905" i="3"/>
  <c r="P905" i="3"/>
  <c r="BI903" i="3"/>
  <c r="BH903" i="3"/>
  <c r="BG903" i="3"/>
  <c r="BF903" i="3"/>
  <c r="T903" i="3"/>
  <c r="R903" i="3"/>
  <c r="P903" i="3"/>
  <c r="BI899" i="3"/>
  <c r="BH899" i="3"/>
  <c r="BG899" i="3"/>
  <c r="BF899" i="3"/>
  <c r="T899" i="3"/>
  <c r="R899" i="3"/>
  <c r="P899" i="3"/>
  <c r="BI898" i="3"/>
  <c r="BH898" i="3"/>
  <c r="BG898" i="3"/>
  <c r="BF898" i="3"/>
  <c r="T898" i="3"/>
  <c r="R898" i="3"/>
  <c r="P898" i="3"/>
  <c r="BI894" i="3"/>
  <c r="BH894" i="3"/>
  <c r="BG894" i="3"/>
  <c r="BF894" i="3"/>
  <c r="T894" i="3"/>
  <c r="R894" i="3"/>
  <c r="P894" i="3"/>
  <c r="BI892" i="3"/>
  <c r="BH892" i="3"/>
  <c r="BG892" i="3"/>
  <c r="BF892" i="3"/>
  <c r="T892" i="3"/>
  <c r="R892" i="3"/>
  <c r="P892" i="3"/>
  <c r="BI888" i="3"/>
  <c r="BH888" i="3"/>
  <c r="BG888" i="3"/>
  <c r="BF888" i="3"/>
  <c r="T888" i="3"/>
  <c r="R888" i="3"/>
  <c r="P888" i="3"/>
  <c r="BI886" i="3"/>
  <c r="BH886" i="3"/>
  <c r="BG886" i="3"/>
  <c r="BF886" i="3"/>
  <c r="T886" i="3"/>
  <c r="R886" i="3"/>
  <c r="P886" i="3"/>
  <c r="BI881" i="3"/>
  <c r="BH881" i="3"/>
  <c r="BG881" i="3"/>
  <c r="BF881" i="3"/>
  <c r="T881" i="3"/>
  <c r="R881" i="3"/>
  <c r="P881" i="3"/>
  <c r="BI879" i="3"/>
  <c r="BH879" i="3"/>
  <c r="BG879" i="3"/>
  <c r="BF879" i="3"/>
  <c r="T879" i="3"/>
  <c r="R879" i="3"/>
  <c r="P879" i="3"/>
  <c r="BI875" i="3"/>
  <c r="BH875" i="3"/>
  <c r="BG875" i="3"/>
  <c r="BF875" i="3"/>
  <c r="T875" i="3"/>
  <c r="R875" i="3"/>
  <c r="P875" i="3"/>
  <c r="BI874" i="3"/>
  <c r="BH874" i="3"/>
  <c r="BG874" i="3"/>
  <c r="BF874" i="3"/>
  <c r="T874" i="3"/>
  <c r="R874" i="3"/>
  <c r="P874" i="3"/>
  <c r="BI866" i="3"/>
  <c r="BH866" i="3"/>
  <c r="BG866" i="3"/>
  <c r="BF866" i="3"/>
  <c r="T866" i="3"/>
  <c r="R866" i="3"/>
  <c r="P866" i="3"/>
  <c r="BI864" i="3"/>
  <c r="BH864" i="3"/>
  <c r="BG864" i="3"/>
  <c r="BF864" i="3"/>
  <c r="T864" i="3"/>
  <c r="R864" i="3"/>
  <c r="P864" i="3"/>
  <c r="BI860" i="3"/>
  <c r="BH860" i="3"/>
  <c r="BG860" i="3"/>
  <c r="BF860" i="3"/>
  <c r="T860" i="3"/>
  <c r="R860" i="3"/>
  <c r="P860" i="3"/>
  <c r="BI858" i="3"/>
  <c r="BH858" i="3"/>
  <c r="BG858" i="3"/>
  <c r="BF858" i="3"/>
  <c r="T858" i="3"/>
  <c r="R858" i="3"/>
  <c r="P858" i="3"/>
  <c r="BI853" i="3"/>
  <c r="BH853" i="3"/>
  <c r="BG853" i="3"/>
  <c r="BF853" i="3"/>
  <c r="T853" i="3"/>
  <c r="R853" i="3"/>
  <c r="P853" i="3"/>
  <c r="BI851" i="3"/>
  <c r="BH851" i="3"/>
  <c r="BG851" i="3"/>
  <c r="BF851" i="3"/>
  <c r="T851" i="3"/>
  <c r="R851" i="3"/>
  <c r="P851" i="3"/>
  <c r="BI850" i="3"/>
  <c r="BH850" i="3"/>
  <c r="BG850" i="3"/>
  <c r="BF850" i="3"/>
  <c r="T850" i="3"/>
  <c r="R850" i="3"/>
  <c r="P850" i="3"/>
  <c r="BI846" i="3"/>
  <c r="BH846" i="3"/>
  <c r="BG846" i="3"/>
  <c r="BF846" i="3"/>
  <c r="T846" i="3"/>
  <c r="R846" i="3"/>
  <c r="P846" i="3"/>
  <c r="BI844" i="3"/>
  <c r="BH844" i="3"/>
  <c r="BG844" i="3"/>
  <c r="BF844" i="3"/>
  <c r="T844" i="3"/>
  <c r="R844" i="3"/>
  <c r="P844" i="3"/>
  <c r="BI840" i="3"/>
  <c r="BH840" i="3"/>
  <c r="BG840" i="3"/>
  <c r="BF840" i="3"/>
  <c r="T840" i="3"/>
  <c r="R840" i="3"/>
  <c r="P840" i="3"/>
  <c r="BI838" i="3"/>
  <c r="BH838" i="3"/>
  <c r="BG838" i="3"/>
  <c r="BF838" i="3"/>
  <c r="T838" i="3"/>
  <c r="R838" i="3"/>
  <c r="P838" i="3"/>
  <c r="BI833" i="3"/>
  <c r="BH833" i="3"/>
  <c r="BG833" i="3"/>
  <c r="BF833" i="3"/>
  <c r="T833" i="3"/>
  <c r="R833" i="3"/>
  <c r="P833" i="3"/>
  <c r="BI831" i="3"/>
  <c r="BH831" i="3"/>
  <c r="BG831" i="3"/>
  <c r="BF831" i="3"/>
  <c r="T831" i="3"/>
  <c r="R831" i="3"/>
  <c r="P831" i="3"/>
  <c r="BI830" i="3"/>
  <c r="BH830" i="3"/>
  <c r="BG830" i="3"/>
  <c r="BF830" i="3"/>
  <c r="T830" i="3"/>
  <c r="R830" i="3"/>
  <c r="P830" i="3"/>
  <c r="BI826" i="3"/>
  <c r="BH826" i="3"/>
  <c r="BG826" i="3"/>
  <c r="BF826" i="3"/>
  <c r="T826" i="3"/>
  <c r="R826" i="3"/>
  <c r="P826" i="3"/>
  <c r="BI824" i="3"/>
  <c r="BH824" i="3"/>
  <c r="BG824" i="3"/>
  <c r="BF824" i="3"/>
  <c r="T824" i="3"/>
  <c r="R824" i="3"/>
  <c r="P824" i="3"/>
  <c r="BI823" i="3"/>
  <c r="BH823" i="3"/>
  <c r="BG823" i="3"/>
  <c r="BF823" i="3"/>
  <c r="T823" i="3"/>
  <c r="R823" i="3"/>
  <c r="P823" i="3"/>
  <c r="BI819" i="3"/>
  <c r="BH819" i="3"/>
  <c r="BG819" i="3"/>
  <c r="BF819" i="3"/>
  <c r="T819" i="3"/>
  <c r="R819" i="3"/>
  <c r="P819" i="3"/>
  <c r="BI818" i="3"/>
  <c r="BH818" i="3"/>
  <c r="BG818" i="3"/>
  <c r="BF818" i="3"/>
  <c r="T818" i="3"/>
  <c r="R818" i="3"/>
  <c r="P818" i="3"/>
  <c r="BI813" i="3"/>
  <c r="BH813" i="3"/>
  <c r="BG813" i="3"/>
  <c r="BF813" i="3"/>
  <c r="T813" i="3"/>
  <c r="R813" i="3"/>
  <c r="P813" i="3"/>
  <c r="BI810" i="3"/>
  <c r="BH810" i="3"/>
  <c r="BG810" i="3"/>
  <c r="BF810" i="3"/>
  <c r="T810" i="3"/>
  <c r="R810" i="3"/>
  <c r="P810" i="3"/>
  <c r="BI806" i="3"/>
  <c r="BH806" i="3"/>
  <c r="BG806" i="3"/>
  <c r="BF806" i="3"/>
  <c r="T806" i="3"/>
  <c r="R806" i="3"/>
  <c r="P806" i="3"/>
  <c r="BI805" i="3"/>
  <c r="BH805" i="3"/>
  <c r="BG805" i="3"/>
  <c r="BF805" i="3"/>
  <c r="T805" i="3"/>
  <c r="R805" i="3"/>
  <c r="P805" i="3"/>
  <c r="BI802" i="3"/>
  <c r="BH802" i="3"/>
  <c r="BG802" i="3"/>
  <c r="BF802" i="3"/>
  <c r="T802" i="3"/>
  <c r="R802" i="3"/>
  <c r="P802" i="3"/>
  <c r="BI800" i="3"/>
  <c r="BH800" i="3"/>
  <c r="BG800" i="3"/>
  <c r="BF800" i="3"/>
  <c r="T800" i="3"/>
  <c r="R800" i="3"/>
  <c r="P800" i="3"/>
  <c r="BI798" i="3"/>
  <c r="BH798" i="3"/>
  <c r="BG798" i="3"/>
  <c r="BF798" i="3"/>
  <c r="T798" i="3"/>
  <c r="R798" i="3"/>
  <c r="P798" i="3"/>
  <c r="BI793" i="3"/>
  <c r="BH793" i="3"/>
  <c r="BG793" i="3"/>
  <c r="BF793" i="3"/>
  <c r="T793" i="3"/>
  <c r="R793" i="3"/>
  <c r="P793" i="3"/>
  <c r="BI784" i="3"/>
  <c r="BH784" i="3"/>
  <c r="BG784" i="3"/>
  <c r="BF784" i="3"/>
  <c r="T784" i="3"/>
  <c r="R784" i="3"/>
  <c r="P784" i="3"/>
  <c r="BI773" i="3"/>
  <c r="BH773" i="3"/>
  <c r="BG773" i="3"/>
  <c r="BF773" i="3"/>
  <c r="T773" i="3"/>
  <c r="R773" i="3"/>
  <c r="P773" i="3"/>
  <c r="BI770" i="3"/>
  <c r="BH770" i="3"/>
  <c r="BG770" i="3"/>
  <c r="BF770" i="3"/>
  <c r="T770" i="3"/>
  <c r="R770" i="3"/>
  <c r="P770" i="3"/>
  <c r="BI768" i="3"/>
  <c r="BH768" i="3"/>
  <c r="BG768" i="3"/>
  <c r="BF768" i="3"/>
  <c r="T768" i="3"/>
  <c r="R768" i="3"/>
  <c r="P768" i="3"/>
  <c r="BI764" i="3"/>
  <c r="BH764" i="3"/>
  <c r="BG764" i="3"/>
  <c r="BF764" i="3"/>
  <c r="T764" i="3"/>
  <c r="R764" i="3"/>
  <c r="P764" i="3"/>
  <c r="BI762" i="3"/>
  <c r="BH762" i="3"/>
  <c r="BG762" i="3"/>
  <c r="BF762" i="3"/>
  <c r="T762" i="3"/>
  <c r="R762" i="3"/>
  <c r="P762" i="3"/>
  <c r="BI759" i="3"/>
  <c r="BH759" i="3"/>
  <c r="BG759" i="3"/>
  <c r="BF759" i="3"/>
  <c r="T759" i="3"/>
  <c r="R759" i="3"/>
  <c r="P759" i="3"/>
  <c r="BI755" i="3"/>
  <c r="BH755" i="3"/>
  <c r="BG755" i="3"/>
  <c r="BF755" i="3"/>
  <c r="T755" i="3"/>
  <c r="R755" i="3"/>
  <c r="P755" i="3"/>
  <c r="BI753" i="3"/>
  <c r="BH753" i="3"/>
  <c r="BG753" i="3"/>
  <c r="BF753" i="3"/>
  <c r="T753" i="3"/>
  <c r="R753" i="3"/>
  <c r="P753" i="3"/>
  <c r="BI752" i="3"/>
  <c r="BH752" i="3"/>
  <c r="BG752" i="3"/>
  <c r="BF752" i="3"/>
  <c r="T752" i="3"/>
  <c r="R752" i="3"/>
  <c r="P752" i="3"/>
  <c r="BI748" i="3"/>
  <c r="BH748" i="3"/>
  <c r="BG748" i="3"/>
  <c r="BF748" i="3"/>
  <c r="T748" i="3"/>
  <c r="R748" i="3"/>
  <c r="P748" i="3"/>
  <c r="BI744" i="3"/>
  <c r="BH744" i="3"/>
  <c r="BG744" i="3"/>
  <c r="BF744" i="3"/>
  <c r="T744" i="3"/>
  <c r="R744" i="3"/>
  <c r="P744" i="3"/>
  <c r="BI741" i="3"/>
  <c r="BH741" i="3"/>
  <c r="BG741" i="3"/>
  <c r="BF741" i="3"/>
  <c r="T741" i="3"/>
  <c r="R741" i="3"/>
  <c r="P741" i="3"/>
  <c r="BI739" i="3"/>
  <c r="BH739" i="3"/>
  <c r="BG739" i="3"/>
  <c r="BF739" i="3"/>
  <c r="T739" i="3"/>
  <c r="R739" i="3"/>
  <c r="P739" i="3"/>
  <c r="BI736" i="3"/>
  <c r="BH736" i="3"/>
  <c r="BG736" i="3"/>
  <c r="BF736" i="3"/>
  <c r="T736" i="3"/>
  <c r="R736" i="3"/>
  <c r="P736" i="3"/>
  <c r="BI734" i="3"/>
  <c r="BH734" i="3"/>
  <c r="BG734" i="3"/>
  <c r="BF734" i="3"/>
  <c r="T734" i="3"/>
  <c r="R734" i="3"/>
  <c r="P734" i="3"/>
  <c r="BI731" i="3"/>
  <c r="BH731" i="3"/>
  <c r="BG731" i="3"/>
  <c r="BF731" i="3"/>
  <c r="T731" i="3"/>
  <c r="R731" i="3"/>
  <c r="P731" i="3"/>
  <c r="BI729" i="3"/>
  <c r="BH729" i="3"/>
  <c r="BG729" i="3"/>
  <c r="BF729" i="3"/>
  <c r="T729" i="3"/>
  <c r="R729" i="3"/>
  <c r="P729" i="3"/>
  <c r="BI725" i="3"/>
  <c r="BH725" i="3"/>
  <c r="BG725" i="3"/>
  <c r="BF725" i="3"/>
  <c r="T725" i="3"/>
  <c r="R725" i="3"/>
  <c r="P725" i="3"/>
  <c r="BI721" i="3"/>
  <c r="BH721" i="3"/>
  <c r="BG721" i="3"/>
  <c r="BF721" i="3"/>
  <c r="T721" i="3"/>
  <c r="R721" i="3"/>
  <c r="P721" i="3"/>
  <c r="BI719" i="3"/>
  <c r="BH719" i="3"/>
  <c r="BG719" i="3"/>
  <c r="BF719" i="3"/>
  <c r="T719" i="3"/>
  <c r="R719" i="3"/>
  <c r="P719" i="3"/>
  <c r="BI718" i="3"/>
  <c r="BH718" i="3"/>
  <c r="BG718" i="3"/>
  <c r="BF718" i="3"/>
  <c r="T718" i="3"/>
  <c r="R718" i="3"/>
  <c r="P718" i="3"/>
  <c r="BI714" i="3"/>
  <c r="BH714" i="3"/>
  <c r="BG714" i="3"/>
  <c r="BF714" i="3"/>
  <c r="T714" i="3"/>
  <c r="R714" i="3"/>
  <c r="P714" i="3"/>
  <c r="BI712" i="3"/>
  <c r="BH712" i="3"/>
  <c r="BG712" i="3"/>
  <c r="BF712" i="3"/>
  <c r="T712" i="3"/>
  <c r="R712" i="3"/>
  <c r="P712" i="3"/>
  <c r="BI709" i="3"/>
  <c r="BH709" i="3"/>
  <c r="BG709" i="3"/>
  <c r="BF709" i="3"/>
  <c r="T709" i="3"/>
  <c r="R709" i="3"/>
  <c r="P709" i="3"/>
  <c r="BI707" i="3"/>
  <c r="BH707" i="3"/>
  <c r="BG707" i="3"/>
  <c r="BF707" i="3"/>
  <c r="T707" i="3"/>
  <c r="R707" i="3"/>
  <c r="P707" i="3"/>
  <c r="BI703" i="3"/>
  <c r="BH703" i="3"/>
  <c r="BG703" i="3"/>
  <c r="BF703" i="3"/>
  <c r="T703" i="3"/>
  <c r="R703" i="3"/>
  <c r="P703" i="3"/>
  <c r="BI699" i="3"/>
  <c r="BH699" i="3"/>
  <c r="BG699" i="3"/>
  <c r="BF699" i="3"/>
  <c r="T699" i="3"/>
  <c r="R699" i="3"/>
  <c r="P699" i="3"/>
  <c r="BI697" i="3"/>
  <c r="BH697" i="3"/>
  <c r="BG697" i="3"/>
  <c r="BF697" i="3"/>
  <c r="T697" i="3"/>
  <c r="R697" i="3"/>
  <c r="P697" i="3"/>
  <c r="BI696" i="3"/>
  <c r="BH696" i="3"/>
  <c r="BG696" i="3"/>
  <c r="BF696" i="3"/>
  <c r="T696" i="3"/>
  <c r="R696" i="3"/>
  <c r="P696" i="3"/>
  <c r="BI692" i="3"/>
  <c r="BH692" i="3"/>
  <c r="BG692" i="3"/>
  <c r="BF692" i="3"/>
  <c r="T692" i="3"/>
  <c r="R692" i="3"/>
  <c r="P692" i="3"/>
  <c r="BI689" i="3"/>
  <c r="BH689" i="3"/>
  <c r="BG689" i="3"/>
  <c r="BF689" i="3"/>
  <c r="T689" i="3"/>
  <c r="R689" i="3"/>
  <c r="P689" i="3"/>
  <c r="BI687" i="3"/>
  <c r="BH687" i="3"/>
  <c r="BG687" i="3"/>
  <c r="BF687" i="3"/>
  <c r="T687" i="3"/>
  <c r="R687" i="3"/>
  <c r="P687" i="3"/>
  <c r="BI686" i="3"/>
  <c r="BH686" i="3"/>
  <c r="BG686" i="3"/>
  <c r="BF686" i="3"/>
  <c r="T686" i="3"/>
  <c r="R686" i="3"/>
  <c r="P686" i="3"/>
  <c r="BI684" i="3"/>
  <c r="BH684" i="3"/>
  <c r="BG684" i="3"/>
  <c r="BF684" i="3"/>
  <c r="T684" i="3"/>
  <c r="R684" i="3"/>
  <c r="P684" i="3"/>
  <c r="BI683" i="3"/>
  <c r="BH683" i="3"/>
  <c r="BG683" i="3"/>
  <c r="BF683" i="3"/>
  <c r="T683" i="3"/>
  <c r="R683" i="3"/>
  <c r="P683" i="3"/>
  <c r="BI681" i="3"/>
  <c r="BH681" i="3"/>
  <c r="BG681" i="3"/>
  <c r="BF681" i="3"/>
  <c r="T681" i="3"/>
  <c r="R681" i="3"/>
  <c r="P681" i="3"/>
  <c r="BI677" i="3"/>
  <c r="BH677" i="3"/>
  <c r="BG677" i="3"/>
  <c r="BF677" i="3"/>
  <c r="T677" i="3"/>
  <c r="R677" i="3"/>
  <c r="P677" i="3"/>
  <c r="BI676" i="3"/>
  <c r="BH676" i="3"/>
  <c r="BG676" i="3"/>
  <c r="BF676" i="3"/>
  <c r="T676" i="3"/>
  <c r="R676" i="3"/>
  <c r="P676" i="3"/>
  <c r="BI674" i="3"/>
  <c r="BH674" i="3"/>
  <c r="BG674" i="3"/>
  <c r="BF674" i="3"/>
  <c r="T674" i="3"/>
  <c r="R674" i="3"/>
  <c r="P674" i="3"/>
  <c r="BI670" i="3"/>
  <c r="BH670" i="3"/>
  <c r="BG670" i="3"/>
  <c r="BF670" i="3"/>
  <c r="T670" i="3"/>
  <c r="R670" i="3"/>
  <c r="P670" i="3"/>
  <c r="BI669" i="3"/>
  <c r="BH669" i="3"/>
  <c r="BG669" i="3"/>
  <c r="BF669" i="3"/>
  <c r="T669" i="3"/>
  <c r="R669" i="3"/>
  <c r="P669" i="3"/>
  <c r="BI667" i="3"/>
  <c r="BH667" i="3"/>
  <c r="BG667" i="3"/>
  <c r="BF667" i="3"/>
  <c r="T667" i="3"/>
  <c r="R667" i="3"/>
  <c r="P667" i="3"/>
  <c r="BI663" i="3"/>
  <c r="BH663" i="3"/>
  <c r="BG663" i="3"/>
  <c r="BF663" i="3"/>
  <c r="T663" i="3"/>
  <c r="R663" i="3"/>
  <c r="P663" i="3"/>
  <c r="BI659" i="3"/>
  <c r="BH659" i="3"/>
  <c r="BG659" i="3"/>
  <c r="BF659" i="3"/>
  <c r="T659" i="3"/>
  <c r="R659" i="3"/>
  <c r="P659" i="3"/>
  <c r="BI653" i="3"/>
  <c r="BH653" i="3"/>
  <c r="BG653" i="3"/>
  <c r="BF653" i="3"/>
  <c r="T653" i="3"/>
  <c r="T645" i="3" s="1"/>
  <c r="R653" i="3"/>
  <c r="R645" i="3" s="1"/>
  <c r="P653" i="3"/>
  <c r="P645" i="3"/>
  <c r="BI646" i="3"/>
  <c r="BH646" i="3"/>
  <c r="BG646" i="3"/>
  <c r="BF646" i="3"/>
  <c r="T646" i="3"/>
  <c r="R646" i="3"/>
  <c r="P646" i="3"/>
  <c r="BI634" i="3"/>
  <c r="BH634" i="3"/>
  <c r="BG634" i="3"/>
  <c r="BF634" i="3"/>
  <c r="T634" i="3"/>
  <c r="T633" i="3" s="1"/>
  <c r="R634" i="3"/>
  <c r="R633" i="3" s="1"/>
  <c r="P634" i="3"/>
  <c r="P633" i="3" s="1"/>
  <c r="BI630" i="3"/>
  <c r="BH630" i="3"/>
  <c r="BG630" i="3"/>
  <c r="BF630" i="3"/>
  <c r="T630" i="3"/>
  <c r="R630" i="3"/>
  <c r="P630" i="3"/>
  <c r="BI627" i="3"/>
  <c r="BH627" i="3"/>
  <c r="BG627" i="3"/>
  <c r="BF627" i="3"/>
  <c r="T627" i="3"/>
  <c r="R627" i="3"/>
  <c r="P627" i="3"/>
  <c r="BI624" i="3"/>
  <c r="BH624" i="3"/>
  <c r="BG624" i="3"/>
  <c r="BF624" i="3"/>
  <c r="T624" i="3"/>
  <c r="R624" i="3"/>
  <c r="P624" i="3"/>
  <c r="BI620" i="3"/>
  <c r="BH620" i="3"/>
  <c r="BG620" i="3"/>
  <c r="BF620" i="3"/>
  <c r="T620" i="3"/>
  <c r="R620" i="3"/>
  <c r="P620" i="3"/>
  <c r="BI617" i="3"/>
  <c r="BH617" i="3"/>
  <c r="BG617" i="3"/>
  <c r="BF617" i="3"/>
  <c r="T617" i="3"/>
  <c r="R617" i="3"/>
  <c r="P617" i="3"/>
  <c r="BI614" i="3"/>
  <c r="BH614" i="3"/>
  <c r="BG614" i="3"/>
  <c r="BF614" i="3"/>
  <c r="T614" i="3"/>
  <c r="R614" i="3"/>
  <c r="P614" i="3"/>
  <c r="BI607" i="3"/>
  <c r="BH607" i="3"/>
  <c r="BG607" i="3"/>
  <c r="BF607" i="3"/>
  <c r="T607" i="3"/>
  <c r="R607" i="3"/>
  <c r="P607" i="3"/>
  <c r="BI599" i="3"/>
  <c r="BH599" i="3"/>
  <c r="BG599" i="3"/>
  <c r="BF599" i="3"/>
  <c r="T599" i="3"/>
  <c r="R599" i="3"/>
  <c r="P599" i="3"/>
  <c r="BI591" i="3"/>
  <c r="BH591" i="3"/>
  <c r="BG591" i="3"/>
  <c r="BF591" i="3"/>
  <c r="T591" i="3"/>
  <c r="R591" i="3"/>
  <c r="P591" i="3"/>
  <c r="BI589" i="3"/>
  <c r="BH589" i="3"/>
  <c r="BG589" i="3"/>
  <c r="BF589" i="3"/>
  <c r="T589" i="3"/>
  <c r="R589" i="3"/>
  <c r="P589" i="3"/>
  <c r="BI585" i="3"/>
  <c r="BH585" i="3"/>
  <c r="BG585" i="3"/>
  <c r="BF585" i="3"/>
  <c r="T585" i="3"/>
  <c r="R585" i="3"/>
  <c r="P585" i="3"/>
  <c r="BI578" i="3"/>
  <c r="BH578" i="3"/>
  <c r="BG578" i="3"/>
  <c r="BF578" i="3"/>
  <c r="T578" i="3"/>
  <c r="R578" i="3"/>
  <c r="P578" i="3"/>
  <c r="BI571" i="3"/>
  <c r="BH571" i="3"/>
  <c r="BG571" i="3"/>
  <c r="BF571" i="3"/>
  <c r="T571" i="3"/>
  <c r="R571" i="3"/>
  <c r="P571" i="3"/>
  <c r="BI567" i="3"/>
  <c r="BH567" i="3"/>
  <c r="BG567" i="3"/>
  <c r="BF567" i="3"/>
  <c r="T567" i="3"/>
  <c r="R567" i="3"/>
  <c r="P567" i="3"/>
  <c r="BI524" i="3"/>
  <c r="BH524" i="3"/>
  <c r="BG524" i="3"/>
  <c r="BF524" i="3"/>
  <c r="T524" i="3"/>
  <c r="R524" i="3"/>
  <c r="P524" i="3"/>
  <c r="BI522" i="3"/>
  <c r="BH522" i="3"/>
  <c r="BG522" i="3"/>
  <c r="BF522" i="3"/>
  <c r="T522" i="3"/>
  <c r="R522" i="3"/>
  <c r="P522" i="3"/>
  <c r="BI515" i="3"/>
  <c r="BH515" i="3"/>
  <c r="BG515" i="3"/>
  <c r="BF515" i="3"/>
  <c r="T515" i="3"/>
  <c r="R515" i="3"/>
  <c r="P515" i="3"/>
  <c r="BI482" i="3"/>
  <c r="BH482" i="3"/>
  <c r="BG482" i="3"/>
  <c r="BF482" i="3"/>
  <c r="T482" i="3"/>
  <c r="R482" i="3"/>
  <c r="P482" i="3"/>
  <c r="BI480" i="3"/>
  <c r="BH480" i="3"/>
  <c r="BG480" i="3"/>
  <c r="BF480" i="3"/>
  <c r="T480" i="3"/>
  <c r="R480" i="3"/>
  <c r="P480" i="3"/>
  <c r="BI444" i="3"/>
  <c r="BH444" i="3"/>
  <c r="BG444" i="3"/>
  <c r="BF444" i="3"/>
  <c r="T444" i="3"/>
  <c r="R444" i="3"/>
  <c r="P444" i="3"/>
  <c r="BI418" i="3"/>
  <c r="BH418" i="3"/>
  <c r="BG418" i="3"/>
  <c r="BF418" i="3"/>
  <c r="T418" i="3"/>
  <c r="R418" i="3"/>
  <c r="P418" i="3"/>
  <c r="BI409" i="3"/>
  <c r="BH409" i="3"/>
  <c r="BG409" i="3"/>
  <c r="BF409" i="3"/>
  <c r="T409" i="3"/>
  <c r="R409" i="3"/>
  <c r="P409" i="3"/>
  <c r="BI403" i="3"/>
  <c r="BH403" i="3"/>
  <c r="BG403" i="3"/>
  <c r="BF403" i="3"/>
  <c r="T403" i="3"/>
  <c r="R403" i="3"/>
  <c r="P403" i="3"/>
  <c r="BI394" i="3"/>
  <c r="BH394" i="3"/>
  <c r="BG394" i="3"/>
  <c r="BF394" i="3"/>
  <c r="T394" i="3"/>
  <c r="R394" i="3"/>
  <c r="P394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3" i="3"/>
  <c r="BH383" i="3"/>
  <c r="BG383" i="3"/>
  <c r="BF383" i="3"/>
  <c r="T383" i="3"/>
  <c r="R383" i="3"/>
  <c r="P383" i="3"/>
  <c r="BI331" i="3"/>
  <c r="BH331" i="3"/>
  <c r="BG331" i="3"/>
  <c r="BF331" i="3"/>
  <c r="T331" i="3"/>
  <c r="R331" i="3"/>
  <c r="P331" i="3"/>
  <c r="BI318" i="3"/>
  <c r="BH318" i="3"/>
  <c r="BG318" i="3"/>
  <c r="BF318" i="3"/>
  <c r="T318" i="3"/>
  <c r="R318" i="3"/>
  <c r="P318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1" i="3"/>
  <c r="BH251" i="3"/>
  <c r="BG251" i="3"/>
  <c r="BF251" i="3"/>
  <c r="T251" i="3"/>
  <c r="R251" i="3"/>
  <c r="P251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196" i="3"/>
  <c r="BH196" i="3"/>
  <c r="BG196" i="3"/>
  <c r="BF196" i="3"/>
  <c r="T196" i="3"/>
  <c r="R196" i="3"/>
  <c r="P196" i="3"/>
  <c r="BI165" i="3"/>
  <c r="BH165" i="3"/>
  <c r="BG165" i="3"/>
  <c r="BF165" i="3"/>
  <c r="T165" i="3"/>
  <c r="R165" i="3"/>
  <c r="P165" i="3"/>
  <c r="BI158" i="3"/>
  <c r="BH158" i="3"/>
  <c r="BG158" i="3"/>
  <c r="BF158" i="3"/>
  <c r="T158" i="3"/>
  <c r="R158" i="3"/>
  <c r="P158" i="3"/>
  <c r="BI136" i="3"/>
  <c r="BH136" i="3"/>
  <c r="BG136" i="3"/>
  <c r="BF136" i="3"/>
  <c r="T136" i="3"/>
  <c r="R136" i="3"/>
  <c r="P136" i="3"/>
  <c r="BI129" i="3"/>
  <c r="BH129" i="3"/>
  <c r="BG129" i="3"/>
  <c r="BF129" i="3"/>
  <c r="T129" i="3"/>
  <c r="R129" i="3"/>
  <c r="P129" i="3"/>
  <c r="BI121" i="3"/>
  <c r="BH121" i="3"/>
  <c r="BG121" i="3"/>
  <c r="BF121" i="3"/>
  <c r="T121" i="3"/>
  <c r="R121" i="3"/>
  <c r="P121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6" i="3"/>
  <c r="BH106" i="3"/>
  <c r="BG106" i="3"/>
  <c r="BF106" i="3"/>
  <c r="T106" i="3"/>
  <c r="R106" i="3"/>
  <c r="P106" i="3"/>
  <c r="J100" i="3"/>
  <c r="J99" i="3"/>
  <c r="F99" i="3"/>
  <c r="F97" i="3"/>
  <c r="E95" i="3"/>
  <c r="J59" i="3"/>
  <c r="J58" i="3"/>
  <c r="F58" i="3"/>
  <c r="F56" i="3"/>
  <c r="E54" i="3"/>
  <c r="J20" i="3"/>
  <c r="E20" i="3"/>
  <c r="F100" i="3"/>
  <c r="J19" i="3"/>
  <c r="J14" i="3"/>
  <c r="J56" i="3" s="1"/>
  <c r="E7" i="3"/>
  <c r="E91" i="3"/>
  <c r="J37" i="2"/>
  <c r="J36" i="2"/>
  <c r="AY55" i="1"/>
  <c r="J35" i="2"/>
  <c r="AX55" i="1"/>
  <c r="BI2079" i="2"/>
  <c r="BH2079" i="2"/>
  <c r="BG2079" i="2"/>
  <c r="BF2079" i="2"/>
  <c r="T2079" i="2"/>
  <c r="R2079" i="2"/>
  <c r="P2079" i="2"/>
  <c r="BI2067" i="2"/>
  <c r="BH2067" i="2"/>
  <c r="BG2067" i="2"/>
  <c r="BF2067" i="2"/>
  <c r="T2067" i="2"/>
  <c r="R2067" i="2"/>
  <c r="P2067" i="2"/>
  <c r="BI2061" i="2"/>
  <c r="BH2061" i="2"/>
  <c r="BG2061" i="2"/>
  <c r="BF2061" i="2"/>
  <c r="T2061" i="2"/>
  <c r="R2061" i="2"/>
  <c r="P2061" i="2"/>
  <c r="BI2050" i="2"/>
  <c r="BH2050" i="2"/>
  <c r="BG2050" i="2"/>
  <c r="BF2050" i="2"/>
  <c r="T2050" i="2"/>
  <c r="R2050" i="2"/>
  <c r="P2050" i="2"/>
  <c r="BI2046" i="2"/>
  <c r="BH2046" i="2"/>
  <c r="BG2046" i="2"/>
  <c r="BF2046" i="2"/>
  <c r="T2046" i="2"/>
  <c r="R2046" i="2"/>
  <c r="P2046" i="2"/>
  <c r="BI2045" i="2"/>
  <c r="BH2045" i="2"/>
  <c r="BG2045" i="2"/>
  <c r="BF2045" i="2"/>
  <c r="T2045" i="2"/>
  <c r="R2045" i="2"/>
  <c r="P2045" i="2"/>
  <c r="BI2042" i="2"/>
  <c r="BH2042" i="2"/>
  <c r="BG2042" i="2"/>
  <c r="BF2042" i="2"/>
  <c r="T2042" i="2"/>
  <c r="R2042" i="2"/>
  <c r="P2042" i="2"/>
  <c r="BI2037" i="2"/>
  <c r="BH2037" i="2"/>
  <c r="BG2037" i="2"/>
  <c r="BF2037" i="2"/>
  <c r="T2037" i="2"/>
  <c r="R2037" i="2"/>
  <c r="P2037" i="2"/>
  <c r="BI2032" i="2"/>
  <c r="BH2032" i="2"/>
  <c r="BG2032" i="2"/>
  <c r="BF2032" i="2"/>
  <c r="T2032" i="2"/>
  <c r="R2032" i="2"/>
  <c r="P2032" i="2"/>
  <c r="BI2027" i="2"/>
  <c r="BH2027" i="2"/>
  <c r="BG2027" i="2"/>
  <c r="BF2027" i="2"/>
  <c r="T2027" i="2"/>
  <c r="R2027" i="2"/>
  <c r="P2027" i="2"/>
  <c r="BI2025" i="2"/>
  <c r="BH2025" i="2"/>
  <c r="BG2025" i="2"/>
  <c r="BF2025" i="2"/>
  <c r="T2025" i="2"/>
  <c r="R2025" i="2"/>
  <c r="P2025" i="2"/>
  <c r="BI2013" i="2"/>
  <c r="BH2013" i="2"/>
  <c r="BG2013" i="2"/>
  <c r="BF2013" i="2"/>
  <c r="T2013" i="2"/>
  <c r="R2013" i="2"/>
  <c r="P2013" i="2"/>
  <c r="BI2010" i="2"/>
  <c r="BH2010" i="2"/>
  <c r="BG2010" i="2"/>
  <c r="BF2010" i="2"/>
  <c r="T2010" i="2"/>
  <c r="R2010" i="2"/>
  <c r="P2010" i="2"/>
  <c r="BI2007" i="2"/>
  <c r="BH2007" i="2"/>
  <c r="BG2007" i="2"/>
  <c r="BF2007" i="2"/>
  <c r="T2007" i="2"/>
  <c r="R2007" i="2"/>
  <c r="P2007" i="2"/>
  <c r="BI2005" i="2"/>
  <c r="BH2005" i="2"/>
  <c r="BG2005" i="2"/>
  <c r="BF2005" i="2"/>
  <c r="T2005" i="2"/>
  <c r="R2005" i="2"/>
  <c r="P2005" i="2"/>
  <c r="BI2000" i="2"/>
  <c r="BH2000" i="2"/>
  <c r="BG2000" i="2"/>
  <c r="BF2000" i="2"/>
  <c r="T2000" i="2"/>
  <c r="R2000" i="2"/>
  <c r="P2000" i="2"/>
  <c r="BI1995" i="2"/>
  <c r="BH1995" i="2"/>
  <c r="BG1995" i="2"/>
  <c r="BF1995" i="2"/>
  <c r="T1995" i="2"/>
  <c r="R1995" i="2"/>
  <c r="P1995" i="2"/>
  <c r="BI1990" i="2"/>
  <c r="BH1990" i="2"/>
  <c r="BG1990" i="2"/>
  <c r="BF1990" i="2"/>
  <c r="T1990" i="2"/>
  <c r="R1990" i="2"/>
  <c r="P1990" i="2"/>
  <c r="BI1987" i="2"/>
  <c r="BH1987" i="2"/>
  <c r="BG1987" i="2"/>
  <c r="BF1987" i="2"/>
  <c r="T1987" i="2"/>
  <c r="R1987" i="2"/>
  <c r="P1987" i="2"/>
  <c r="BI1982" i="2"/>
  <c r="BH1982" i="2"/>
  <c r="BG1982" i="2"/>
  <c r="BF1982" i="2"/>
  <c r="T1982" i="2"/>
  <c r="R1982" i="2"/>
  <c r="P1982" i="2"/>
  <c r="BI1979" i="2"/>
  <c r="BH1979" i="2"/>
  <c r="BG1979" i="2"/>
  <c r="BF1979" i="2"/>
  <c r="T1979" i="2"/>
  <c r="R1979" i="2"/>
  <c r="P1979" i="2"/>
  <c r="BI1972" i="2"/>
  <c r="BH1972" i="2"/>
  <c r="BG1972" i="2"/>
  <c r="BF1972" i="2"/>
  <c r="T1972" i="2"/>
  <c r="R1972" i="2"/>
  <c r="P1972" i="2"/>
  <c r="BI1965" i="2"/>
  <c r="BH1965" i="2"/>
  <c r="BG1965" i="2"/>
  <c r="BF1965" i="2"/>
  <c r="T1965" i="2"/>
  <c r="R1965" i="2"/>
  <c r="P1965" i="2"/>
  <c r="BI1955" i="2"/>
  <c r="BH1955" i="2"/>
  <c r="BG1955" i="2"/>
  <c r="BF1955" i="2"/>
  <c r="T1955" i="2"/>
  <c r="R1955" i="2"/>
  <c r="P1955" i="2"/>
  <c r="BI1948" i="2"/>
  <c r="BH1948" i="2"/>
  <c r="BG1948" i="2"/>
  <c r="BF1948" i="2"/>
  <c r="T1948" i="2"/>
  <c r="R1948" i="2"/>
  <c r="P1948" i="2"/>
  <c r="BI1942" i="2"/>
  <c r="BH1942" i="2"/>
  <c r="BG1942" i="2"/>
  <c r="BF1942" i="2"/>
  <c r="T1942" i="2"/>
  <c r="R1942" i="2"/>
  <c r="P1942" i="2"/>
  <c r="BI1932" i="2"/>
  <c r="BH1932" i="2"/>
  <c r="BG1932" i="2"/>
  <c r="BF1932" i="2"/>
  <c r="T1932" i="2"/>
  <c r="R1932" i="2"/>
  <c r="P1932" i="2"/>
  <c r="BI1929" i="2"/>
  <c r="BH1929" i="2"/>
  <c r="BG1929" i="2"/>
  <c r="BF1929" i="2"/>
  <c r="T1929" i="2"/>
  <c r="R1929" i="2"/>
  <c r="P1929" i="2"/>
  <c r="BI1925" i="2"/>
  <c r="BH1925" i="2"/>
  <c r="BG1925" i="2"/>
  <c r="BF1925" i="2"/>
  <c r="T1925" i="2"/>
  <c r="R1925" i="2"/>
  <c r="P1925" i="2"/>
  <c r="BI1922" i="2"/>
  <c r="BH1922" i="2"/>
  <c r="BG1922" i="2"/>
  <c r="BF1922" i="2"/>
  <c r="T1922" i="2"/>
  <c r="R1922" i="2"/>
  <c r="P1922" i="2"/>
  <c r="BI1921" i="2"/>
  <c r="BH1921" i="2"/>
  <c r="BG1921" i="2"/>
  <c r="BF1921" i="2"/>
  <c r="T1921" i="2"/>
  <c r="R1921" i="2"/>
  <c r="P1921" i="2"/>
  <c r="BI1915" i="2"/>
  <c r="BH1915" i="2"/>
  <c r="BG1915" i="2"/>
  <c r="BF1915" i="2"/>
  <c r="T1915" i="2"/>
  <c r="R1915" i="2"/>
  <c r="P1915" i="2"/>
  <c r="BI1908" i="2"/>
  <c r="BH1908" i="2"/>
  <c r="BG1908" i="2"/>
  <c r="BF1908" i="2"/>
  <c r="T1908" i="2"/>
  <c r="R1908" i="2"/>
  <c r="P1908" i="2"/>
  <c r="BI1902" i="2"/>
  <c r="BH1902" i="2"/>
  <c r="BG1902" i="2"/>
  <c r="BF1902" i="2"/>
  <c r="T1902" i="2"/>
  <c r="R1902" i="2"/>
  <c r="P1902" i="2"/>
  <c r="BI1896" i="2"/>
  <c r="BH1896" i="2"/>
  <c r="BG1896" i="2"/>
  <c r="BF1896" i="2"/>
  <c r="T1896" i="2"/>
  <c r="R1896" i="2"/>
  <c r="P1896" i="2"/>
  <c r="BI1890" i="2"/>
  <c r="BH1890" i="2"/>
  <c r="BG1890" i="2"/>
  <c r="BF1890" i="2"/>
  <c r="T1890" i="2"/>
  <c r="R1890" i="2"/>
  <c r="P1890" i="2"/>
  <c r="BI1884" i="2"/>
  <c r="BH1884" i="2"/>
  <c r="BG1884" i="2"/>
  <c r="BF1884" i="2"/>
  <c r="T1884" i="2"/>
  <c r="R1884" i="2"/>
  <c r="P1884" i="2"/>
  <c r="BI1878" i="2"/>
  <c r="BH1878" i="2"/>
  <c r="BG1878" i="2"/>
  <c r="BF1878" i="2"/>
  <c r="T1878" i="2"/>
  <c r="R1878" i="2"/>
  <c r="P1878" i="2"/>
  <c r="BI1872" i="2"/>
  <c r="BH1872" i="2"/>
  <c r="BG1872" i="2"/>
  <c r="BF1872" i="2"/>
  <c r="T1872" i="2"/>
  <c r="R1872" i="2"/>
  <c r="P1872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8" i="2"/>
  <c r="BH1868" i="2"/>
  <c r="BG1868" i="2"/>
  <c r="BF1868" i="2"/>
  <c r="T1868" i="2"/>
  <c r="R1868" i="2"/>
  <c r="P1868" i="2"/>
  <c r="BI1862" i="2"/>
  <c r="BH1862" i="2"/>
  <c r="BG1862" i="2"/>
  <c r="BF1862" i="2"/>
  <c r="T1862" i="2"/>
  <c r="R1862" i="2"/>
  <c r="P1862" i="2"/>
  <c r="BI1856" i="2"/>
  <c r="BH1856" i="2"/>
  <c r="BG1856" i="2"/>
  <c r="BF1856" i="2"/>
  <c r="T1856" i="2"/>
  <c r="R1856" i="2"/>
  <c r="P1856" i="2"/>
  <c r="BI1854" i="2"/>
  <c r="BH1854" i="2"/>
  <c r="BG1854" i="2"/>
  <c r="BF1854" i="2"/>
  <c r="T1854" i="2"/>
  <c r="R1854" i="2"/>
  <c r="P1854" i="2"/>
  <c r="BI1853" i="2"/>
  <c r="BH1853" i="2"/>
  <c r="BG1853" i="2"/>
  <c r="BF1853" i="2"/>
  <c r="T1853" i="2"/>
  <c r="R1853" i="2"/>
  <c r="P1853" i="2"/>
  <c r="BI1841" i="2"/>
  <c r="BH1841" i="2"/>
  <c r="BG1841" i="2"/>
  <c r="BF1841" i="2"/>
  <c r="T1841" i="2"/>
  <c r="R1841" i="2"/>
  <c r="P1841" i="2"/>
  <c r="BI1840" i="2"/>
  <c r="BH1840" i="2"/>
  <c r="BG1840" i="2"/>
  <c r="BF1840" i="2"/>
  <c r="T1840" i="2"/>
  <c r="R1840" i="2"/>
  <c r="P1840" i="2"/>
  <c r="BI1835" i="2"/>
  <c r="BH1835" i="2"/>
  <c r="BG1835" i="2"/>
  <c r="BF1835" i="2"/>
  <c r="T1835" i="2"/>
  <c r="R1835" i="2"/>
  <c r="P1835" i="2"/>
  <c r="BI1829" i="2"/>
  <c r="BH1829" i="2"/>
  <c r="BG1829" i="2"/>
  <c r="BF1829" i="2"/>
  <c r="T1829" i="2"/>
  <c r="R1829" i="2"/>
  <c r="P1829" i="2"/>
  <c r="BI1823" i="2"/>
  <c r="BH1823" i="2"/>
  <c r="BG1823" i="2"/>
  <c r="BF1823" i="2"/>
  <c r="T1823" i="2"/>
  <c r="R1823" i="2"/>
  <c r="P1823" i="2"/>
  <c r="BI1815" i="2"/>
  <c r="BH1815" i="2"/>
  <c r="BG1815" i="2"/>
  <c r="BF1815" i="2"/>
  <c r="T1815" i="2"/>
  <c r="R1815" i="2"/>
  <c r="P1815" i="2"/>
  <c r="BI1812" i="2"/>
  <c r="BH1812" i="2"/>
  <c r="BG1812" i="2"/>
  <c r="BF1812" i="2"/>
  <c r="T1812" i="2"/>
  <c r="R1812" i="2"/>
  <c r="P1812" i="2"/>
  <c r="BI1809" i="2"/>
  <c r="BH1809" i="2"/>
  <c r="BG1809" i="2"/>
  <c r="BF1809" i="2"/>
  <c r="T1809" i="2"/>
  <c r="R1809" i="2"/>
  <c r="P1809" i="2"/>
  <c r="BI1803" i="2"/>
  <c r="BH1803" i="2"/>
  <c r="BG1803" i="2"/>
  <c r="BF1803" i="2"/>
  <c r="T1803" i="2"/>
  <c r="R1803" i="2"/>
  <c r="P180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77" i="2"/>
  <c r="BH1777" i="2"/>
  <c r="BG1777" i="2"/>
  <c r="BF1777" i="2"/>
  <c r="T1777" i="2"/>
  <c r="R1777" i="2"/>
  <c r="P1777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1" i="2"/>
  <c r="BH1751" i="2"/>
  <c r="BG1751" i="2"/>
  <c r="BF1751" i="2"/>
  <c r="T1751" i="2"/>
  <c r="R1751" i="2"/>
  <c r="P1751" i="2"/>
  <c r="BI1749" i="2"/>
  <c r="BH1749" i="2"/>
  <c r="BG1749" i="2"/>
  <c r="BF1749" i="2"/>
  <c r="T1749" i="2"/>
  <c r="R1749" i="2"/>
  <c r="P1749" i="2"/>
  <c r="BI1745" i="2"/>
  <c r="BH1745" i="2"/>
  <c r="BG1745" i="2"/>
  <c r="BF1745" i="2"/>
  <c r="T1745" i="2"/>
  <c r="R1745" i="2"/>
  <c r="P1745" i="2"/>
  <c r="BI1741" i="2"/>
  <c r="BH1741" i="2"/>
  <c r="BG1741" i="2"/>
  <c r="BF1741" i="2"/>
  <c r="T1741" i="2"/>
  <c r="R1741" i="2"/>
  <c r="P1741" i="2"/>
  <c r="BI1737" i="2"/>
  <c r="BH1737" i="2"/>
  <c r="BG1737" i="2"/>
  <c r="BF1737" i="2"/>
  <c r="T1737" i="2"/>
  <c r="R1737" i="2"/>
  <c r="P1737" i="2"/>
  <c r="BI1733" i="2"/>
  <c r="BH1733" i="2"/>
  <c r="BG1733" i="2"/>
  <c r="BF1733" i="2"/>
  <c r="T1733" i="2"/>
  <c r="R1733" i="2"/>
  <c r="P1733" i="2"/>
  <c r="BI1729" i="2"/>
  <c r="BH1729" i="2"/>
  <c r="BG1729" i="2"/>
  <c r="BF1729" i="2"/>
  <c r="T1729" i="2"/>
  <c r="R1729" i="2"/>
  <c r="P1729" i="2"/>
  <c r="BI1725" i="2"/>
  <c r="BH1725" i="2"/>
  <c r="BG1725" i="2"/>
  <c r="BF1725" i="2"/>
  <c r="T1725" i="2"/>
  <c r="R1725" i="2"/>
  <c r="P1725" i="2"/>
  <c r="BI1721" i="2"/>
  <c r="BH1721" i="2"/>
  <c r="BG1721" i="2"/>
  <c r="BF1721" i="2"/>
  <c r="T1721" i="2"/>
  <c r="R1721" i="2"/>
  <c r="P1721" i="2"/>
  <c r="BI1717" i="2"/>
  <c r="BH1717" i="2"/>
  <c r="BG1717" i="2"/>
  <c r="BF1717" i="2"/>
  <c r="T1717" i="2"/>
  <c r="R1717" i="2"/>
  <c r="P1717" i="2"/>
  <c r="BI1713" i="2"/>
  <c r="BH1713" i="2"/>
  <c r="BG1713" i="2"/>
  <c r="BF1713" i="2"/>
  <c r="T1713" i="2"/>
  <c r="R1713" i="2"/>
  <c r="P1713" i="2"/>
  <c r="BI1709" i="2"/>
  <c r="BH1709" i="2"/>
  <c r="BG1709" i="2"/>
  <c r="BF1709" i="2"/>
  <c r="T1709" i="2"/>
  <c r="R1709" i="2"/>
  <c r="P1709" i="2"/>
  <c r="BI1705" i="2"/>
  <c r="BH1705" i="2"/>
  <c r="BG1705" i="2"/>
  <c r="BF1705" i="2"/>
  <c r="T1705" i="2"/>
  <c r="R1705" i="2"/>
  <c r="P1705" i="2"/>
  <c r="BI1702" i="2"/>
  <c r="BH1702" i="2"/>
  <c r="BG1702" i="2"/>
  <c r="BF1702" i="2"/>
  <c r="T1702" i="2"/>
  <c r="R1702" i="2"/>
  <c r="P1702" i="2"/>
  <c r="BI1698" i="2"/>
  <c r="BH1698" i="2"/>
  <c r="BG1698" i="2"/>
  <c r="BF1698" i="2"/>
  <c r="T1698" i="2"/>
  <c r="R1698" i="2"/>
  <c r="P1698" i="2"/>
  <c r="BI1692" i="2"/>
  <c r="BH1692" i="2"/>
  <c r="BG1692" i="2"/>
  <c r="BF1692" i="2"/>
  <c r="T1692" i="2"/>
  <c r="R1692" i="2"/>
  <c r="P1692" i="2"/>
  <c r="BI1690" i="2"/>
  <c r="BH1690" i="2"/>
  <c r="BG1690" i="2"/>
  <c r="BF1690" i="2"/>
  <c r="T1690" i="2"/>
  <c r="R1690" i="2"/>
  <c r="P1690" i="2"/>
  <c r="BI1682" i="2"/>
  <c r="BH1682" i="2"/>
  <c r="BG1682" i="2"/>
  <c r="BF1682" i="2"/>
  <c r="T1682" i="2"/>
  <c r="R1682" i="2"/>
  <c r="P1682" i="2"/>
  <c r="BI1676" i="2"/>
  <c r="BH1676" i="2"/>
  <c r="BG1676" i="2"/>
  <c r="BF1676" i="2"/>
  <c r="T1676" i="2"/>
  <c r="R1676" i="2"/>
  <c r="P1676" i="2"/>
  <c r="BI1669" i="2"/>
  <c r="BH1669" i="2"/>
  <c r="BG1669" i="2"/>
  <c r="BF1669" i="2"/>
  <c r="T1669" i="2"/>
  <c r="R1669" i="2"/>
  <c r="P1669" i="2"/>
  <c r="BI1663" i="2"/>
  <c r="BH1663" i="2"/>
  <c r="BG1663" i="2"/>
  <c r="BF1663" i="2"/>
  <c r="T1663" i="2"/>
  <c r="R1663" i="2"/>
  <c r="P1663" i="2"/>
  <c r="BI1657" i="2"/>
  <c r="BH1657" i="2"/>
  <c r="BG1657" i="2"/>
  <c r="BF1657" i="2"/>
  <c r="T1657" i="2"/>
  <c r="R1657" i="2"/>
  <c r="P1657" i="2"/>
  <c r="BI1647" i="2"/>
  <c r="BH1647" i="2"/>
  <c r="BG1647" i="2"/>
  <c r="BF1647" i="2"/>
  <c r="T1647" i="2"/>
  <c r="R1647" i="2"/>
  <c r="P1647" i="2"/>
  <c r="BI1645" i="2"/>
  <c r="BH1645" i="2"/>
  <c r="BG1645" i="2"/>
  <c r="BF1645" i="2"/>
  <c r="T1645" i="2"/>
  <c r="R1645" i="2"/>
  <c r="P1645" i="2"/>
  <c r="BI1641" i="2"/>
  <c r="BH1641" i="2"/>
  <c r="BG1641" i="2"/>
  <c r="BF1641" i="2"/>
  <c r="T1641" i="2"/>
  <c r="R1641" i="2"/>
  <c r="P1641" i="2"/>
  <c r="BI1637" i="2"/>
  <c r="BH1637" i="2"/>
  <c r="BG1637" i="2"/>
  <c r="BF1637" i="2"/>
  <c r="T1637" i="2"/>
  <c r="R1637" i="2"/>
  <c r="P1637" i="2"/>
  <c r="BI1632" i="2"/>
  <c r="BH1632" i="2"/>
  <c r="BG1632" i="2"/>
  <c r="BF1632" i="2"/>
  <c r="T1632" i="2"/>
  <c r="R1632" i="2"/>
  <c r="P1632" i="2"/>
  <c r="BI1628" i="2"/>
  <c r="BH1628" i="2"/>
  <c r="BG1628" i="2"/>
  <c r="BF1628" i="2"/>
  <c r="T1628" i="2"/>
  <c r="R1628" i="2"/>
  <c r="P1628" i="2"/>
  <c r="BI1625" i="2"/>
  <c r="BH1625" i="2"/>
  <c r="BG1625" i="2"/>
  <c r="BF1625" i="2"/>
  <c r="T1625" i="2"/>
  <c r="R1625" i="2"/>
  <c r="P1625" i="2"/>
  <c r="BI1620" i="2"/>
  <c r="BH1620" i="2"/>
  <c r="BG1620" i="2"/>
  <c r="BF1620" i="2"/>
  <c r="T1620" i="2"/>
  <c r="R1620" i="2"/>
  <c r="P1620" i="2"/>
  <c r="BI1615" i="2"/>
  <c r="BH1615" i="2"/>
  <c r="BG1615" i="2"/>
  <c r="BF1615" i="2"/>
  <c r="T1615" i="2"/>
  <c r="R1615" i="2"/>
  <c r="P1615" i="2"/>
  <c r="BI1609" i="2"/>
  <c r="BH1609" i="2"/>
  <c r="BG1609" i="2"/>
  <c r="BF1609" i="2"/>
  <c r="T1609" i="2"/>
  <c r="R1609" i="2"/>
  <c r="P1609" i="2"/>
  <c r="BI1607" i="2"/>
  <c r="BH1607" i="2"/>
  <c r="BG1607" i="2"/>
  <c r="BF1607" i="2"/>
  <c r="T1607" i="2"/>
  <c r="R1607" i="2"/>
  <c r="P1607" i="2"/>
  <c r="BI1605" i="2"/>
  <c r="BH1605" i="2"/>
  <c r="BG1605" i="2"/>
  <c r="BF1605" i="2"/>
  <c r="T1605" i="2"/>
  <c r="R1605" i="2"/>
  <c r="P1605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5" i="2"/>
  <c r="BH1585" i="2"/>
  <c r="BG1585" i="2"/>
  <c r="BF1585" i="2"/>
  <c r="T1585" i="2"/>
  <c r="R1585" i="2"/>
  <c r="P1585" i="2"/>
  <c r="BI1582" i="2"/>
  <c r="BH1582" i="2"/>
  <c r="BG1582" i="2"/>
  <c r="BF1582" i="2"/>
  <c r="T1582" i="2"/>
  <c r="R1582" i="2"/>
  <c r="P1582" i="2"/>
  <c r="BI1580" i="2"/>
  <c r="BH1580" i="2"/>
  <c r="BG1580" i="2"/>
  <c r="BF1580" i="2"/>
  <c r="T1580" i="2"/>
  <c r="R1580" i="2"/>
  <c r="P1580" i="2"/>
  <c r="BI1576" i="2"/>
  <c r="BH1576" i="2"/>
  <c r="BG1576" i="2"/>
  <c r="BF1576" i="2"/>
  <c r="T1576" i="2"/>
  <c r="R1576" i="2"/>
  <c r="P1576" i="2"/>
  <c r="BI1574" i="2"/>
  <c r="BH1574" i="2"/>
  <c r="BG1574" i="2"/>
  <c r="BF1574" i="2"/>
  <c r="T1574" i="2"/>
  <c r="R1574" i="2"/>
  <c r="P1574" i="2"/>
  <c r="BI1569" i="2"/>
  <c r="BH1569" i="2"/>
  <c r="BG1569" i="2"/>
  <c r="BF1569" i="2"/>
  <c r="T1569" i="2"/>
  <c r="R1569" i="2"/>
  <c r="P1569" i="2"/>
  <c r="BI1564" i="2"/>
  <c r="BH1564" i="2"/>
  <c r="BG1564" i="2"/>
  <c r="BF1564" i="2"/>
  <c r="T1564" i="2"/>
  <c r="R1564" i="2"/>
  <c r="P1564" i="2"/>
  <c r="BI1559" i="2"/>
  <c r="BH1559" i="2"/>
  <c r="BG1559" i="2"/>
  <c r="BF1559" i="2"/>
  <c r="T1559" i="2"/>
  <c r="R1559" i="2"/>
  <c r="P1559" i="2"/>
  <c r="BI1554" i="2"/>
  <c r="BH1554" i="2"/>
  <c r="BG1554" i="2"/>
  <c r="BF1554" i="2"/>
  <c r="T1554" i="2"/>
  <c r="R1554" i="2"/>
  <c r="P1554" i="2"/>
  <c r="BI1552" i="2"/>
  <c r="BH1552" i="2"/>
  <c r="BG1552" i="2"/>
  <c r="BF1552" i="2"/>
  <c r="T1552" i="2"/>
  <c r="R1552" i="2"/>
  <c r="P1552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0" i="2"/>
  <c r="BH1540" i="2"/>
  <c r="BG1540" i="2"/>
  <c r="BF1540" i="2"/>
  <c r="T1540" i="2"/>
  <c r="R1540" i="2"/>
  <c r="P1540" i="2"/>
  <c r="BI1538" i="2"/>
  <c r="BH1538" i="2"/>
  <c r="BG1538" i="2"/>
  <c r="BF1538" i="2"/>
  <c r="T1538" i="2"/>
  <c r="R1538" i="2"/>
  <c r="P1538" i="2"/>
  <c r="BI1533" i="2"/>
  <c r="BH1533" i="2"/>
  <c r="BG1533" i="2"/>
  <c r="BF1533" i="2"/>
  <c r="T1533" i="2"/>
  <c r="R1533" i="2"/>
  <c r="P1533" i="2"/>
  <c r="BI1531" i="2"/>
  <c r="BH1531" i="2"/>
  <c r="BG1531" i="2"/>
  <c r="BF1531" i="2"/>
  <c r="T1531" i="2"/>
  <c r="R1531" i="2"/>
  <c r="P1531" i="2"/>
  <c r="BI1526" i="2"/>
  <c r="BH1526" i="2"/>
  <c r="BG1526" i="2"/>
  <c r="BF1526" i="2"/>
  <c r="T1526" i="2"/>
  <c r="R1526" i="2"/>
  <c r="P1526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10" i="2"/>
  <c r="BH1510" i="2"/>
  <c r="BG1510" i="2"/>
  <c r="BF1510" i="2"/>
  <c r="T1510" i="2"/>
  <c r="R1510" i="2"/>
  <c r="P1510" i="2"/>
  <c r="BI1508" i="2"/>
  <c r="BH1508" i="2"/>
  <c r="BG1508" i="2"/>
  <c r="BF1508" i="2"/>
  <c r="T1508" i="2"/>
  <c r="R1508" i="2"/>
  <c r="P1508" i="2"/>
  <c r="BI1496" i="2"/>
  <c r="BH1496" i="2"/>
  <c r="BG1496" i="2"/>
  <c r="BF1496" i="2"/>
  <c r="T1496" i="2"/>
  <c r="R1496" i="2"/>
  <c r="P1496" i="2"/>
  <c r="BI1494" i="2"/>
  <c r="BH1494" i="2"/>
  <c r="BG1494" i="2"/>
  <c r="BF1494" i="2"/>
  <c r="T1494" i="2"/>
  <c r="R1494" i="2"/>
  <c r="P1494" i="2"/>
  <c r="BI1489" i="2"/>
  <c r="BH1489" i="2"/>
  <c r="BG1489" i="2"/>
  <c r="BF1489" i="2"/>
  <c r="T1489" i="2"/>
  <c r="R1489" i="2"/>
  <c r="P1489" i="2"/>
  <c r="BI1487" i="2"/>
  <c r="BH1487" i="2"/>
  <c r="BG1487" i="2"/>
  <c r="BF1487" i="2"/>
  <c r="T1487" i="2"/>
  <c r="R1487" i="2"/>
  <c r="P1487" i="2"/>
  <c r="BI1475" i="2"/>
  <c r="BH1475" i="2"/>
  <c r="BG1475" i="2"/>
  <c r="BF1475" i="2"/>
  <c r="T1475" i="2"/>
  <c r="R1475" i="2"/>
  <c r="P1475" i="2"/>
  <c r="BI1472" i="2"/>
  <c r="BH1472" i="2"/>
  <c r="BG1472" i="2"/>
  <c r="BF1472" i="2"/>
  <c r="T1472" i="2"/>
  <c r="R1472" i="2"/>
  <c r="P1472" i="2"/>
  <c r="BI1470" i="2"/>
  <c r="BH1470" i="2"/>
  <c r="BG1470" i="2"/>
  <c r="BF1470" i="2"/>
  <c r="T1470" i="2"/>
  <c r="R1470" i="2"/>
  <c r="P1470" i="2"/>
  <c r="BI1465" i="2"/>
  <c r="BH1465" i="2"/>
  <c r="BG1465" i="2"/>
  <c r="BF1465" i="2"/>
  <c r="T1465" i="2"/>
  <c r="R1465" i="2"/>
  <c r="P1465" i="2"/>
  <c r="BI1459" i="2"/>
  <c r="BH1459" i="2"/>
  <c r="BG1459" i="2"/>
  <c r="BF1459" i="2"/>
  <c r="T1459" i="2"/>
  <c r="R1459" i="2"/>
  <c r="P1459" i="2"/>
  <c r="BI1453" i="2"/>
  <c r="BH1453" i="2"/>
  <c r="BG1453" i="2"/>
  <c r="BF1453" i="2"/>
  <c r="T1453" i="2"/>
  <c r="R1453" i="2"/>
  <c r="P1453" i="2"/>
  <c r="BI1444" i="2"/>
  <c r="BH1444" i="2"/>
  <c r="BG1444" i="2"/>
  <c r="BF1444" i="2"/>
  <c r="T1444" i="2"/>
  <c r="R1444" i="2"/>
  <c r="P1444" i="2"/>
  <c r="BI1435" i="2"/>
  <c r="BH1435" i="2"/>
  <c r="BG1435" i="2"/>
  <c r="BF1435" i="2"/>
  <c r="T1435" i="2"/>
  <c r="R1435" i="2"/>
  <c r="P1435" i="2"/>
  <c r="BI1430" i="2"/>
  <c r="BH1430" i="2"/>
  <c r="BG1430" i="2"/>
  <c r="BF1430" i="2"/>
  <c r="T1430" i="2"/>
  <c r="R1430" i="2"/>
  <c r="P1430" i="2"/>
  <c r="BI1424" i="2"/>
  <c r="BH1424" i="2"/>
  <c r="BG1424" i="2"/>
  <c r="BF1424" i="2"/>
  <c r="T1424" i="2"/>
  <c r="R1424" i="2"/>
  <c r="P1424" i="2"/>
  <c r="BI1421" i="2"/>
  <c r="BH1421" i="2"/>
  <c r="BG1421" i="2"/>
  <c r="BF1421" i="2"/>
  <c r="T1421" i="2"/>
  <c r="R1421" i="2"/>
  <c r="P1421" i="2"/>
  <c r="BI1411" i="2"/>
  <c r="BH1411" i="2"/>
  <c r="BG1411" i="2"/>
  <c r="BF1411" i="2"/>
  <c r="T1411" i="2"/>
  <c r="R1411" i="2"/>
  <c r="P1411" i="2"/>
  <c r="BI1407" i="2"/>
  <c r="BH1407" i="2"/>
  <c r="BG1407" i="2"/>
  <c r="BF1407" i="2"/>
  <c r="T1407" i="2"/>
  <c r="R1407" i="2"/>
  <c r="P1407" i="2"/>
  <c r="BI1401" i="2"/>
  <c r="BH1401" i="2"/>
  <c r="BG1401" i="2"/>
  <c r="BF1401" i="2"/>
  <c r="T1401" i="2"/>
  <c r="R1401" i="2"/>
  <c r="P1401" i="2"/>
  <c r="BI1396" i="2"/>
  <c r="BH1396" i="2"/>
  <c r="BG1396" i="2"/>
  <c r="BF1396" i="2"/>
  <c r="T1396" i="2"/>
  <c r="R1396" i="2"/>
  <c r="P1396" i="2"/>
  <c r="BI1391" i="2"/>
  <c r="BH1391" i="2"/>
  <c r="BG1391" i="2"/>
  <c r="BF1391" i="2"/>
  <c r="T1391" i="2"/>
  <c r="R1391" i="2"/>
  <c r="P1391" i="2"/>
  <c r="BI1389" i="2"/>
  <c r="BH1389" i="2"/>
  <c r="BG1389" i="2"/>
  <c r="BF1389" i="2"/>
  <c r="T1389" i="2"/>
  <c r="R1389" i="2"/>
  <c r="P1389" i="2"/>
  <c r="BI1384" i="2"/>
  <c r="BH1384" i="2"/>
  <c r="BG1384" i="2"/>
  <c r="BF1384" i="2"/>
  <c r="T1384" i="2"/>
  <c r="R1384" i="2"/>
  <c r="P1384" i="2"/>
  <c r="BI1382" i="2"/>
  <c r="BH1382" i="2"/>
  <c r="BG1382" i="2"/>
  <c r="BF1382" i="2"/>
  <c r="T1382" i="2"/>
  <c r="R1382" i="2"/>
  <c r="P1382" i="2"/>
  <c r="BI1377" i="2"/>
  <c r="BH1377" i="2"/>
  <c r="BG1377" i="2"/>
  <c r="BF1377" i="2"/>
  <c r="T1377" i="2"/>
  <c r="R1377" i="2"/>
  <c r="P1377" i="2"/>
  <c r="BI1375" i="2"/>
  <c r="BH1375" i="2"/>
  <c r="BG1375" i="2"/>
  <c r="BF1375" i="2"/>
  <c r="T1375" i="2"/>
  <c r="R1375" i="2"/>
  <c r="P1375" i="2"/>
  <c r="BI1370" i="2"/>
  <c r="BH1370" i="2"/>
  <c r="BG1370" i="2"/>
  <c r="BF1370" i="2"/>
  <c r="T1370" i="2"/>
  <c r="R1370" i="2"/>
  <c r="P1370" i="2"/>
  <c r="BI1368" i="2"/>
  <c r="BH1368" i="2"/>
  <c r="BG1368" i="2"/>
  <c r="BF1368" i="2"/>
  <c r="T1368" i="2"/>
  <c r="R1368" i="2"/>
  <c r="P1368" i="2"/>
  <c r="BI1363" i="2"/>
  <c r="BH1363" i="2"/>
  <c r="BG1363" i="2"/>
  <c r="BF1363" i="2"/>
  <c r="T1363" i="2"/>
  <c r="R1363" i="2"/>
  <c r="P1363" i="2"/>
  <c r="BI1359" i="2"/>
  <c r="BH1359" i="2"/>
  <c r="BG1359" i="2"/>
  <c r="BF1359" i="2"/>
  <c r="T1359" i="2"/>
  <c r="T1358" i="2"/>
  <c r="R1359" i="2"/>
  <c r="R1358" i="2" s="1"/>
  <c r="P1359" i="2"/>
  <c r="P1358" i="2"/>
  <c r="BI1356" i="2"/>
  <c r="BH1356" i="2"/>
  <c r="BG1356" i="2"/>
  <c r="BF1356" i="2"/>
  <c r="T1356" i="2"/>
  <c r="R1356" i="2"/>
  <c r="P1356" i="2"/>
  <c r="BI1354" i="2"/>
  <c r="BH1354" i="2"/>
  <c r="BG1354" i="2"/>
  <c r="BF1354" i="2"/>
  <c r="T1354" i="2"/>
  <c r="R1354" i="2"/>
  <c r="P1354" i="2"/>
  <c r="BI1351" i="2"/>
  <c r="BH1351" i="2"/>
  <c r="BG1351" i="2"/>
  <c r="BF1351" i="2"/>
  <c r="T1351" i="2"/>
  <c r="R1351" i="2"/>
  <c r="P1351" i="2"/>
  <c r="BI1349" i="2"/>
  <c r="BH1349" i="2"/>
  <c r="BG1349" i="2"/>
  <c r="BF1349" i="2"/>
  <c r="T1349" i="2"/>
  <c r="R1349" i="2"/>
  <c r="P1349" i="2"/>
  <c r="BI1347" i="2"/>
  <c r="BH1347" i="2"/>
  <c r="BG1347" i="2"/>
  <c r="BF1347" i="2"/>
  <c r="T1347" i="2"/>
  <c r="R1347" i="2"/>
  <c r="P1347" i="2"/>
  <c r="BI1345" i="2"/>
  <c r="BH1345" i="2"/>
  <c r="BG1345" i="2"/>
  <c r="BF1345" i="2"/>
  <c r="T1345" i="2"/>
  <c r="R1345" i="2"/>
  <c r="P1345" i="2"/>
  <c r="BI1340" i="2"/>
  <c r="BH1340" i="2"/>
  <c r="BG1340" i="2"/>
  <c r="BF1340" i="2"/>
  <c r="T1340" i="2"/>
  <c r="R1340" i="2"/>
  <c r="P1340" i="2"/>
  <c r="BI1333" i="2"/>
  <c r="BH1333" i="2"/>
  <c r="BG1333" i="2"/>
  <c r="BF1333" i="2"/>
  <c r="T1333" i="2"/>
  <c r="R1333" i="2"/>
  <c r="P1333" i="2"/>
  <c r="BI1332" i="2"/>
  <c r="BH1332" i="2"/>
  <c r="BG1332" i="2"/>
  <c r="BF1332" i="2"/>
  <c r="T1332" i="2"/>
  <c r="R1332" i="2"/>
  <c r="P1332" i="2"/>
  <c r="BI1326" i="2"/>
  <c r="BH1326" i="2"/>
  <c r="BG1326" i="2"/>
  <c r="BF1326" i="2"/>
  <c r="T1326" i="2"/>
  <c r="R1326" i="2"/>
  <c r="P1326" i="2"/>
  <c r="BI1312" i="2"/>
  <c r="BH1312" i="2"/>
  <c r="BG1312" i="2"/>
  <c r="BF1312" i="2"/>
  <c r="T1312" i="2"/>
  <c r="R1312" i="2"/>
  <c r="P1312" i="2"/>
  <c r="BI1292" i="2"/>
  <c r="BH1292" i="2"/>
  <c r="BG1292" i="2"/>
  <c r="BF1292" i="2"/>
  <c r="T1292" i="2"/>
  <c r="R1292" i="2"/>
  <c r="P1292" i="2"/>
  <c r="BI1288" i="2"/>
  <c r="BH1288" i="2"/>
  <c r="BG1288" i="2"/>
  <c r="BF1288" i="2"/>
  <c r="T1288" i="2"/>
  <c r="R1288" i="2"/>
  <c r="P1288" i="2"/>
  <c r="BI1255" i="2"/>
  <c r="BH1255" i="2"/>
  <c r="BG1255" i="2"/>
  <c r="BF1255" i="2"/>
  <c r="T1255" i="2"/>
  <c r="R1255" i="2"/>
  <c r="P1255" i="2"/>
  <c r="BI1241" i="2"/>
  <c r="BH1241" i="2"/>
  <c r="BG1241" i="2"/>
  <c r="BF1241" i="2"/>
  <c r="T1241" i="2"/>
  <c r="R1241" i="2"/>
  <c r="P1241" i="2"/>
  <c r="BI1233" i="2"/>
  <c r="BH1233" i="2"/>
  <c r="BG1233" i="2"/>
  <c r="BF1233" i="2"/>
  <c r="T1233" i="2"/>
  <c r="R1233" i="2"/>
  <c r="P1233" i="2"/>
  <c r="BI1225" i="2"/>
  <c r="BH1225" i="2"/>
  <c r="BG1225" i="2"/>
  <c r="BF1225" i="2"/>
  <c r="T1225" i="2"/>
  <c r="R1225" i="2"/>
  <c r="P1225" i="2"/>
  <c r="BI1221" i="2"/>
  <c r="BH1221" i="2"/>
  <c r="BG1221" i="2"/>
  <c r="BF1221" i="2"/>
  <c r="T1221" i="2"/>
  <c r="R1221" i="2"/>
  <c r="P1221" i="2"/>
  <c r="BI1215" i="2"/>
  <c r="BH1215" i="2"/>
  <c r="BG1215" i="2"/>
  <c r="BF1215" i="2"/>
  <c r="T1215" i="2"/>
  <c r="R1215" i="2"/>
  <c r="P1215" i="2"/>
  <c r="BI1211" i="2"/>
  <c r="BH1211" i="2"/>
  <c r="BG1211" i="2"/>
  <c r="BF1211" i="2"/>
  <c r="T1211" i="2"/>
  <c r="R1211" i="2"/>
  <c r="P1211" i="2"/>
  <c r="BI1205" i="2"/>
  <c r="BH1205" i="2"/>
  <c r="BG1205" i="2"/>
  <c r="BF1205" i="2"/>
  <c r="T1205" i="2"/>
  <c r="R1205" i="2"/>
  <c r="P1205" i="2"/>
  <c r="BI1201" i="2"/>
  <c r="BH1201" i="2"/>
  <c r="BG1201" i="2"/>
  <c r="BF1201" i="2"/>
  <c r="T1201" i="2"/>
  <c r="R1201" i="2"/>
  <c r="P1201" i="2"/>
  <c r="BI1197" i="2"/>
  <c r="BH1197" i="2"/>
  <c r="BG1197" i="2"/>
  <c r="BF1197" i="2"/>
  <c r="T1197" i="2"/>
  <c r="R1197" i="2"/>
  <c r="P1197" i="2"/>
  <c r="BI1196" i="2"/>
  <c r="BH1196" i="2"/>
  <c r="BG1196" i="2"/>
  <c r="BF1196" i="2"/>
  <c r="T1196" i="2"/>
  <c r="R1196" i="2"/>
  <c r="P1196" i="2"/>
  <c r="BI1195" i="2"/>
  <c r="BH1195" i="2"/>
  <c r="BG1195" i="2"/>
  <c r="BF1195" i="2"/>
  <c r="T1195" i="2"/>
  <c r="R1195" i="2"/>
  <c r="P1195" i="2"/>
  <c r="BI1191" i="2"/>
  <c r="BH1191" i="2"/>
  <c r="BG1191" i="2"/>
  <c r="BF1191" i="2"/>
  <c r="T1191" i="2"/>
  <c r="R1191" i="2"/>
  <c r="P1191" i="2"/>
  <c r="BI1187" i="2"/>
  <c r="BH1187" i="2"/>
  <c r="BG1187" i="2"/>
  <c r="BF1187" i="2"/>
  <c r="T1187" i="2"/>
  <c r="R1187" i="2"/>
  <c r="P1187" i="2"/>
  <c r="BI1178" i="2"/>
  <c r="BH1178" i="2"/>
  <c r="BG1178" i="2"/>
  <c r="BF1178" i="2"/>
  <c r="T1178" i="2"/>
  <c r="R1178" i="2"/>
  <c r="P1178" i="2"/>
  <c r="BI1177" i="2"/>
  <c r="BH1177" i="2"/>
  <c r="BG1177" i="2"/>
  <c r="BF1177" i="2"/>
  <c r="T1177" i="2"/>
  <c r="R1177" i="2"/>
  <c r="P1177" i="2"/>
  <c r="BI1174" i="2"/>
  <c r="BH1174" i="2"/>
  <c r="BG1174" i="2"/>
  <c r="BF1174" i="2"/>
  <c r="T1174" i="2"/>
  <c r="R1174" i="2"/>
  <c r="P1174" i="2"/>
  <c r="BI1167" i="2"/>
  <c r="BH1167" i="2"/>
  <c r="BG1167" i="2"/>
  <c r="BF1167" i="2"/>
  <c r="T1167" i="2"/>
  <c r="R1167" i="2"/>
  <c r="P1167" i="2"/>
  <c r="BI1159" i="2"/>
  <c r="BH1159" i="2"/>
  <c r="BG1159" i="2"/>
  <c r="BF1159" i="2"/>
  <c r="T1159" i="2"/>
  <c r="R1159" i="2"/>
  <c r="P1159" i="2"/>
  <c r="BI1150" i="2"/>
  <c r="BH1150" i="2"/>
  <c r="BG1150" i="2"/>
  <c r="BF1150" i="2"/>
  <c r="T1150" i="2"/>
  <c r="R1150" i="2"/>
  <c r="P1150" i="2"/>
  <c r="BI1139" i="2"/>
  <c r="BH1139" i="2"/>
  <c r="BG1139" i="2"/>
  <c r="BF1139" i="2"/>
  <c r="T1139" i="2"/>
  <c r="R1139" i="2"/>
  <c r="P1139" i="2"/>
  <c r="BI1137" i="2"/>
  <c r="BH1137" i="2"/>
  <c r="BG1137" i="2"/>
  <c r="BF1137" i="2"/>
  <c r="T1137" i="2"/>
  <c r="R1137" i="2"/>
  <c r="P1137" i="2"/>
  <c r="BI1134" i="2"/>
  <c r="BH1134" i="2"/>
  <c r="BG1134" i="2"/>
  <c r="BF1134" i="2"/>
  <c r="T1134" i="2"/>
  <c r="R1134" i="2"/>
  <c r="P1134" i="2"/>
  <c r="BI1132" i="2"/>
  <c r="BH1132" i="2"/>
  <c r="BG1132" i="2"/>
  <c r="BF1132" i="2"/>
  <c r="T1132" i="2"/>
  <c r="R1132" i="2"/>
  <c r="P1132" i="2"/>
  <c r="BI1130" i="2"/>
  <c r="BH1130" i="2"/>
  <c r="BG1130" i="2"/>
  <c r="BF1130" i="2"/>
  <c r="T1130" i="2"/>
  <c r="R1130" i="2"/>
  <c r="P1130" i="2"/>
  <c r="BI1128" i="2"/>
  <c r="BH1128" i="2"/>
  <c r="BG1128" i="2"/>
  <c r="BF1128" i="2"/>
  <c r="T1128" i="2"/>
  <c r="R1128" i="2"/>
  <c r="P1128" i="2"/>
  <c r="BI1125" i="2"/>
  <c r="BH1125" i="2"/>
  <c r="BG1125" i="2"/>
  <c r="BF1125" i="2"/>
  <c r="T1125" i="2"/>
  <c r="R1125" i="2"/>
  <c r="P1125" i="2"/>
  <c r="BI1121" i="2"/>
  <c r="BH1121" i="2"/>
  <c r="BG1121" i="2"/>
  <c r="BF1121" i="2"/>
  <c r="T1121" i="2"/>
  <c r="R1121" i="2"/>
  <c r="P1121" i="2"/>
  <c r="BI1119" i="2"/>
  <c r="BH1119" i="2"/>
  <c r="BG1119" i="2"/>
  <c r="BF1119" i="2"/>
  <c r="T1119" i="2"/>
  <c r="R1119" i="2"/>
  <c r="P1119" i="2"/>
  <c r="BI1117" i="2"/>
  <c r="BH1117" i="2"/>
  <c r="BG1117" i="2"/>
  <c r="BF1117" i="2"/>
  <c r="T1117" i="2"/>
  <c r="R1117" i="2"/>
  <c r="P1117" i="2"/>
  <c r="BI1114" i="2"/>
  <c r="BH1114" i="2"/>
  <c r="BG1114" i="2"/>
  <c r="BF1114" i="2"/>
  <c r="T1114" i="2"/>
  <c r="R1114" i="2"/>
  <c r="P1114" i="2"/>
  <c r="BI1110" i="2"/>
  <c r="BH1110" i="2"/>
  <c r="BG1110" i="2"/>
  <c r="BF1110" i="2"/>
  <c r="T1110" i="2"/>
  <c r="R1110" i="2"/>
  <c r="P1110" i="2"/>
  <c r="BI1109" i="2"/>
  <c r="BH1109" i="2"/>
  <c r="BG1109" i="2"/>
  <c r="BF1109" i="2"/>
  <c r="T1109" i="2"/>
  <c r="R1109" i="2"/>
  <c r="P1109" i="2"/>
  <c r="BI1101" i="2"/>
  <c r="BH1101" i="2"/>
  <c r="BG1101" i="2"/>
  <c r="BF1101" i="2"/>
  <c r="T1101" i="2"/>
  <c r="R1101" i="2"/>
  <c r="P1101" i="2"/>
  <c r="BI1094" i="2"/>
  <c r="BH1094" i="2"/>
  <c r="BG1094" i="2"/>
  <c r="BF1094" i="2"/>
  <c r="T1094" i="2"/>
  <c r="R1094" i="2"/>
  <c r="P1094" i="2"/>
  <c r="BI1091" i="2"/>
  <c r="BH1091" i="2"/>
  <c r="BG1091" i="2"/>
  <c r="BF1091" i="2"/>
  <c r="T1091" i="2"/>
  <c r="R1091" i="2"/>
  <c r="P1091" i="2"/>
  <c r="BI1090" i="2"/>
  <c r="BH1090" i="2"/>
  <c r="BG1090" i="2"/>
  <c r="BF1090" i="2"/>
  <c r="T1090" i="2"/>
  <c r="R1090" i="2"/>
  <c r="P1090" i="2"/>
  <c r="BI1084" i="2"/>
  <c r="BH1084" i="2"/>
  <c r="BG1084" i="2"/>
  <c r="BF1084" i="2"/>
  <c r="T1084" i="2"/>
  <c r="R1084" i="2"/>
  <c r="P1084" i="2"/>
  <c r="BI1080" i="2"/>
  <c r="BH1080" i="2"/>
  <c r="BG1080" i="2"/>
  <c r="BF1080" i="2"/>
  <c r="T1080" i="2"/>
  <c r="R1080" i="2"/>
  <c r="P1080" i="2"/>
  <c r="BI1076" i="2"/>
  <c r="BH1076" i="2"/>
  <c r="BG1076" i="2"/>
  <c r="BF1076" i="2"/>
  <c r="T1076" i="2"/>
  <c r="R1076" i="2"/>
  <c r="P1076" i="2"/>
  <c r="BI1071" i="2"/>
  <c r="BH1071" i="2"/>
  <c r="BG1071" i="2"/>
  <c r="BF1071" i="2"/>
  <c r="T1071" i="2"/>
  <c r="R1071" i="2"/>
  <c r="P1071" i="2"/>
  <c r="BI1070" i="2"/>
  <c r="BH1070" i="2"/>
  <c r="BG1070" i="2"/>
  <c r="BF1070" i="2"/>
  <c r="T1070" i="2"/>
  <c r="R1070" i="2"/>
  <c r="P1070" i="2"/>
  <c r="BI1065" i="2"/>
  <c r="BH1065" i="2"/>
  <c r="BG1065" i="2"/>
  <c r="BF1065" i="2"/>
  <c r="T1065" i="2"/>
  <c r="R1065" i="2"/>
  <c r="P1065" i="2"/>
  <c r="BI1060" i="2"/>
  <c r="BH1060" i="2"/>
  <c r="BG1060" i="2"/>
  <c r="BF1060" i="2"/>
  <c r="T1060" i="2"/>
  <c r="R1060" i="2"/>
  <c r="P1060" i="2"/>
  <c r="BI1058" i="2"/>
  <c r="BH1058" i="2"/>
  <c r="BG1058" i="2"/>
  <c r="BF1058" i="2"/>
  <c r="T1058" i="2"/>
  <c r="R1058" i="2"/>
  <c r="P1058" i="2"/>
  <c r="BI1056" i="2"/>
  <c r="BH1056" i="2"/>
  <c r="BG1056" i="2"/>
  <c r="BF1056" i="2"/>
  <c r="T1056" i="2"/>
  <c r="R1056" i="2"/>
  <c r="P1056" i="2"/>
  <c r="BI1054" i="2"/>
  <c r="BH1054" i="2"/>
  <c r="BG1054" i="2"/>
  <c r="BF1054" i="2"/>
  <c r="T1054" i="2"/>
  <c r="R1054" i="2"/>
  <c r="P1054" i="2"/>
  <c r="BI1050" i="2"/>
  <c r="BH1050" i="2"/>
  <c r="BG1050" i="2"/>
  <c r="BF1050" i="2"/>
  <c r="T1050" i="2"/>
  <c r="R1050" i="2"/>
  <c r="P1050" i="2"/>
  <c r="BI1045" i="2"/>
  <c r="BH1045" i="2"/>
  <c r="BG1045" i="2"/>
  <c r="BF1045" i="2"/>
  <c r="T1045" i="2"/>
  <c r="R1045" i="2"/>
  <c r="P1045" i="2"/>
  <c r="BI1042" i="2"/>
  <c r="BH1042" i="2"/>
  <c r="BG1042" i="2"/>
  <c r="BF1042" i="2"/>
  <c r="T1042" i="2"/>
  <c r="R1042" i="2"/>
  <c r="P1042" i="2"/>
  <c r="BI1040" i="2"/>
  <c r="BH1040" i="2"/>
  <c r="BG1040" i="2"/>
  <c r="BF1040" i="2"/>
  <c r="T1040" i="2"/>
  <c r="R1040" i="2"/>
  <c r="P1040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27" i="2"/>
  <c r="BH1027" i="2"/>
  <c r="BG1027" i="2"/>
  <c r="BF1027" i="2"/>
  <c r="T1027" i="2"/>
  <c r="R1027" i="2"/>
  <c r="P1027" i="2"/>
  <c r="BI1021" i="2"/>
  <c r="BH1021" i="2"/>
  <c r="BG1021" i="2"/>
  <c r="BF1021" i="2"/>
  <c r="T1021" i="2"/>
  <c r="R1021" i="2"/>
  <c r="P1021" i="2"/>
  <c r="BI1001" i="2"/>
  <c r="BH1001" i="2"/>
  <c r="BG1001" i="2"/>
  <c r="BF1001" i="2"/>
  <c r="T1001" i="2"/>
  <c r="R1001" i="2"/>
  <c r="P1001" i="2"/>
  <c r="BI996" i="2"/>
  <c r="BH996" i="2"/>
  <c r="BG996" i="2"/>
  <c r="BF996" i="2"/>
  <c r="T996" i="2"/>
  <c r="R996" i="2"/>
  <c r="P996" i="2"/>
  <c r="BI991" i="2"/>
  <c r="BH991" i="2"/>
  <c r="BG991" i="2"/>
  <c r="BF991" i="2"/>
  <c r="T991" i="2"/>
  <c r="R991" i="2"/>
  <c r="P991" i="2"/>
  <c r="BI980" i="2"/>
  <c r="BH980" i="2"/>
  <c r="BG980" i="2"/>
  <c r="BF980" i="2"/>
  <c r="T980" i="2"/>
  <c r="R980" i="2"/>
  <c r="P980" i="2"/>
  <c r="BI975" i="2"/>
  <c r="BH975" i="2"/>
  <c r="BG975" i="2"/>
  <c r="BF975" i="2"/>
  <c r="T975" i="2"/>
  <c r="R975" i="2"/>
  <c r="P975" i="2"/>
  <c r="BI970" i="2"/>
  <c r="BH970" i="2"/>
  <c r="BG970" i="2"/>
  <c r="BF970" i="2"/>
  <c r="T970" i="2"/>
  <c r="R970" i="2"/>
  <c r="P970" i="2"/>
  <c r="BI968" i="2"/>
  <c r="BH968" i="2"/>
  <c r="BG968" i="2"/>
  <c r="BF968" i="2"/>
  <c r="T968" i="2"/>
  <c r="R968" i="2"/>
  <c r="P968" i="2"/>
  <c r="BI966" i="2"/>
  <c r="BH966" i="2"/>
  <c r="BG966" i="2"/>
  <c r="BF966" i="2"/>
  <c r="T966" i="2"/>
  <c r="R966" i="2"/>
  <c r="P966" i="2"/>
  <c r="BI964" i="2"/>
  <c r="BH964" i="2"/>
  <c r="BG964" i="2"/>
  <c r="BF964" i="2"/>
  <c r="T964" i="2"/>
  <c r="R964" i="2"/>
  <c r="P964" i="2"/>
  <c r="BI953" i="2"/>
  <c r="BH953" i="2"/>
  <c r="BG953" i="2"/>
  <c r="BF953" i="2"/>
  <c r="T953" i="2"/>
  <c r="R953" i="2"/>
  <c r="P953" i="2"/>
  <c r="BI937" i="2"/>
  <c r="BH937" i="2"/>
  <c r="BG937" i="2"/>
  <c r="BF937" i="2"/>
  <c r="T937" i="2"/>
  <c r="R937" i="2"/>
  <c r="P937" i="2"/>
  <c r="BI929" i="2"/>
  <c r="BH929" i="2"/>
  <c r="BG929" i="2"/>
  <c r="BF929" i="2"/>
  <c r="T929" i="2"/>
  <c r="R929" i="2"/>
  <c r="P929" i="2"/>
  <c r="BI924" i="2"/>
  <c r="BH924" i="2"/>
  <c r="BG924" i="2"/>
  <c r="BF924" i="2"/>
  <c r="T924" i="2"/>
  <c r="R924" i="2"/>
  <c r="P924" i="2"/>
  <c r="BI922" i="2"/>
  <c r="BH922" i="2"/>
  <c r="BG922" i="2"/>
  <c r="BF922" i="2"/>
  <c r="T922" i="2"/>
  <c r="R922" i="2"/>
  <c r="P922" i="2"/>
  <c r="BI920" i="2"/>
  <c r="BH920" i="2"/>
  <c r="BG920" i="2"/>
  <c r="BF920" i="2"/>
  <c r="T920" i="2"/>
  <c r="R920" i="2"/>
  <c r="P920" i="2"/>
  <c r="BI910" i="2"/>
  <c r="BH910" i="2"/>
  <c r="BG910" i="2"/>
  <c r="BF910" i="2"/>
  <c r="T910" i="2"/>
  <c r="R910" i="2"/>
  <c r="P910" i="2"/>
  <c r="BI908" i="2"/>
  <c r="BH908" i="2"/>
  <c r="BG908" i="2"/>
  <c r="BF908" i="2"/>
  <c r="T908" i="2"/>
  <c r="R908" i="2"/>
  <c r="P908" i="2"/>
  <c r="BI903" i="2"/>
  <c r="BH903" i="2"/>
  <c r="BG903" i="2"/>
  <c r="BF903" i="2"/>
  <c r="T903" i="2"/>
  <c r="R903" i="2"/>
  <c r="P903" i="2"/>
  <c r="BI901" i="2"/>
  <c r="BH901" i="2"/>
  <c r="BG901" i="2"/>
  <c r="BF901" i="2"/>
  <c r="T901" i="2"/>
  <c r="R901" i="2"/>
  <c r="P901" i="2"/>
  <c r="BI894" i="2"/>
  <c r="BH894" i="2"/>
  <c r="BG894" i="2"/>
  <c r="BF894" i="2"/>
  <c r="T894" i="2"/>
  <c r="R894" i="2"/>
  <c r="P894" i="2"/>
  <c r="BI887" i="2"/>
  <c r="BH887" i="2"/>
  <c r="BG887" i="2"/>
  <c r="BF887" i="2"/>
  <c r="T887" i="2"/>
  <c r="R887" i="2"/>
  <c r="P887" i="2"/>
  <c r="BI883" i="2"/>
  <c r="BH883" i="2"/>
  <c r="BG883" i="2"/>
  <c r="BF883" i="2"/>
  <c r="T883" i="2"/>
  <c r="R883" i="2"/>
  <c r="P883" i="2"/>
  <c r="BI873" i="2"/>
  <c r="BH873" i="2"/>
  <c r="BG873" i="2"/>
  <c r="BF873" i="2"/>
  <c r="T873" i="2"/>
  <c r="R873" i="2"/>
  <c r="P873" i="2"/>
  <c r="BI865" i="2"/>
  <c r="BH865" i="2"/>
  <c r="BG865" i="2"/>
  <c r="BF865" i="2"/>
  <c r="T865" i="2"/>
  <c r="R865" i="2"/>
  <c r="P865" i="2"/>
  <c r="BI860" i="2"/>
  <c r="BH860" i="2"/>
  <c r="BG860" i="2"/>
  <c r="BF860" i="2"/>
  <c r="T860" i="2"/>
  <c r="R860" i="2"/>
  <c r="P860" i="2"/>
  <c r="BI859" i="2"/>
  <c r="BH859" i="2"/>
  <c r="BG859" i="2"/>
  <c r="BF859" i="2"/>
  <c r="T859" i="2"/>
  <c r="R859" i="2"/>
  <c r="P859" i="2"/>
  <c r="BI855" i="2"/>
  <c r="BH855" i="2"/>
  <c r="BG855" i="2"/>
  <c r="BF855" i="2"/>
  <c r="T855" i="2"/>
  <c r="R855" i="2"/>
  <c r="P855" i="2"/>
  <c r="BI841" i="2"/>
  <c r="BH841" i="2"/>
  <c r="BG841" i="2"/>
  <c r="BF841" i="2"/>
  <c r="T841" i="2"/>
  <c r="R841" i="2"/>
  <c r="P841" i="2"/>
  <c r="BI835" i="2"/>
  <c r="BH835" i="2"/>
  <c r="BG835" i="2"/>
  <c r="BF835" i="2"/>
  <c r="T835" i="2"/>
  <c r="T834" i="2" s="1"/>
  <c r="R835" i="2"/>
  <c r="R834" i="2"/>
  <c r="P835" i="2"/>
  <c r="P834" i="2" s="1"/>
  <c r="BI827" i="2"/>
  <c r="BH827" i="2"/>
  <c r="BG827" i="2"/>
  <c r="BF827" i="2"/>
  <c r="T827" i="2"/>
  <c r="R827" i="2"/>
  <c r="P827" i="2"/>
  <c r="BI818" i="2"/>
  <c r="BH818" i="2"/>
  <c r="BG818" i="2"/>
  <c r="BF818" i="2"/>
  <c r="T818" i="2"/>
  <c r="R818" i="2"/>
  <c r="P818" i="2"/>
  <c r="BI812" i="2"/>
  <c r="BH812" i="2"/>
  <c r="BG812" i="2"/>
  <c r="BF812" i="2"/>
  <c r="T812" i="2"/>
  <c r="R812" i="2"/>
  <c r="P812" i="2"/>
  <c r="BI805" i="2"/>
  <c r="BH805" i="2"/>
  <c r="BG805" i="2"/>
  <c r="BF805" i="2"/>
  <c r="T805" i="2"/>
  <c r="R805" i="2"/>
  <c r="P805" i="2"/>
  <c r="BI796" i="2"/>
  <c r="BH796" i="2"/>
  <c r="BG796" i="2"/>
  <c r="BF796" i="2"/>
  <c r="T796" i="2"/>
  <c r="R796" i="2"/>
  <c r="P796" i="2"/>
  <c r="BI787" i="2"/>
  <c r="BH787" i="2"/>
  <c r="BG787" i="2"/>
  <c r="BF787" i="2"/>
  <c r="T787" i="2"/>
  <c r="R787" i="2"/>
  <c r="P787" i="2"/>
  <c r="BI781" i="2"/>
  <c r="BH781" i="2"/>
  <c r="BG781" i="2"/>
  <c r="BF781" i="2"/>
  <c r="T781" i="2"/>
  <c r="R781" i="2"/>
  <c r="P781" i="2"/>
  <c r="BI773" i="2"/>
  <c r="BH773" i="2"/>
  <c r="BG773" i="2"/>
  <c r="BF773" i="2"/>
  <c r="T773" i="2"/>
  <c r="R773" i="2"/>
  <c r="P773" i="2"/>
  <c r="BI770" i="2"/>
  <c r="BH770" i="2"/>
  <c r="BG770" i="2"/>
  <c r="BF770" i="2"/>
  <c r="T770" i="2"/>
  <c r="R770" i="2"/>
  <c r="P770" i="2"/>
  <c r="BI767" i="2"/>
  <c r="BH767" i="2"/>
  <c r="BG767" i="2"/>
  <c r="BF767" i="2"/>
  <c r="T767" i="2"/>
  <c r="R767" i="2"/>
  <c r="P767" i="2"/>
  <c r="BI758" i="2"/>
  <c r="BH758" i="2"/>
  <c r="BG758" i="2"/>
  <c r="BF758" i="2"/>
  <c r="T758" i="2"/>
  <c r="R758" i="2"/>
  <c r="P758" i="2"/>
  <c r="BI753" i="2"/>
  <c r="BH753" i="2"/>
  <c r="BG753" i="2"/>
  <c r="BF753" i="2"/>
  <c r="T753" i="2"/>
  <c r="R753" i="2"/>
  <c r="P753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28" i="2"/>
  <c r="BH728" i="2"/>
  <c r="BG728" i="2"/>
  <c r="BF728" i="2"/>
  <c r="T728" i="2"/>
  <c r="R728" i="2"/>
  <c r="P728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1" i="2"/>
  <c r="BH711" i="2"/>
  <c r="BG711" i="2"/>
  <c r="BF711" i="2"/>
  <c r="T711" i="2"/>
  <c r="R711" i="2"/>
  <c r="P711" i="2"/>
  <c r="BI706" i="2"/>
  <c r="BH706" i="2"/>
  <c r="BG706" i="2"/>
  <c r="BF706" i="2"/>
  <c r="T706" i="2"/>
  <c r="R706" i="2"/>
  <c r="P706" i="2"/>
  <c r="BI702" i="2"/>
  <c r="BH702" i="2"/>
  <c r="BG702" i="2"/>
  <c r="BF702" i="2"/>
  <c r="T702" i="2"/>
  <c r="R702" i="2"/>
  <c r="P702" i="2"/>
  <c r="BI690" i="2"/>
  <c r="BH690" i="2"/>
  <c r="BG690" i="2"/>
  <c r="BF690" i="2"/>
  <c r="T690" i="2"/>
  <c r="R690" i="2"/>
  <c r="P690" i="2"/>
  <c r="BI679" i="2"/>
  <c r="BH679" i="2"/>
  <c r="BG679" i="2"/>
  <c r="BF679" i="2"/>
  <c r="T679" i="2"/>
  <c r="R679" i="2"/>
  <c r="P679" i="2"/>
  <c r="BI663" i="2"/>
  <c r="BH663" i="2"/>
  <c r="BG663" i="2"/>
  <c r="BF663" i="2"/>
  <c r="T663" i="2"/>
  <c r="R663" i="2"/>
  <c r="P663" i="2"/>
  <c r="BI653" i="2"/>
  <c r="BH653" i="2"/>
  <c r="BG653" i="2"/>
  <c r="BF653" i="2"/>
  <c r="T653" i="2"/>
  <c r="R653" i="2"/>
  <c r="P653" i="2"/>
  <c r="BI642" i="2"/>
  <c r="BH642" i="2"/>
  <c r="BG642" i="2"/>
  <c r="BF642" i="2"/>
  <c r="T642" i="2"/>
  <c r="R642" i="2"/>
  <c r="P642" i="2"/>
  <c r="BI572" i="2"/>
  <c r="BH572" i="2"/>
  <c r="BG572" i="2"/>
  <c r="BF572" i="2"/>
  <c r="T572" i="2"/>
  <c r="R572" i="2"/>
  <c r="P572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492" i="2"/>
  <c r="BH492" i="2"/>
  <c r="BG492" i="2"/>
  <c r="BF492" i="2"/>
  <c r="T492" i="2"/>
  <c r="R492" i="2"/>
  <c r="P492" i="2"/>
  <c r="BI442" i="2"/>
  <c r="BH442" i="2"/>
  <c r="BG442" i="2"/>
  <c r="BF442" i="2"/>
  <c r="T442" i="2"/>
  <c r="R442" i="2"/>
  <c r="P442" i="2"/>
  <c r="BI409" i="2"/>
  <c r="BH409" i="2"/>
  <c r="BG409" i="2"/>
  <c r="BF409" i="2"/>
  <c r="T409" i="2"/>
  <c r="R409" i="2"/>
  <c r="P409" i="2"/>
  <c r="BI402" i="2"/>
  <c r="BH402" i="2"/>
  <c r="BG402" i="2"/>
  <c r="BF402" i="2"/>
  <c r="T402" i="2"/>
  <c r="R402" i="2"/>
  <c r="P402" i="2"/>
  <c r="BI390" i="2"/>
  <c r="BH390" i="2"/>
  <c r="BG390" i="2"/>
  <c r="BF390" i="2"/>
  <c r="T390" i="2"/>
  <c r="R390" i="2"/>
  <c r="P390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20" i="2"/>
  <c r="BH320" i="2"/>
  <c r="BG320" i="2"/>
  <c r="BF320" i="2"/>
  <c r="T320" i="2"/>
  <c r="R320" i="2"/>
  <c r="P320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298" i="2"/>
  <c r="BH298" i="2"/>
  <c r="BG298" i="2"/>
  <c r="BF298" i="2"/>
  <c r="T298" i="2"/>
  <c r="R298" i="2"/>
  <c r="P298" i="2"/>
  <c r="BI292" i="2"/>
  <c r="BH292" i="2"/>
  <c r="BG292" i="2"/>
  <c r="BF292" i="2"/>
  <c r="T292" i="2"/>
  <c r="R292" i="2"/>
  <c r="P292" i="2"/>
  <c r="BI283" i="2"/>
  <c r="BH283" i="2"/>
  <c r="BG283" i="2"/>
  <c r="BF283" i="2"/>
  <c r="T283" i="2"/>
  <c r="R283" i="2"/>
  <c r="P283" i="2"/>
  <c r="BI277" i="2"/>
  <c r="BH277" i="2"/>
  <c r="BG277" i="2"/>
  <c r="BF277" i="2"/>
  <c r="T277" i="2"/>
  <c r="R277" i="2"/>
  <c r="P27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2" i="2"/>
  <c r="BH252" i="2"/>
  <c r="BG252" i="2"/>
  <c r="BF252" i="2"/>
  <c r="T252" i="2"/>
  <c r="R252" i="2"/>
  <c r="P252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1" i="2"/>
  <c r="BH161" i="2"/>
  <c r="BG161" i="2"/>
  <c r="F35" i="2" s="1"/>
  <c r="BF161" i="2"/>
  <c r="T161" i="2"/>
  <c r="R161" i="2"/>
  <c r="P161" i="2"/>
  <c r="BI152" i="2"/>
  <c r="BH152" i="2"/>
  <c r="BG152" i="2"/>
  <c r="BF152" i="2"/>
  <c r="T152" i="2"/>
  <c r="R152" i="2"/>
  <c r="P152" i="2"/>
  <c r="BI148" i="2"/>
  <c r="F37" i="2" s="1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35" i="2"/>
  <c r="BH135" i="2"/>
  <c r="BG135" i="2"/>
  <c r="BF135" i="2"/>
  <c r="T135" i="2"/>
  <c r="R135" i="2"/>
  <c r="P135" i="2"/>
  <c r="BI128" i="2"/>
  <c r="BH128" i="2"/>
  <c r="BG128" i="2"/>
  <c r="BF128" i="2"/>
  <c r="F34" i="2" s="1"/>
  <c r="T128" i="2"/>
  <c r="R128" i="2"/>
  <c r="P128" i="2"/>
  <c r="BI119" i="2"/>
  <c r="BH119" i="2"/>
  <c r="BG119" i="2"/>
  <c r="BF119" i="2"/>
  <c r="T119" i="2"/>
  <c r="R119" i="2"/>
  <c r="P119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J101" i="2"/>
  <c r="J100" i="2"/>
  <c r="F100" i="2"/>
  <c r="F98" i="2"/>
  <c r="E96" i="2"/>
  <c r="J55" i="2"/>
  <c r="J54" i="2"/>
  <c r="F54" i="2"/>
  <c r="F52" i="2"/>
  <c r="E50" i="2"/>
  <c r="J18" i="2"/>
  <c r="E18" i="2"/>
  <c r="F55" i="2"/>
  <c r="J17" i="2"/>
  <c r="J12" i="2"/>
  <c r="J98" i="2" s="1"/>
  <c r="E7" i="2"/>
  <c r="E48" i="2" s="1"/>
  <c r="L50" i="1"/>
  <c r="AM50" i="1"/>
  <c r="AM49" i="1"/>
  <c r="L49" i="1"/>
  <c r="AM47" i="1"/>
  <c r="L47" i="1"/>
  <c r="L45" i="1"/>
  <c r="L44" i="1"/>
  <c r="J1856" i="2"/>
  <c r="BK1351" i="2"/>
  <c r="J975" i="2"/>
  <c r="J197" i="2"/>
  <c r="BK883" i="2"/>
  <c r="J1921" i="2"/>
  <c r="BK1676" i="2"/>
  <c r="BK1411" i="2"/>
  <c r="BK1174" i="2"/>
  <c r="BK197" i="2"/>
  <c r="J2027" i="2"/>
  <c r="BK1713" i="2"/>
  <c r="J1531" i="2"/>
  <c r="J1349" i="2"/>
  <c r="BK1139" i="2"/>
  <c r="BK565" i="2"/>
  <c r="BK174" i="2"/>
  <c r="BK2005" i="2"/>
  <c r="BK1669" i="2"/>
  <c r="BK1585" i="2"/>
  <c r="J1233" i="2"/>
  <c r="BK1119" i="2"/>
  <c r="J690" i="2"/>
  <c r="BK224" i="2"/>
  <c r="J135" i="2"/>
  <c r="J1108" i="3"/>
  <c r="BK853" i="3"/>
  <c r="BK674" i="3"/>
  <c r="BK1271" i="3"/>
  <c r="BK245" i="3"/>
  <c r="J607" i="3"/>
  <c r="J670" i="3"/>
  <c r="J759" i="3"/>
  <c r="BK409" i="3"/>
  <c r="BK736" i="3"/>
  <c r="J1138" i="3"/>
  <c r="BK1138" i="3"/>
  <c r="J946" i="3"/>
  <c r="BK683" i="3"/>
  <c r="BK910" i="3"/>
  <c r="J696" i="3"/>
  <c r="BK105" i="4"/>
  <c r="BK210" i="5"/>
  <c r="BK103" i="6"/>
  <c r="BK309" i="7"/>
  <c r="J302" i="7"/>
  <c r="J125" i="8"/>
  <c r="BK95" i="8"/>
  <c r="J368" i="9"/>
  <c r="J331" i="9"/>
  <c r="J228" i="9"/>
  <c r="BK202" i="9"/>
  <c r="J123" i="9"/>
  <c r="J360" i="9"/>
  <c r="BK329" i="9"/>
  <c r="J199" i="9"/>
  <c r="BK145" i="10"/>
  <c r="BK160" i="10"/>
  <c r="J164" i="10"/>
  <c r="BK110" i="10"/>
  <c r="J162" i="12"/>
  <c r="J99" i="12"/>
  <c r="BK1729" i="2"/>
  <c r="BK1125" i="2"/>
  <c r="J1000" i="3"/>
  <c r="J736" i="3"/>
  <c r="J960" i="3"/>
  <c r="BK130" i="4"/>
  <c r="BK194" i="5"/>
  <c r="J109" i="5"/>
  <c r="BK282" i="7"/>
  <c r="BK281" i="7"/>
  <c r="BK155" i="7"/>
  <c r="J204" i="8"/>
  <c r="BK252" i="8"/>
  <c r="J101" i="8"/>
  <c r="BK204" i="8"/>
  <c r="BK153" i="9"/>
  <c r="BK175" i="9"/>
  <c r="BK115" i="9"/>
  <c r="J364" i="9"/>
  <c r="BK272" i="9"/>
  <c r="BK179" i="9"/>
  <c r="BK222" i="9"/>
  <c r="J145" i="9"/>
  <c r="BK147" i="10"/>
  <c r="J124" i="10"/>
  <c r="BK95" i="10"/>
  <c r="J148" i="10"/>
  <c r="BK110" i="12"/>
  <c r="J1791" i="2"/>
  <c r="J1620" i="2"/>
  <c r="J1465" i="2"/>
  <c r="BK1134" i="2"/>
  <c r="BK1084" i="2"/>
  <c r="BK818" i="2"/>
  <c r="J442" i="2"/>
  <c r="BK169" i="2"/>
  <c r="BK1225" i="2"/>
  <c r="J1119" i="2"/>
  <c r="J910" i="2"/>
  <c r="BK308" i="2"/>
  <c r="J1305" i="3"/>
  <c r="BK1190" i="3"/>
  <c r="J1039" i="3"/>
  <c r="BK936" i="3"/>
  <c r="BK196" i="3"/>
  <c r="BK986" i="3"/>
  <c r="BK689" i="3"/>
  <c r="J1229" i="3"/>
  <c r="J818" i="3"/>
  <c r="BK1292" i="3"/>
  <c r="BK1150" i="3"/>
  <c r="BK773" i="3"/>
  <c r="J403" i="3"/>
  <c r="J954" i="3"/>
  <c r="BK653" i="3"/>
  <c r="J934" i="3"/>
  <c r="J806" i="3"/>
  <c r="J663" i="3"/>
  <c r="J105" i="4"/>
  <c r="BK110" i="4"/>
  <c r="BK143" i="4"/>
  <c r="BK187" i="5"/>
  <c r="BK112" i="5"/>
  <c r="J214" i="7"/>
  <c r="J144" i="7"/>
  <c r="J256" i="8"/>
  <c r="BK223" i="8"/>
  <c r="J132" i="8"/>
  <c r="BK140" i="8"/>
  <c r="BK188" i="8"/>
  <c r="J197" i="8"/>
  <c r="J140" i="8"/>
  <c r="J225" i="8"/>
  <c r="BK220" i="8"/>
  <c r="J351" i="9"/>
  <c r="BK375" i="9"/>
  <c r="J320" i="9"/>
  <c r="BK104" i="10"/>
  <c r="J112" i="10"/>
  <c r="J134" i="10"/>
  <c r="J104" i="12"/>
  <c r="BK1841" i="2"/>
  <c r="BK1435" i="2"/>
  <c r="J1080" i="2"/>
  <c r="BK252" i="2"/>
  <c r="BK1091" i="2"/>
  <c r="J787" i="2"/>
  <c r="J1896" i="2"/>
  <c r="J1690" i="2"/>
  <c r="J1526" i="2"/>
  <c r="J1139" i="2"/>
  <c r="J860" i="2"/>
  <c r="J152" i="2"/>
  <c r="BK1942" i="2"/>
  <c r="J1609" i="2"/>
  <c r="J1489" i="2"/>
  <c r="J1177" i="2"/>
  <c r="BK859" i="2"/>
  <c r="J308" i="2"/>
  <c r="J331" i="3"/>
  <c r="J1190" i="3"/>
  <c r="BK697" i="3"/>
  <c r="J189" i="4"/>
  <c r="J101" i="4"/>
  <c r="BK106" i="5"/>
  <c r="J104" i="6"/>
  <c r="BK304" i="7"/>
  <c r="J217" i="7"/>
  <c r="J257" i="8"/>
  <c r="J239" i="8"/>
  <c r="J177" i="8"/>
  <c r="BK105" i="8"/>
  <c r="J376" i="9"/>
  <c r="J358" i="9"/>
  <c r="BK203" i="9"/>
  <c r="BK130" i="9"/>
  <c r="BK232" i="9"/>
  <c r="J339" i="9"/>
  <c r="BK366" i="9"/>
  <c r="J295" i="9"/>
  <c r="J168" i="9"/>
  <c r="J233" i="9"/>
  <c r="BK308" i="9"/>
  <c r="BK207" i="9"/>
  <c r="J168" i="10"/>
  <c r="BK121" i="10"/>
  <c r="BK133" i="10"/>
  <c r="J112" i="12"/>
  <c r="J1878" i="2"/>
  <c r="J841" i="2"/>
  <c r="BK1871" i="2"/>
  <c r="J1101" i="2"/>
  <c r="BK178" i="2"/>
  <c r="J203" i="2"/>
  <c r="BK833" i="3"/>
  <c r="BK858" i="3"/>
  <c r="BK879" i="3"/>
  <c r="J699" i="3"/>
  <c r="J196" i="3"/>
  <c r="BK125" i="5"/>
  <c r="J196" i="7"/>
  <c r="J227" i="8"/>
  <c r="J124" i="9"/>
  <c r="BK223" i="9"/>
  <c r="BK150" i="9"/>
  <c r="BK351" i="9"/>
  <c r="BK144" i="10"/>
  <c r="J171" i="10"/>
  <c r="J362" i="9"/>
  <c r="BK168" i="9"/>
  <c r="BK345" i="9"/>
  <c r="BK154" i="9"/>
  <c r="J197" i="9"/>
  <c r="J158" i="10"/>
  <c r="BK142" i="10"/>
  <c r="BK176" i="10"/>
  <c r="J88" i="11"/>
  <c r="BK1368" i="2"/>
  <c r="BK929" i="2"/>
  <c r="BK1645" i="2"/>
  <c r="J966" i="2"/>
  <c r="J712" i="3"/>
  <c r="J850" i="3"/>
  <c r="BK1061" i="3"/>
  <c r="BK924" i="3"/>
  <c r="J120" i="4"/>
  <c r="BK89" i="6"/>
  <c r="J157" i="7"/>
  <c r="J188" i="8"/>
  <c r="J173" i="9"/>
  <c r="J276" i="9"/>
  <c r="J204" i="9"/>
  <c r="BK314" i="9"/>
  <c r="J296" i="9"/>
  <c r="J167" i="10"/>
  <c r="J128" i="12"/>
  <c r="BK1396" i="2"/>
  <c r="BK1359" i="2"/>
  <c r="J1647" i="2"/>
  <c r="BK1384" i="2"/>
  <c r="BK715" i="2"/>
  <c r="J2013" i="2"/>
  <c r="BK1763" i="2"/>
  <c r="J1354" i="2"/>
  <c r="BK572" i="2"/>
  <c r="J2000" i="2"/>
  <c r="BK1590" i="2"/>
  <c r="BK1205" i="2"/>
  <c r="J835" i="2"/>
  <c r="J174" i="2"/>
  <c r="BK903" i="3"/>
  <c r="BK1254" i="3"/>
  <c r="J1012" i="3"/>
  <c r="J1286" i="3"/>
  <c r="BK524" i="3"/>
  <c r="J121" i="3"/>
  <c r="J132" i="4"/>
  <c r="J266" i="7"/>
  <c r="BK157" i="7"/>
  <c r="J116" i="8"/>
  <c r="BK335" i="9"/>
  <c r="J321" i="9"/>
  <c r="BK219" i="9"/>
  <c r="BK316" i="9"/>
  <c r="J150" i="10"/>
  <c r="BK127" i="10"/>
  <c r="J1803" i="2"/>
  <c r="BK1137" i="2"/>
  <c r="J773" i="2"/>
  <c r="J1396" i="2"/>
  <c r="J734" i="2"/>
  <c r="BK1840" i="2"/>
  <c r="J1540" i="2"/>
  <c r="J1205" i="2"/>
  <c r="J770" i="2"/>
  <c r="J2042" i="2"/>
  <c r="J1948" i="2"/>
  <c r="BK1803" i="2"/>
  <c r="J1494" i="2"/>
  <c r="J1241" i="2"/>
  <c r="BK1042" i="2"/>
  <c r="J305" i="2"/>
  <c r="J2061" i="2"/>
  <c r="J1840" i="2"/>
  <c r="J1510" i="2"/>
  <c r="J1215" i="2"/>
  <c r="BK805" i="2"/>
  <c r="J260" i="2"/>
  <c r="J1168" i="3"/>
  <c r="J898" i="3"/>
  <c r="J729" i="3"/>
  <c r="J624" i="3"/>
  <c r="BK768" i="3"/>
  <c r="BK273" i="3"/>
  <c r="BK1238" i="3"/>
  <c r="J899" i="3"/>
  <c r="BK1121" i="3"/>
  <c r="J248" i="9"/>
  <c r="BK354" i="9"/>
  <c r="BK177" i="9"/>
  <c r="BK88" i="10"/>
  <c r="BK138" i="10"/>
  <c r="J83" i="11"/>
  <c r="BK1896" i="2"/>
  <c r="BK1333" i="2"/>
  <c r="J258" i="2"/>
  <c r="BK851" i="3"/>
  <c r="J578" i="3"/>
  <c r="J125" i="5"/>
  <c r="J300" i="7"/>
  <c r="BK254" i="8"/>
  <c r="BK153" i="8"/>
  <c r="BK206" i="8"/>
  <c r="J208" i="9"/>
  <c r="BK294" i="9"/>
  <c r="J250" i="9"/>
  <c r="J1040" i="2"/>
  <c r="J717" i="2"/>
  <c r="J703" i="3"/>
  <c r="BK1115" i="3"/>
  <c r="BK866" i="3"/>
  <c r="J1027" i="3"/>
  <c r="BK1286" i="3"/>
  <c r="J1061" i="3"/>
  <c r="J1238" i="3"/>
  <c r="J916" i="3"/>
  <c r="J591" i="3"/>
  <c r="J805" i="3"/>
  <c r="BK1000" i="3"/>
  <c r="J739" i="3"/>
  <c r="J159" i="4"/>
  <c r="BK151" i="4"/>
  <c r="BK159" i="4"/>
  <c r="J154" i="5"/>
  <c r="J114" i="5"/>
  <c r="J265" i="7"/>
  <c r="J281" i="7"/>
  <c r="BK166" i="7"/>
  <c r="BK259" i="7"/>
  <c r="J206" i="7"/>
  <c r="BK238" i="7"/>
  <c r="J115" i="7"/>
  <c r="BK245" i="8"/>
  <c r="BK235" i="8"/>
  <c r="J174" i="8"/>
  <c r="J216" i="8"/>
  <c r="BK355" i="9"/>
  <c r="BK369" i="9"/>
  <c r="BK148" i="10"/>
  <c r="J145" i="10"/>
  <c r="J104" i="10"/>
  <c r="BK139" i="12"/>
  <c r="J1574" i="2"/>
  <c r="BK1641" i="2"/>
  <c r="BK1347" i="2"/>
  <c r="J1034" i="2"/>
  <c r="J292" i="2"/>
  <c r="BK2007" i="2"/>
  <c r="J1809" i="2"/>
  <c r="J218" i="2"/>
  <c r="BK599" i="3"/>
  <c r="J1051" i="3"/>
  <c r="BK1006" i="3"/>
  <c r="BK1039" i="3"/>
  <c r="J225" i="3"/>
  <c r="BK571" i="3"/>
  <c r="J922" i="3"/>
  <c r="J172" i="4"/>
  <c r="BK197" i="5"/>
  <c r="J94" i="6"/>
  <c r="J223" i="7"/>
  <c r="J141" i="7"/>
  <c r="J88" i="7"/>
  <c r="BK178" i="7"/>
  <c r="BK149" i="8"/>
  <c r="BK237" i="8"/>
  <c r="J105" i="8"/>
  <c r="J370" i="9"/>
  <c r="BK225" i="9"/>
  <c r="J211" i="9"/>
  <c r="J93" i="9"/>
  <c r="J97" i="9"/>
  <c r="J244" i="9"/>
  <c r="BK129" i="9"/>
  <c r="BK284" i="9"/>
  <c r="BK278" i="9"/>
  <c r="BK113" i="9"/>
  <c r="BK187" i="9"/>
  <c r="J163" i="10"/>
  <c r="J100" i="10"/>
  <c r="J99" i="10"/>
  <c r="J133" i="12"/>
  <c r="BK1749" i="2"/>
  <c r="BK723" i="2"/>
  <c r="J1702" i="2"/>
  <c r="J1178" i="2"/>
  <c r="J721" i="2"/>
  <c r="BK264" i="2"/>
  <c r="BK1574" i="2"/>
  <c r="J706" i="2"/>
  <c r="BK113" i="2"/>
  <c r="BK930" i="3"/>
  <c r="J683" i="3"/>
  <c r="BK1176" i="3"/>
  <c r="J830" i="3"/>
  <c r="J741" i="3"/>
  <c r="BK101" i="6"/>
  <c r="BK196" i="7"/>
  <c r="J371" i="9"/>
  <c r="J356" i="9"/>
  <c r="J293" i="9"/>
  <c r="J141" i="9"/>
  <c r="J98" i="10"/>
  <c r="BK173" i="12"/>
  <c r="J338" i="9"/>
  <c r="BK373" i="9"/>
  <c r="J217" i="9"/>
  <c r="BK251" i="9"/>
  <c r="J340" i="9"/>
  <c r="J191" i="9"/>
  <c r="BK111" i="10"/>
  <c r="BK87" i="10"/>
  <c r="BK107" i="10"/>
  <c r="J2050" i="2"/>
  <c r="BK1110" i="2"/>
  <c r="BK835" i="2"/>
  <c r="J1444" i="2"/>
  <c r="BK314" i="2"/>
  <c r="BK1761" i="2"/>
  <c r="BK980" i="2"/>
  <c r="J1080" i="3"/>
  <c r="BK864" i="3"/>
  <c r="J874" i="3"/>
  <c r="BK669" i="3"/>
  <c r="J886" i="3"/>
  <c r="J99" i="6"/>
  <c r="BK135" i="7"/>
  <c r="J181" i="8"/>
  <c r="BK95" i="9"/>
  <c r="BK260" i="9"/>
  <c r="J292" i="9"/>
  <c r="BK283" i="9"/>
  <c r="J268" i="9"/>
  <c r="BK211" i="9"/>
  <c r="J111" i="10"/>
  <c r="J93" i="12"/>
  <c r="J1197" i="2"/>
  <c r="J1027" i="2"/>
  <c r="J1580" i="2"/>
  <c r="J996" i="2"/>
  <c r="J1979" i="2"/>
  <c r="BK1597" i="2"/>
  <c r="BK1114" i="2"/>
  <c r="J333" i="2"/>
  <c r="BK1791" i="2"/>
  <c r="BK1421" i="2"/>
  <c r="J1054" i="2"/>
  <c r="BK205" i="2"/>
  <c r="J1021" i="3"/>
  <c r="J719" i="3"/>
  <c r="BK1017" i="3"/>
  <c r="BK1168" i="3"/>
  <c r="J928" i="3"/>
  <c r="J1303" i="3"/>
  <c r="BK905" i="3"/>
  <c r="BK91" i="6"/>
  <c r="BK127" i="7"/>
  <c r="BK122" i="8"/>
  <c r="BK334" i="9"/>
  <c r="BK127" i="9"/>
  <c r="BK318" i="9"/>
  <c r="J220" i="9"/>
  <c r="J160" i="10"/>
  <c r="J152" i="10"/>
  <c r="BK172" i="12"/>
  <c r="BK1721" i="2"/>
  <c r="J1174" i="2"/>
  <c r="BK1615" i="2"/>
  <c r="J1042" i="2"/>
  <c r="J1987" i="2"/>
  <c r="J1632" i="2"/>
  <c r="BK1196" i="2"/>
  <c r="BK717" i="2"/>
  <c r="J1741" i="2"/>
  <c r="J1359" i="2"/>
  <c r="J723" i="2"/>
  <c r="J178" i="2"/>
  <c r="J990" i="3"/>
  <c r="BK1057" i="3"/>
  <c r="BK970" i="3"/>
  <c r="J714" i="3"/>
  <c r="BK916" i="3"/>
  <c r="BK624" i="3"/>
  <c r="J970" i="3"/>
  <c r="J211" i="4"/>
  <c r="BK98" i="6"/>
  <c r="J225" i="7"/>
  <c r="BK174" i="8"/>
  <c r="BK171" i="9"/>
  <c r="J262" i="9"/>
  <c r="J299" i="9"/>
  <c r="J254" i="9"/>
  <c r="BK115" i="10"/>
  <c r="BK161" i="10"/>
  <c r="BK86" i="11"/>
  <c r="J1663" i="2"/>
  <c r="BK709" i="3"/>
  <c r="BK205" i="4"/>
  <c r="BK99" i="6"/>
  <c r="J309" i="7"/>
  <c r="BK247" i="8"/>
  <c r="BK376" i="9"/>
  <c r="J153" i="9"/>
  <c r="J333" i="9"/>
  <c r="J326" i="9"/>
  <c r="BK177" i="10"/>
  <c r="J103" i="10"/>
  <c r="BK1835" i="2"/>
  <c r="BK1554" i="2"/>
  <c r="BK1001" i="2"/>
  <c r="BK277" i="2"/>
  <c r="BK1090" i="2"/>
  <c r="J190" i="2"/>
  <c r="J1124" i="3"/>
  <c r="J689" i="3"/>
  <c r="BK888" i="3"/>
  <c r="J1180" i="3"/>
  <c r="BK1277" i="3"/>
  <c r="J687" i="3"/>
  <c r="J721" i="3"/>
  <c r="BK759" i="3"/>
  <c r="J244" i="7"/>
  <c r="BK180" i="7"/>
  <c r="BK248" i="8"/>
  <c r="BK216" i="8"/>
  <c r="BK210" i="8"/>
  <c r="BK365" i="9"/>
  <c r="BK103" i="10"/>
  <c r="J107" i="10"/>
  <c r="BK96" i="10"/>
  <c r="BK134" i="12"/>
  <c r="J122" i="12"/>
  <c r="J1705" i="2"/>
  <c r="BK1332" i="2"/>
  <c r="J736" i="2"/>
  <c r="BK1195" i="2"/>
  <c r="J937" i="2"/>
  <c r="BK152" i="2"/>
  <c r="BK1625" i="2"/>
  <c r="J1407" i="2"/>
  <c r="J991" i="2"/>
  <c r="J402" i="2"/>
  <c r="BK2013" i="2"/>
  <c r="J1925" i="2"/>
  <c r="BK1647" i="2"/>
  <c r="J1430" i="2"/>
  <c r="BK1187" i="2"/>
  <c r="BK781" i="2"/>
  <c r="J277" i="2"/>
  <c r="J589" i="3"/>
  <c r="BK1305" i="3"/>
  <c r="J1004" i="3"/>
  <c r="BK264" i="3"/>
  <c r="J617" i="3"/>
  <c r="J875" i="3"/>
  <c r="J840" i="3"/>
  <c r="J755" i="3"/>
  <c r="J94" i="4"/>
  <c r="BK87" i="5"/>
  <c r="J88" i="6"/>
  <c r="J277" i="7"/>
  <c r="J267" i="7"/>
  <c r="BK211" i="7"/>
  <c r="BK112" i="8"/>
  <c r="BK259" i="8"/>
  <c r="BK192" i="8"/>
  <c r="J161" i="8"/>
  <c r="J374" i="9"/>
  <c r="BK277" i="9"/>
  <c r="J139" i="9"/>
  <c r="J119" i="9"/>
  <c r="BK97" i="9"/>
  <c r="BK253" i="9"/>
  <c r="J95" i="9"/>
  <c r="BK99" i="10"/>
  <c r="J92" i="11"/>
  <c r="J109" i="12"/>
  <c r="BK966" i="2"/>
  <c r="BK773" i="2"/>
  <c r="BK1632" i="2"/>
  <c r="BK1233" i="2"/>
  <c r="BK642" i="2"/>
  <c r="J1713" i="2"/>
  <c r="J1312" i="2"/>
  <c r="J663" i="2"/>
  <c r="BK1199" i="3"/>
  <c r="J819" i="3"/>
  <c r="BK1262" i="3"/>
  <c r="BK585" i="3"/>
  <c r="BK1021" i="3"/>
  <c r="J571" i="3"/>
  <c r="J669" i="3"/>
  <c r="BK114" i="4"/>
  <c r="J247" i="7"/>
  <c r="J237" i="8"/>
  <c r="BK296" i="9"/>
  <c r="BK362" i="9"/>
  <c r="BK256" i="9"/>
  <c r="BK155" i="9"/>
  <c r="J106" i="10"/>
  <c r="J94" i="10"/>
  <c r="J86" i="11"/>
  <c r="BK1709" i="2"/>
  <c r="BK1150" i="2"/>
  <c r="BK1201" i="2"/>
  <c r="J728" i="2"/>
  <c r="BK1789" i="2"/>
  <c r="J1391" i="2"/>
  <c r="BK796" i="2"/>
  <c r="BK1995" i="2"/>
  <c r="J1841" i="2"/>
  <c r="J1475" i="2"/>
  <c r="J1076" i="2"/>
  <c r="BK195" i="2"/>
  <c r="J894" i="3"/>
  <c r="J686" i="3"/>
  <c r="J444" i="3"/>
  <c r="J838" i="3"/>
  <c r="BK997" i="3"/>
  <c r="BK1007" i="3"/>
  <c r="BK677" i="3"/>
  <c r="J773" i="3"/>
  <c r="J151" i="4"/>
  <c r="BK95" i="6"/>
  <c r="J282" i="7"/>
  <c r="J208" i="8"/>
  <c r="J343" i="9"/>
  <c r="BK234" i="9"/>
  <c r="J112" i="9"/>
  <c r="J290" i="9"/>
  <c r="BK290" i="9"/>
  <c r="J207" i="9"/>
  <c r="J183" i="9"/>
  <c r="J133" i="10"/>
  <c r="J147" i="10"/>
  <c r="BK92" i="11"/>
  <c r="BK155" i="10"/>
  <c r="J116" i="10"/>
  <c r="J110" i="12"/>
  <c r="BK249" i="9"/>
  <c r="J677" i="3"/>
  <c r="J1277" i="3"/>
  <c r="BK1208" i="3"/>
  <c r="J143" i="4"/>
  <c r="BK93" i="6"/>
  <c r="BK277" i="7"/>
  <c r="J248" i="8"/>
  <c r="J216" i="9"/>
  <c r="J206" i="9"/>
  <c r="J288" i="9"/>
  <c r="BK307" i="9"/>
  <c r="J136" i="10"/>
  <c r="J166" i="10"/>
  <c r="BK133" i="12"/>
  <c r="BK1252" i="3"/>
  <c r="BK1185" i="3"/>
  <c r="BK1146" i="3"/>
  <c r="J1288" i="3"/>
  <c r="J784" i="3"/>
  <c r="BK725" i="3"/>
  <c r="J95" i="6"/>
  <c r="BK152" i="7"/>
  <c r="J214" i="8"/>
  <c r="J218" i="8"/>
  <c r="J160" i="9"/>
  <c r="J348" i="9"/>
  <c r="BK105" i="9"/>
  <c r="BK218" i="9"/>
  <c r="BK108" i="10"/>
  <c r="J165" i="10"/>
  <c r="J1853" i="2"/>
  <c r="J767" i="2"/>
  <c r="J1737" i="2"/>
  <c r="J1435" i="2"/>
  <c r="J903" i="2"/>
  <c r="BK1987" i="2"/>
  <c r="BK1637" i="2"/>
  <c r="BK1040" i="2"/>
  <c r="BK107" i="2"/>
  <c r="J1545" i="2"/>
  <c r="J1375" i="2"/>
  <c r="BK734" i="2"/>
  <c r="J195" i="2"/>
  <c r="J1115" i="3"/>
  <c r="BK755" i="3"/>
  <c r="J1077" i="3"/>
  <c r="BK158" i="3"/>
  <c r="J725" i="3"/>
  <c r="BK965" i="3"/>
  <c r="BK952" i="3"/>
  <c r="BK729" i="3"/>
  <c r="BK185" i="4"/>
  <c r="BK88" i="7"/>
  <c r="BK172" i="8"/>
  <c r="BK195" i="8"/>
  <c r="BK221" i="9"/>
  <c r="J270" i="9"/>
  <c r="BK258" i="9"/>
  <c r="J150" i="9"/>
  <c r="BK118" i="10"/>
  <c r="J89" i="11"/>
  <c r="J1605" i="2"/>
  <c r="BK568" i="2"/>
  <c r="J1884" i="2"/>
  <c r="J1090" i="2"/>
  <c r="BK148" i="2"/>
  <c r="J1862" i="2"/>
  <c r="BK1444" i="2"/>
  <c r="BK887" i="2"/>
  <c r="BK111" i="2"/>
  <c r="BK1620" i="2"/>
  <c r="J1071" i="2"/>
  <c r="BK161" i="2"/>
  <c r="J936" i="3"/>
  <c r="BK898" i="3"/>
  <c r="J813" i="3"/>
  <c r="J1150" i="3"/>
  <c r="BK712" i="3"/>
  <c r="BK770" i="3"/>
  <c r="BK589" i="3"/>
  <c r="J176" i="5"/>
  <c r="BK214" i="7"/>
  <c r="BK186" i="8"/>
  <c r="J342" i="9"/>
  <c r="J144" i="9"/>
  <c r="BK299" i="9"/>
  <c r="J245" i="9"/>
  <c r="J101" i="10"/>
  <c r="J91" i="10"/>
  <c r="BK122" i="12"/>
  <c r="BK1430" i="2"/>
  <c r="BK271" i="3"/>
  <c r="J130" i="4"/>
  <c r="BK92" i="6"/>
  <c r="BK188" i="7"/>
  <c r="BK243" i="8"/>
  <c r="BK360" i="9"/>
  <c r="BK146" i="9"/>
  <c r="BK368" i="9"/>
  <c r="J249" i="9"/>
  <c r="BK166" i="10"/>
  <c r="BK100" i="10"/>
  <c r="BK2000" i="2"/>
  <c r="BK1702" i="2"/>
  <c r="J1114" i="2"/>
  <c r="J781" i="2"/>
  <c r="J236" i="2"/>
  <c r="BK1058" i="2"/>
  <c r="J409" i="2"/>
  <c r="BK670" i="3"/>
  <c r="BK634" i="3"/>
  <c r="BK762" i="3"/>
  <c r="J846" i="3"/>
  <c r="J178" i="4"/>
  <c r="BK201" i="4"/>
  <c r="J104" i="5"/>
  <c r="J229" i="7"/>
  <c r="BK223" i="7"/>
  <c r="J213" i="7"/>
  <c r="J238" i="7"/>
  <c r="BK181" i="8"/>
  <c r="J91" i="8"/>
  <c r="J199" i="8"/>
  <c r="J307" i="9"/>
  <c r="J1995" i="2"/>
  <c r="BK1494" i="2"/>
  <c r="BK1178" i="2"/>
  <c r="J1021" i="2"/>
  <c r="BK338" i="2"/>
  <c r="J1382" i="2"/>
  <c r="BK908" i="2"/>
  <c r="J753" i="2"/>
  <c r="J2045" i="2"/>
  <c r="BK1856" i="2"/>
  <c r="J1745" i="2"/>
  <c r="BK1657" i="2"/>
  <c r="J1547" i="2"/>
  <c r="BK1349" i="2"/>
  <c r="J1134" i="2"/>
  <c r="J924" i="2"/>
  <c r="BK747" i="2"/>
  <c r="J310" i="2"/>
  <c r="BK184" i="2"/>
  <c r="J2032" i="2"/>
  <c r="BK2010" i="2"/>
  <c r="BK1955" i="2"/>
  <c r="BK1921" i="2"/>
  <c r="BK1737" i="2"/>
  <c r="BK1705" i="2"/>
  <c r="BK1599" i="2"/>
  <c r="J1496" i="2"/>
  <c r="BK1389" i="2"/>
  <c r="BK1255" i="2"/>
  <c r="BK1121" i="2"/>
  <c r="BK1060" i="2"/>
  <c r="J920" i="2"/>
  <c r="J745" i="2"/>
  <c r="BK402" i="2"/>
  <c r="BK260" i="2"/>
  <c r="BK190" i="2"/>
  <c r="J283" i="9"/>
  <c r="J169" i="10"/>
  <c r="J149" i="10"/>
  <c r="J97" i="10"/>
  <c r="BK1854" i="2"/>
  <c r="BK711" i="2"/>
  <c r="BK128" i="2"/>
  <c r="J1345" i="2"/>
  <c r="BK240" i="2"/>
  <c r="BK1890" i="2"/>
  <c r="J1191" i="2"/>
  <c r="J242" i="2"/>
  <c r="BK1019" i="3"/>
  <c r="J948" i="3"/>
  <c r="BK881" i="3"/>
  <c r="BK1008" i="3"/>
  <c r="J114" i="4"/>
  <c r="J288" i="7"/>
  <c r="BK144" i="7"/>
  <c r="BK134" i="8"/>
  <c r="BK137" i="9"/>
  <c r="J218" i="9"/>
  <c r="J121" i="9"/>
  <c r="BK285" i="9"/>
  <c r="BK92" i="10"/>
  <c r="J82" i="11"/>
  <c r="BK990" i="3"/>
  <c r="J394" i="3"/>
  <c r="BK1040" i="3"/>
  <c r="J1206" i="3"/>
  <c r="J800" i="3"/>
  <c r="BK183" i="4"/>
  <c r="J87" i="5"/>
  <c r="BK98" i="7"/>
  <c r="BK218" i="8"/>
  <c r="J192" i="8"/>
  <c r="BK132" i="9"/>
  <c r="J390" i="2"/>
  <c r="J1401" i="2"/>
  <c r="BK855" i="2"/>
  <c r="J1872" i="2"/>
  <c r="BK1576" i="2"/>
  <c r="BK1128" i="2"/>
  <c r="J679" i="2"/>
  <c r="J1158" i="3"/>
  <c r="J659" i="3"/>
  <c r="J912" i="3"/>
  <c r="J646" i="3"/>
  <c r="BK940" i="3"/>
  <c r="BK784" i="3"/>
  <c r="BK646" i="3"/>
  <c r="BK591" i="3"/>
  <c r="BK109" i="5"/>
  <c r="J202" i="7"/>
  <c r="J238" i="8"/>
  <c r="J210" i="8"/>
  <c r="J127" i="9"/>
  <c r="BK250" i="9"/>
  <c r="BK342" i="9"/>
  <c r="J181" i="9"/>
  <c r="BK409" i="2"/>
  <c r="BK826" i="3"/>
  <c r="BK394" i="3"/>
  <c r="BK1180" i="3"/>
  <c r="BK1139" i="3"/>
  <c r="J709" i="3"/>
  <c r="BK934" i="3"/>
  <c r="J1271" i="3"/>
  <c r="J480" i="3"/>
  <c r="J824" i="3"/>
  <c r="J187" i="4"/>
  <c r="J164" i="5"/>
  <c r="BK176" i="7"/>
  <c r="BK275" i="7"/>
  <c r="J233" i="8"/>
  <c r="J241" i="8"/>
  <c r="J195" i="8"/>
  <c r="BK270" i="9"/>
  <c r="J89" i="9"/>
  <c r="BK183" i="9"/>
  <c r="J225" i="9"/>
  <c r="BK339" i="9"/>
  <c r="BK291" i="9"/>
  <c r="J148" i="9"/>
  <c r="J105" i="10"/>
  <c r="J113" i="10"/>
  <c r="J93" i="10"/>
  <c r="BK171" i="12"/>
  <c r="BK1580" i="2"/>
  <c r="J1056" i="2"/>
  <c r="J599" i="3"/>
  <c r="BK798" i="3"/>
  <c r="J149" i="4"/>
  <c r="J101" i="6"/>
  <c r="BK231" i="7"/>
  <c r="BK202" i="7"/>
  <c r="J134" i="8"/>
  <c r="BK101" i="8"/>
  <c r="BK377" i="9"/>
  <c r="J238" i="9"/>
  <c r="BK320" i="9"/>
  <c r="J142" i="9"/>
  <c r="BK217" i="9"/>
  <c r="J361" i="9"/>
  <c r="J185" i="9"/>
  <c r="J157" i="10"/>
  <c r="J144" i="10"/>
  <c r="BK124" i="10"/>
  <c r="J95" i="10"/>
  <c r="BK116" i="12"/>
  <c r="BK1812" i="2"/>
  <c r="BK1582" i="2"/>
  <c r="J1159" i="2"/>
  <c r="J1065" i="2"/>
  <c r="J715" i="2"/>
  <c r="BK2067" i="2"/>
  <c r="J1150" i="2"/>
  <c r="J796" i="2"/>
  <c r="J387" i="3"/>
  <c r="BK1129" i="3"/>
  <c r="J764" i="3"/>
  <c r="BK838" i="3"/>
  <c r="BK960" i="3"/>
  <c r="BK567" i="3"/>
  <c r="BK988" i="3"/>
  <c r="J833" i="3"/>
  <c r="J385" i="3"/>
  <c r="BK1240" i="3"/>
  <c r="J864" i="3"/>
  <c r="BK444" i="3"/>
  <c r="BK191" i="4"/>
  <c r="J191" i="4"/>
  <c r="J187" i="5"/>
  <c r="J93" i="6"/>
  <c r="BK300" i="7"/>
  <c r="J269" i="7"/>
  <c r="BK229" i="7"/>
  <c r="J296" i="7"/>
  <c r="J208" i="7"/>
  <c r="BK214" i="8"/>
  <c r="BK197" i="8"/>
  <c r="J230" i="8"/>
  <c r="BK241" i="8"/>
  <c r="BK374" i="9"/>
  <c r="J230" i="9"/>
  <c r="J366" i="9"/>
  <c r="BK302" i="9"/>
  <c r="J247" i="9"/>
  <c r="BK197" i="9"/>
  <c r="J164" i="9"/>
  <c r="BK147" i="9"/>
  <c r="BK131" i="9"/>
  <c r="J105" i="9"/>
  <c r="J287" i="9"/>
  <c r="BK169" i="9"/>
  <c r="J316" i="9"/>
  <c r="J166" i="9"/>
  <c r="J122" i="9"/>
  <c r="BK228" i="9"/>
  <c r="J341" i="9"/>
  <c r="J302" i="9"/>
  <c r="J291" i="9"/>
  <c r="J367" i="9"/>
  <c r="J303" i="9"/>
  <c r="BK139" i="9"/>
  <c r="J224" i="9"/>
  <c r="BK121" i="9"/>
  <c r="BK181" i="9"/>
  <c r="J350" i="9"/>
  <c r="J344" i="9"/>
  <c r="BK280" i="9"/>
  <c r="BK215" i="9"/>
  <c r="BK142" i="9"/>
  <c r="BK99" i="9"/>
  <c r="J159" i="10"/>
  <c r="J140" i="10"/>
  <c r="BK152" i="10"/>
  <c r="J127" i="10"/>
  <c r="J135" i="10"/>
  <c r="J170" i="10"/>
  <c r="J87" i="11"/>
  <c r="BK128" i="12"/>
  <c r="J1908" i="2"/>
  <c r="J1751" i="2"/>
  <c r="J1597" i="2"/>
  <c r="J1356" i="2"/>
  <c r="BK970" i="2"/>
  <c r="BK721" i="2"/>
  <c r="BK1356" i="2"/>
  <c r="J1084" i="2"/>
  <c r="BK841" i="2"/>
  <c r="BK201" i="2"/>
  <c r="BK1869" i="2"/>
  <c r="J1733" i="2"/>
  <c r="J1592" i="2"/>
  <c r="J1421" i="2"/>
  <c r="BK1197" i="2"/>
  <c r="BK1076" i="2"/>
  <c r="BK706" i="2"/>
  <c r="J283" i="2"/>
  <c r="J2037" i="2"/>
  <c r="BK1972" i="2"/>
  <c r="J1932" i="2"/>
  <c r="J1815" i="2"/>
  <c r="J1676" i="2"/>
  <c r="BK1538" i="2"/>
  <c r="J1377" i="2"/>
  <c r="BK1292" i="2"/>
  <c r="BK1109" i="2"/>
  <c r="BK753" i="2"/>
  <c r="BK203" i="2"/>
  <c r="J106" i="3"/>
  <c r="J1302" i="3"/>
  <c r="J1057" i="3"/>
  <c r="J620" i="3"/>
  <c r="J251" i="3"/>
  <c r="BK251" i="3"/>
  <c r="J1017" i="3"/>
  <c r="BK1164" i="3"/>
  <c r="BK686" i="3"/>
  <c r="J866" i="3"/>
  <c r="BK620" i="3"/>
  <c r="BK172" i="4"/>
  <c r="J123" i="4"/>
  <c r="BK140" i="5"/>
  <c r="J92" i="6"/>
  <c r="BK94" i="6"/>
  <c r="BK271" i="7"/>
  <c r="J242" i="7"/>
  <c r="BK208" i="7"/>
  <c r="BK235" i="7"/>
  <c r="J222" i="7"/>
  <c r="J250" i="8"/>
  <c r="J175" i="8"/>
  <c r="J186" i="8"/>
  <c r="J228" i="8"/>
  <c r="BK129" i="8"/>
  <c r="BK364" i="9"/>
  <c r="BK346" i="9"/>
  <c r="J243" i="9"/>
  <c r="BK162" i="9"/>
  <c r="J275" i="9"/>
  <c r="J165" i="9"/>
  <c r="J236" i="9"/>
  <c r="J281" i="9"/>
  <c r="BK268" i="9"/>
  <c r="J313" i="9"/>
  <c r="J99" i="9"/>
  <c r="J103" i="9"/>
  <c r="BK248" i="9"/>
  <c r="J353" i="9"/>
  <c r="BK287" i="9"/>
  <c r="BK196" i="9"/>
  <c r="J109" i="10"/>
  <c r="BK98" i="10"/>
  <c r="J175" i="10"/>
  <c r="BK106" i="10"/>
  <c r="BK89" i="10"/>
  <c r="J171" i="12"/>
  <c r="J173" i="12"/>
  <c r="J1829" i="2"/>
  <c r="BK1592" i="2"/>
  <c r="J1128" i="2"/>
  <c r="BK305" i="2"/>
  <c r="J980" i="2"/>
  <c r="BK236" i="2"/>
  <c r="BK1607" i="2"/>
  <c r="BK1453" i="2"/>
  <c r="BK333" i="2"/>
  <c r="BK2027" i="2"/>
  <c r="BK1533" i="2"/>
  <c r="BK1340" i="2"/>
  <c r="J1110" i="2"/>
  <c r="J758" i="2"/>
  <c r="J128" i="2"/>
  <c r="BK1815" i="2"/>
  <c r="J1582" i="2"/>
  <c r="J1363" i="2"/>
  <c r="BK1070" i="2"/>
  <c r="BK787" i="2"/>
  <c r="BK182" i="2"/>
  <c r="J144" i="2"/>
  <c r="J997" i="3"/>
  <c r="BK894" i="3"/>
  <c r="J273" i="3"/>
  <c r="J1208" i="3"/>
  <c r="BK1192" i="3"/>
  <c r="BK106" i="3"/>
  <c r="J770" i="3"/>
  <c r="BK1298" i="3"/>
  <c r="BK818" i="3"/>
  <c r="BK719" i="3"/>
  <c r="BK830" i="3"/>
  <c r="BK178" i="4"/>
  <c r="BK87" i="6"/>
  <c r="J104" i="7"/>
  <c r="J243" i="8"/>
  <c r="J252" i="8"/>
  <c r="BK303" i="9"/>
  <c r="BK167" i="9"/>
  <c r="BK246" i="9"/>
  <c r="J301" i="9"/>
  <c r="J334" i="9"/>
  <c r="J280" i="9"/>
  <c r="J119" i="10"/>
  <c r="BK129" i="10"/>
  <c r="BK89" i="11"/>
  <c r="BK164" i="9"/>
  <c r="BK344" i="9"/>
  <c r="BK304" i="9"/>
  <c r="J163" i="9"/>
  <c r="J272" i="9"/>
  <c r="BK230" i="9"/>
  <c r="BK352" i="9"/>
  <c r="J219" i="9"/>
  <c r="J131" i="9"/>
  <c r="BK139" i="10"/>
  <c r="BK132" i="10"/>
  <c r="BK125" i="10"/>
  <c r="J151" i="10"/>
  <c r="BK167" i="10"/>
  <c r="J88" i="10"/>
  <c r="J1625" i="2"/>
  <c r="BK996" i="2"/>
  <c r="J1125" i="2"/>
  <c r="BK1902" i="2"/>
  <c r="BK1517" i="2"/>
  <c r="BK702" i="2"/>
  <c r="BK1979" i="2"/>
  <c r="J1657" i="2"/>
  <c r="J1351" i="2"/>
  <c r="J894" i="2"/>
  <c r="BK170" i="10"/>
  <c r="J139" i="12"/>
  <c r="J1559" i="2"/>
  <c r="BK1312" i="2"/>
  <c r="J1729" i="2"/>
  <c r="BK953" i="2"/>
  <c r="J2005" i="2"/>
  <c r="J1669" i="2"/>
  <c r="J1094" i="2"/>
  <c r="J252" i="2"/>
  <c r="J1637" i="2"/>
  <c r="BK1377" i="2"/>
  <c r="BK937" i="2"/>
  <c r="BK1206" i="3"/>
  <c r="J718" i="3"/>
  <c r="J1195" i="3"/>
  <c r="BK101" i="4"/>
  <c r="BK97" i="6"/>
  <c r="BK227" i="8"/>
  <c r="BK184" i="8"/>
  <c r="J129" i="9"/>
  <c r="BK212" i="9"/>
  <c r="BK274" i="9"/>
  <c r="BK119" i="9"/>
  <c r="BK151" i="10"/>
  <c r="BK131" i="10"/>
  <c r="BK1823" i="2"/>
  <c r="BK745" i="2"/>
  <c r="J1292" i="3"/>
  <c r="J195" i="4"/>
  <c r="J236" i="7"/>
  <c r="J235" i="8"/>
  <c r="BK190" i="8"/>
  <c r="J241" i="9"/>
  <c r="J345" i="9"/>
  <c r="BK233" i="9"/>
  <c r="BK313" i="9"/>
  <c r="BK94" i="10"/>
  <c r="BK134" i="10"/>
  <c r="J1902" i="2"/>
  <c r="BK1401" i="2"/>
  <c r="BK968" i="2"/>
  <c r="BK1363" i="2"/>
  <c r="J968" i="2"/>
  <c r="J208" i="2"/>
  <c r="J1176" i="3"/>
  <c r="BK1187" i="3"/>
  <c r="J697" i="3"/>
  <c r="BK1080" i="3"/>
  <c r="BK418" i="3"/>
  <c r="BK744" i="3"/>
  <c r="J1019" i="3"/>
  <c r="BK627" i="3"/>
  <c r="J183" i="4"/>
  <c r="BK114" i="5"/>
  <c r="BK115" i="7"/>
  <c r="J131" i="7"/>
  <c r="BK131" i="7"/>
  <c r="J205" i="7"/>
  <c r="BK257" i="8"/>
  <c r="BK236" i="8"/>
  <c r="BK193" i="8"/>
  <c r="J179" i="9"/>
  <c r="BK165" i="10"/>
  <c r="BK150" i="10"/>
  <c r="J130" i="10"/>
  <c r="BK104" i="12"/>
  <c r="BK1809" i="2"/>
  <c r="BK1407" i="2"/>
  <c r="BK924" i="2"/>
  <c r="BK1459" i="2"/>
  <c r="J1001" i="2"/>
  <c r="J214" i="2"/>
  <c r="BK1965" i="2"/>
  <c r="J1871" i="2"/>
  <c r="BK1552" i="2"/>
  <c r="BK1345" i="2"/>
  <c r="J1036" i="2"/>
  <c r="J568" i="2"/>
  <c r="BK721" i="3"/>
  <c r="J1192" i="3"/>
  <c r="J1231" i="3"/>
  <c r="J515" i="3"/>
  <c r="BK403" i="3"/>
  <c r="BK663" i="3"/>
  <c r="BK886" i="3"/>
  <c r="J744" i="3"/>
  <c r="J108" i="4"/>
  <c r="BK149" i="4"/>
  <c r="J169" i="5"/>
  <c r="J103" i="6"/>
  <c r="BK94" i="7"/>
  <c r="J290" i="7"/>
  <c r="J211" i="7"/>
  <c r="J247" i="8"/>
  <c r="BK250" i="8"/>
  <c r="BK125" i="8"/>
  <c r="BK199" i="8"/>
  <c r="J349" i="9"/>
  <c r="BK93" i="9"/>
  <c r="J169" i="9"/>
  <c r="J329" i="9"/>
  <c r="J193" i="9"/>
  <c r="J308" i="9"/>
  <c r="J240" i="9"/>
  <c r="J147" i="9"/>
  <c r="J315" i="9"/>
  <c r="J140" i="9"/>
  <c r="J294" i="9"/>
  <c r="J130" i="9"/>
  <c r="J118" i="10"/>
  <c r="J155" i="10"/>
  <c r="J91" i="11"/>
  <c r="BK161" i="12"/>
  <c r="BK1526" i="2"/>
  <c r="BK2061" i="2"/>
  <c r="J565" i="2"/>
  <c r="BK1370" i="2"/>
  <c r="J855" i="2"/>
  <c r="J1965" i="2"/>
  <c r="BK1872" i="2"/>
  <c r="J1698" i="2"/>
  <c r="BK1663" i="2"/>
  <c r="J1607" i="2"/>
  <c r="J1187" i="2"/>
  <c r="BK390" i="2"/>
  <c r="BK1884" i="2"/>
  <c r="J1472" i="2"/>
  <c r="BK1034" i="2"/>
  <c r="BK165" i="2"/>
  <c r="J956" i="3"/>
  <c r="J1129" i="3"/>
  <c r="J910" i="3"/>
  <c r="J1006" i="3"/>
  <c r="BK927" i="3"/>
  <c r="J418" i="3"/>
  <c r="BK211" i="4"/>
  <c r="BK267" i="7"/>
  <c r="J251" i="8"/>
  <c r="J337" i="9"/>
  <c r="J120" i="9"/>
  <c r="J252" i="9"/>
  <c r="BK301" i="9"/>
  <c r="J142" i="10"/>
  <c r="J114" i="10"/>
  <c r="J284" i="9"/>
  <c r="J285" i="9"/>
  <c r="BK172" i="9"/>
  <c r="J213" i="9"/>
  <c r="J314" i="9"/>
  <c r="BK149" i="9"/>
  <c r="J156" i="10"/>
  <c r="BK114" i="10"/>
  <c r="J137" i="10"/>
  <c r="BK170" i="12"/>
  <c r="J1470" i="2"/>
  <c r="BK1354" i="2"/>
  <c r="J1709" i="2"/>
  <c r="BK1045" i="2"/>
  <c r="BK2037" i="2"/>
  <c r="BK1690" i="2"/>
  <c r="J1132" i="2"/>
  <c r="J271" i="3"/>
  <c r="BK247" i="3"/>
  <c r="J905" i="3"/>
  <c r="J1199" i="3"/>
  <c r="J844" i="3"/>
  <c r="J201" i="4"/>
  <c r="BK125" i="7"/>
  <c r="BK244" i="7"/>
  <c r="J153" i="8"/>
  <c r="J149" i="9"/>
  <c r="J137" i="9"/>
  <c r="BK336" i="9"/>
  <c r="BK247" i="9"/>
  <c r="BK159" i="10"/>
  <c r="J92" i="10"/>
  <c r="BK810" i="3"/>
  <c r="J860" i="3"/>
  <c r="BK819" i="3"/>
  <c r="BK515" i="3"/>
  <c r="BK331" i="3"/>
  <c r="BK120" i="4"/>
  <c r="BK90" i="6"/>
  <c r="BK215" i="7"/>
  <c r="J193" i="8"/>
  <c r="BK372" i="9"/>
  <c r="BK333" i="9"/>
  <c r="BK309" i="9"/>
  <c r="BK297" i="9"/>
  <c r="BK240" i="9"/>
  <c r="BK130" i="10"/>
  <c r="J172" i="12"/>
  <c r="J1117" i="2"/>
  <c r="J901" i="2"/>
  <c r="BK1496" i="2"/>
  <c r="J818" i="2"/>
  <c r="BK2032" i="2"/>
  <c r="BK1829" i="2"/>
  <c r="J1332" i="2"/>
  <c r="BK2050" i="2"/>
  <c r="BK1628" i="2"/>
  <c r="J1326" i="2"/>
  <c r="BK991" i="2"/>
  <c r="J314" i="2"/>
  <c r="J107" i="2"/>
  <c r="BK850" i="3"/>
  <c r="BK667" i="3"/>
  <c r="BK225" i="3"/>
  <c r="BK875" i="3"/>
  <c r="J1139" i="3"/>
  <c r="J1164" i="3"/>
  <c r="BK824" i="3"/>
  <c r="BK764" i="3"/>
  <c r="J204" i="5"/>
  <c r="BK86" i="6"/>
  <c r="J125" i="7"/>
  <c r="J245" i="8"/>
  <c r="J372" i="9"/>
  <c r="J222" i="9"/>
  <c r="J143" i="9"/>
  <c r="J256" i="9"/>
  <c r="BK90" i="10"/>
  <c r="J87" i="10"/>
  <c r="BK912" i="3"/>
  <c r="BK823" i="3"/>
  <c r="BK1302" i="3"/>
  <c r="J212" i="9"/>
  <c r="J115" i="10"/>
  <c r="BK243" i="9"/>
  <c r="J253" i="9"/>
  <c r="BK134" i="9"/>
  <c r="J115" i="9"/>
  <c r="J277" i="9"/>
  <c r="BK162" i="10"/>
  <c r="J173" i="10"/>
  <c r="BK137" i="10"/>
  <c r="BK120" i="10"/>
  <c r="J1761" i="2"/>
  <c r="BK920" i="2"/>
  <c r="BK1741" i="2"/>
  <c r="J883" i="2"/>
  <c r="J1955" i="2"/>
  <c r="J1424" i="2"/>
  <c r="J161" i="2"/>
  <c r="J988" i="3"/>
  <c r="BK1108" i="3"/>
  <c r="BK684" i="3"/>
  <c r="BK387" i="3"/>
  <c r="J164" i="4"/>
  <c r="J243" i="7"/>
  <c r="J148" i="7"/>
  <c r="J369" i="9"/>
  <c r="BK295" i="9"/>
  <c r="J133" i="9"/>
  <c r="J134" i="9"/>
  <c r="J154" i="9"/>
  <c r="BK158" i="10"/>
  <c r="BK147" i="12"/>
  <c r="BK136" i="3"/>
  <c r="J888" i="3"/>
  <c r="BK1047" i="3"/>
  <c r="J482" i="3"/>
  <c r="J194" i="4"/>
  <c r="J231" i="7"/>
  <c r="J176" i="7"/>
  <c r="J151" i="8"/>
  <c r="J132" i="9"/>
  <c r="J346" i="9"/>
  <c r="BK125" i="9"/>
  <c r="BK122" i="9"/>
  <c r="J123" i="10"/>
  <c r="J94" i="12"/>
  <c r="BK1915" i="2"/>
  <c r="BK1101" i="2"/>
  <c r="J1070" i="2"/>
  <c r="J1763" i="2"/>
  <c r="J1368" i="2"/>
  <c r="J298" i="2"/>
  <c r="J1929" i="2"/>
  <c r="J1554" i="2"/>
  <c r="BK922" i="2"/>
  <c r="J205" i="2"/>
  <c r="BK1564" i="2"/>
  <c r="BK1036" i="2"/>
  <c r="J201" i="2"/>
  <c r="BK918" i="3"/>
  <c r="J653" i="3"/>
  <c r="BK165" i="3"/>
  <c r="BK950" i="3"/>
  <c r="BK1288" i="3"/>
  <c r="J245" i="3"/>
  <c r="J753" i="3"/>
  <c r="BK94" i="4"/>
  <c r="BK290" i="7"/>
  <c r="J168" i="8"/>
  <c r="BK110" i="8"/>
  <c r="BK244" i="9"/>
  <c r="J336" i="9"/>
  <c r="BK289" i="9"/>
  <c r="BK213" i="9"/>
  <c r="J108" i="10"/>
  <c r="J93" i="11"/>
  <c r="BK2046" i="2"/>
  <c r="BK964" i="2"/>
  <c r="BK748" i="3"/>
  <c r="BK132" i="4"/>
  <c r="BK104" i="7"/>
  <c r="J188" i="7"/>
  <c r="J229" i="8"/>
  <c r="BK293" i="9"/>
  <c r="BK216" i="9"/>
  <c r="J146" i="9"/>
  <c r="BK166" i="9"/>
  <c r="BK122" i="10"/>
  <c r="BK93" i="12"/>
  <c r="BK1745" i="2"/>
  <c r="J1347" i="2"/>
  <c r="BK728" i="2"/>
  <c r="J1340" i="2"/>
  <c r="BK770" i="2"/>
  <c r="BK1284" i="3"/>
  <c r="BK831" i="3"/>
  <c r="J938" i="3"/>
  <c r="J1254" i="3"/>
  <c r="J1146" i="3"/>
  <c r="BK261" i="3"/>
  <c r="J965" i="3"/>
  <c r="BK707" i="3"/>
  <c r="BK108" i="4"/>
  <c r="J194" i="5"/>
  <c r="J301" i="7"/>
  <c r="BK242" i="7"/>
  <c r="BK303" i="7"/>
  <c r="J98" i="7"/>
  <c r="BK151" i="8"/>
  <c r="BK249" i="8"/>
  <c r="BK378" i="9"/>
  <c r="BK358" i="9"/>
  <c r="BK145" i="9"/>
  <c r="BK156" i="10"/>
  <c r="J86" i="10"/>
  <c r="BK85" i="11"/>
  <c r="J138" i="12"/>
  <c r="J1682" i="2"/>
  <c r="J1121" i="2"/>
  <c r="BK135" i="2"/>
  <c r="BK1065" i="2"/>
  <c r="BK298" i="2"/>
  <c r="BK1777" i="2"/>
  <c r="BK1487" i="2"/>
  <c r="J1109" i="2"/>
  <c r="J492" i="2"/>
  <c r="BK2025" i="2"/>
  <c r="J1922" i="2"/>
  <c r="J1569" i="2"/>
  <c r="BK1470" i="2"/>
  <c r="J1137" i="2"/>
  <c r="BK901" i="2"/>
  <c r="J338" i="2"/>
  <c r="BK144" i="2"/>
  <c r="BK806" i="3"/>
  <c r="J823" i="3"/>
  <c r="J918" i="3"/>
  <c r="BK805" i="3"/>
  <c r="J975" i="3"/>
  <c r="BK844" i="3"/>
  <c r="BK127" i="4"/>
  <c r="J199" i="4"/>
  <c r="BK104" i="5"/>
  <c r="J91" i="6"/>
  <c r="J254" i="7"/>
  <c r="BK236" i="7"/>
  <c r="BK265" i="7"/>
  <c r="J212" i="8"/>
  <c r="BK228" i="8"/>
  <c r="J220" i="8"/>
  <c r="J375" i="9"/>
  <c r="BK275" i="9"/>
  <c r="J304" i="9"/>
  <c r="J155" i="9"/>
  <c r="J177" i="9"/>
  <c r="BK359" i="9"/>
  <c r="J298" i="9"/>
  <c r="J226" i="9"/>
  <c r="J210" i="9"/>
  <c r="BK214" i="9"/>
  <c r="BK171" i="10"/>
  <c r="BK116" i="10"/>
  <c r="J125" i="10"/>
  <c r="BK83" i="11"/>
  <c r="BK138" i="12"/>
  <c r="BK1424" i="2"/>
  <c r="BK1080" i="2"/>
  <c r="BK2045" i="2"/>
  <c r="J1533" i="2"/>
  <c r="J929" i="2"/>
  <c r="J2010" i="2"/>
  <c r="J1942" i="2"/>
  <c r="J1777" i="2"/>
  <c r="BK1472" i="2"/>
  <c r="BK1056" i="2"/>
  <c r="BK188" i="2"/>
  <c r="J1749" i="2"/>
  <c r="J1538" i="2"/>
  <c r="BK1094" i="2"/>
  <c r="BK310" i="2"/>
  <c r="J1033" i="3"/>
  <c r="BK731" i="3"/>
  <c r="J261" i="3"/>
  <c r="BK681" i="3"/>
  <c r="BK1229" i="3"/>
  <c r="J952" i="3"/>
  <c r="BK154" i="5"/>
  <c r="BK220" i="7"/>
  <c r="BK239" i="8"/>
  <c r="BK208" i="9"/>
  <c r="J121" i="10"/>
  <c r="BK119" i="2"/>
  <c r="BK1545" i="2"/>
  <c r="BK690" i="2"/>
  <c r="J1257" i="3"/>
  <c r="BK578" i="3"/>
  <c r="J881" i="3"/>
  <c r="J930" i="3"/>
  <c r="BK192" i="4"/>
  <c r="BK148" i="7"/>
  <c r="J249" i="8"/>
  <c r="J274" i="9"/>
  <c r="J209" i="9"/>
  <c r="J318" i="9"/>
  <c r="J242" i="9"/>
  <c r="BK174" i="10"/>
  <c r="BK82" i="11"/>
  <c r="BK1303" i="3"/>
  <c r="J614" i="3"/>
  <c r="BK802" i="3"/>
  <c r="BK739" i="3"/>
  <c r="BK187" i="4"/>
  <c r="J90" i="6"/>
  <c r="BK205" i="7"/>
  <c r="BK161" i="8"/>
  <c r="BK231" i="8"/>
  <c r="BK141" i="9"/>
  <c r="BK282" i="9"/>
  <c r="J251" i="9"/>
  <c r="BK353" i="9"/>
  <c r="J120" i="10"/>
  <c r="BK105" i="10"/>
  <c r="BK1489" i="2"/>
  <c r="BK320" i="2"/>
  <c r="BK1698" i="2"/>
  <c r="BK1132" i="2"/>
  <c r="J169" i="2"/>
  <c r="BK1908" i="2"/>
  <c r="J1517" i="2"/>
  <c r="J908" i="2"/>
  <c r="BK258" i="2"/>
  <c r="J1721" i="2"/>
  <c r="BK1508" i="2"/>
  <c r="J1091" i="2"/>
  <c r="J240" i="2"/>
  <c r="J940" i="3"/>
  <c r="J383" i="3"/>
  <c r="BK482" i="3"/>
  <c r="BK928" i="3"/>
  <c r="J113" i="9"/>
  <c r="BK89" i="9"/>
  <c r="BK894" i="2"/>
  <c r="BK218" i="2"/>
  <c r="BK1475" i="2"/>
  <c r="J873" i="2"/>
  <c r="BK1878" i="2"/>
  <c r="BK1191" i="2"/>
  <c r="BK214" i="2"/>
  <c r="J1007" i="3"/>
  <c r="J129" i="3"/>
  <c r="J268" i="3"/>
  <c r="J734" i="3"/>
  <c r="J1240" i="3"/>
  <c r="J227" i="3"/>
  <c r="BK169" i="4"/>
  <c r="BK88" i="6"/>
  <c r="J166" i="7"/>
  <c r="J190" i="8"/>
  <c r="J354" i="9"/>
  <c r="J161" i="9"/>
  <c r="J135" i="9"/>
  <c r="BK133" i="9"/>
  <c r="J89" i="10"/>
  <c r="J132" i="10"/>
  <c r="J170" i="12"/>
  <c r="J1508" i="2"/>
  <c r="J798" i="3"/>
  <c r="J851" i="3"/>
  <c r="BK100" i="6"/>
  <c r="BK213" i="7"/>
  <c r="BK225" i="8"/>
  <c r="BK357" i="9"/>
  <c r="BK135" i="9"/>
  <c r="J117" i="9"/>
  <c r="J91" i="9"/>
  <c r="J174" i="10"/>
  <c r="BK99" i="12"/>
  <c r="BK1725" i="2"/>
  <c r="BK1519" i="2"/>
  <c r="J922" i="2"/>
  <c r="J182" i="2"/>
  <c r="J953" i="2"/>
  <c r="J318" i="3"/>
  <c r="BK946" i="3"/>
  <c r="BK1158" i="3"/>
  <c r="J1252" i="3"/>
  <c r="J748" i="3"/>
  <c r="J1008" i="3"/>
  <c r="J165" i="3"/>
  <c r="J903" i="3"/>
  <c r="BK123" i="4"/>
  <c r="J202" i="5"/>
  <c r="J98" i="6"/>
  <c r="BK273" i="7"/>
  <c r="J276" i="7"/>
  <c r="BK206" i="7"/>
  <c r="J152" i="7"/>
  <c r="J253" i="8"/>
  <c r="J172" i="8"/>
  <c r="J122" i="8"/>
  <c r="J378" i="9"/>
  <c r="J266" i="9"/>
  <c r="BK169" i="10"/>
  <c r="J96" i="10"/>
  <c r="BK90" i="11"/>
  <c r="BK94" i="12"/>
  <c r="J1628" i="2"/>
  <c r="J887" i="2"/>
  <c r="J1333" i="2"/>
  <c r="BK1054" i="2"/>
  <c r="BK492" i="2"/>
  <c r="J1812" i="2"/>
  <c r="BK1559" i="2"/>
  <c r="BK1211" i="2"/>
  <c r="BK827" i="2"/>
  <c r="BK2042" i="2"/>
  <c r="BK1982" i="2"/>
  <c r="BK1868" i="2"/>
  <c r="BK1682" i="2"/>
  <c r="J1453" i="2"/>
  <c r="J1201" i="2"/>
  <c r="BK975" i="2"/>
  <c r="BK208" i="2"/>
  <c r="J667" i="3"/>
  <c r="J892" i="3"/>
  <c r="BK874" i="3"/>
  <c r="BK991" i="3"/>
  <c r="BK1195" i="3"/>
  <c r="BK1041" i="3"/>
  <c r="BK948" i="3"/>
  <c r="J731" i="3"/>
  <c r="J127" i="4"/>
  <c r="J106" i="5"/>
  <c r="J86" i="6"/>
  <c r="J235" i="7"/>
  <c r="J271" i="7"/>
  <c r="BK249" i="7"/>
  <c r="BK229" i="8"/>
  <c r="BK251" i="8"/>
  <c r="J231" i="8"/>
  <c r="BK331" i="9"/>
  <c r="BK109" i="9"/>
  <c r="BK148" i="9"/>
  <c r="BK288" i="9"/>
  <c r="BK321" i="9"/>
  <c r="J309" i="9"/>
  <c r="BK209" i="9"/>
  <c r="BK343" i="9"/>
  <c r="J171" i="9"/>
  <c r="J279" i="9"/>
  <c r="J118" i="9"/>
  <c r="J138" i="10"/>
  <c r="BK93" i="10"/>
  <c r="J88" i="12"/>
  <c r="J2046" i="2"/>
  <c r="BK1288" i="2"/>
  <c r="BK1326" i="2"/>
  <c r="J1823" i="2"/>
  <c r="BK1241" i="2"/>
  <c r="BK242" i="2"/>
  <c r="J1982" i="2"/>
  <c r="BK1922" i="2"/>
  <c r="J1835" i="2"/>
  <c r="J1411" i="2"/>
  <c r="BK860" i="2"/>
  <c r="J2079" i="2"/>
  <c r="BK1605" i="2"/>
  <c r="J1221" i="2"/>
  <c r="J232" i="2"/>
  <c r="BK1124" i="3"/>
  <c r="BK714" i="3"/>
  <c r="BK1051" i="3"/>
  <c r="BK607" i="3"/>
  <c r="J1040" i="3"/>
  <c r="J768" i="3"/>
  <c r="J192" i="4"/>
  <c r="J273" i="7"/>
  <c r="BK177" i="8"/>
  <c r="BK370" i="9"/>
  <c r="J126" i="9"/>
  <c r="BK193" i="9"/>
  <c r="BK210" i="9"/>
  <c r="BK175" i="10"/>
  <c r="BK88" i="12"/>
  <c r="BK367" i="9"/>
  <c r="BK220" i="9"/>
  <c r="BK292" i="9"/>
  <c r="J138" i="9"/>
  <c r="J227" i="9"/>
  <c r="BK161" i="9"/>
  <c r="BK101" i="10"/>
  <c r="J1576" i="2"/>
  <c r="BK283" i="2"/>
  <c r="J1187" i="3"/>
  <c r="BK1027" i="3"/>
  <c r="J684" i="3"/>
  <c r="J1284" i="3"/>
  <c r="BK734" i="3"/>
  <c r="J140" i="5"/>
  <c r="BK266" i="7"/>
  <c r="BK233" i="8"/>
  <c r="BK371" i="9"/>
  <c r="BK163" i="9"/>
  <c r="BK350" i="9"/>
  <c r="J201" i="9"/>
  <c r="BK332" i="9"/>
  <c r="BK140" i="10"/>
  <c r="J126" i="10"/>
  <c r="J264" i="3"/>
  <c r="BK1004" i="3"/>
  <c r="BK1043" i="3"/>
  <c r="BK1257" i="3"/>
  <c r="J524" i="3"/>
  <c r="BK194" i="4"/>
  <c r="J275" i="7"/>
  <c r="J236" i="8"/>
  <c r="J129" i="8"/>
  <c r="J205" i="9"/>
  <c r="J234" i="9"/>
  <c r="BK201" i="9"/>
  <c r="J170" i="9"/>
  <c r="J128" i="10"/>
  <c r="BK87" i="11"/>
  <c r="J1615" i="2"/>
  <c r="J188" i="2"/>
  <c r="J264" i="2"/>
  <c r="BK1215" i="2"/>
  <c r="BK220" i="2"/>
  <c r="BK1925" i="2"/>
  <c r="BK1540" i="2"/>
  <c r="J1211" i="2"/>
  <c r="J184" i="2"/>
  <c r="J1645" i="2"/>
  <c r="J1225" i="2"/>
  <c r="J702" i="2"/>
  <c r="J148" i="2"/>
  <c r="J924" i="3"/>
  <c r="J1222" i="3"/>
  <c r="BK753" i="3"/>
  <c r="BK1033" i="3"/>
  <c r="BK676" i="3"/>
  <c r="BK1220" i="3"/>
  <c r="J802" i="3"/>
  <c r="J185" i="4"/>
  <c r="J1487" i="2"/>
  <c r="BK1021" i="2"/>
  <c r="J1590" i="2"/>
  <c r="BK679" i="2"/>
  <c r="J1972" i="2"/>
  <c r="J1384" i="2"/>
  <c r="J805" i="2"/>
  <c r="J1890" i="2"/>
  <c r="J1459" i="2"/>
  <c r="J320" i="2"/>
  <c r="J111" i="2"/>
  <c r="BK800" i="3"/>
  <c r="J879" i="3"/>
  <c r="J409" i="3"/>
  <c r="J1043" i="3"/>
  <c r="J110" i="3"/>
  <c r="J752" i="3"/>
  <c r="J169" i="4"/>
  <c r="J259" i="7"/>
  <c r="J110" i="8"/>
  <c r="J373" i="9"/>
  <c r="J196" i="9"/>
  <c r="BK337" i="9"/>
  <c r="BK205" i="9"/>
  <c r="J865" i="2"/>
  <c r="BK699" i="3"/>
  <c r="J112" i="5"/>
  <c r="BK311" i="9"/>
  <c r="BK341" i="9"/>
  <c r="BK157" i="10"/>
  <c r="BK119" i="10"/>
  <c r="J1868" i="2"/>
  <c r="J1389" i="2"/>
  <c r="BK873" i="2"/>
  <c r="J1292" i="2"/>
  <c r="J859" i="2"/>
  <c r="J1262" i="3"/>
  <c r="BK954" i="3"/>
  <c r="J158" i="3"/>
  <c r="BK892" i="3"/>
  <c r="BK975" i="3"/>
  <c r="J112" i="3"/>
  <c r="J831" i="3"/>
  <c r="BK199" i="4"/>
  <c r="J110" i="4"/>
  <c r="BK101" i="5"/>
  <c r="J92" i="7"/>
  <c r="BK301" i="7"/>
  <c r="BK243" i="7"/>
  <c r="BK230" i="8"/>
  <c r="BK256" i="8"/>
  <c r="J223" i="8"/>
  <c r="J149" i="8"/>
  <c r="BK298" i="9"/>
  <c r="BK117" i="9"/>
  <c r="J305" i="9"/>
  <c r="BK276" i="9"/>
  <c r="BK227" i="9"/>
  <c r="BK199" i="9"/>
  <c r="BK170" i="9"/>
  <c r="J158" i="9"/>
  <c r="BK152" i="9"/>
  <c r="BK140" i="9"/>
  <c r="BK126" i="9"/>
  <c r="J332" i="9"/>
  <c r="BK242" i="9"/>
  <c r="J101" i="9"/>
  <c r="BK226" i="9"/>
  <c r="BK144" i="9"/>
  <c r="BK319" i="9"/>
  <c r="J352" i="9"/>
  <c r="J319" i="9"/>
  <c r="BK266" i="9"/>
  <c r="BK356" i="9"/>
  <c r="BK252" i="9"/>
  <c r="J311" i="9"/>
  <c r="J162" i="9"/>
  <c r="J317" i="9"/>
  <c r="BK245" i="9"/>
  <c r="J167" i="9"/>
  <c r="BK330" i="9"/>
  <c r="BK241" i="9"/>
  <c r="BK224" i="9"/>
  <c r="J152" i="9"/>
  <c r="J125" i="9"/>
  <c r="BK173" i="10"/>
  <c r="BK163" i="10"/>
  <c r="J177" i="10"/>
  <c r="J141" i="10"/>
  <c r="J154" i="10"/>
  <c r="J131" i="10"/>
  <c r="BK91" i="10"/>
  <c r="J84" i="11"/>
  <c r="BK162" i="12"/>
  <c r="J1869" i="2"/>
  <c r="BK1733" i="2"/>
  <c r="BK1531" i="2"/>
  <c r="J1130" i="2"/>
  <c r="BK812" i="2"/>
  <c r="BK232" i="2"/>
  <c r="BK1167" i="2"/>
  <c r="J964" i="2"/>
  <c r="J711" i="2"/>
  <c r="J1915" i="2"/>
  <c r="J1854" i="2"/>
  <c r="J1725" i="2"/>
  <c r="J1585" i="2"/>
  <c r="BK1382" i="2"/>
  <c r="BK1071" i="2"/>
  <c r="BK767" i="2"/>
  <c r="BK653" i="2"/>
  <c r="J113" i="2"/>
  <c r="J1990" i="2"/>
  <c r="BK1932" i="2"/>
  <c r="BK1853" i="2"/>
  <c r="J1717" i="2"/>
  <c r="J1519" i="2"/>
  <c r="J1370" i="2"/>
  <c r="BK1221" i="2"/>
  <c r="J1045" i="2"/>
  <c r="J827" i="2"/>
  <c r="J653" i="2"/>
  <c r="BK228" i="2"/>
  <c r="J165" i="2"/>
  <c r="J707" i="3"/>
  <c r="BK268" i="3"/>
  <c r="J982" i="3"/>
  <c r="J1118" i="3"/>
  <c r="J630" i="3"/>
  <c r="BK112" i="3"/>
  <c r="J826" i="3"/>
  <c r="BK121" i="3"/>
  <c r="BK696" i="3"/>
  <c r="J585" i="3"/>
  <c r="BK982" i="3"/>
  <c r="BK813" i="3"/>
  <c r="BK385" i="3"/>
  <c r="BK195" i="4"/>
  <c r="J205" i="4"/>
  <c r="BK176" i="5"/>
  <c r="BK164" i="5"/>
  <c r="BK104" i="6"/>
  <c r="BK288" i="7"/>
  <c r="BK296" i="7"/>
  <c r="J178" i="7"/>
  <c r="J180" i="7"/>
  <c r="J135" i="7"/>
  <c r="J94" i="7"/>
  <c r="BK234" i="8"/>
  <c r="BK238" i="8"/>
  <c r="J95" i="8"/>
  <c r="BK91" i="8"/>
  <c r="BK212" i="8"/>
  <c r="J112" i="8"/>
  <c r="J365" i="9"/>
  <c r="J116" i="9"/>
  <c r="J264" i="9"/>
  <c r="J189" i="9"/>
  <c r="J232" i="9"/>
  <c r="BK136" i="9"/>
  <c r="BK349" i="9"/>
  <c r="J286" i="9"/>
  <c r="BK361" i="9"/>
  <c r="BK206" i="9"/>
  <c r="J260" i="9"/>
  <c r="J202" i="9"/>
  <c r="J324" i="9"/>
  <c r="J221" i="9"/>
  <c r="J128" i="9"/>
  <c r="BK348" i="9"/>
  <c r="J223" i="9"/>
  <c r="BK160" i="9"/>
  <c r="BK109" i="10"/>
  <c r="J161" i="10"/>
  <c r="J122" i="10"/>
  <c r="BK113" i="10"/>
  <c r="J85" i="11"/>
  <c r="J116" i="12"/>
  <c r="J134" i="12"/>
  <c r="J1692" i="2"/>
  <c r="J1060" i="2"/>
  <c r="BK1177" i="2"/>
  <c r="BK865" i="2"/>
  <c r="BK1751" i="2"/>
  <c r="BK1569" i="2"/>
  <c r="BK1027" i="2"/>
  <c r="BK663" i="2"/>
  <c r="J2067" i="2"/>
  <c r="J1564" i="2"/>
  <c r="BK1375" i="2"/>
  <c r="J970" i="2"/>
  <c r="J224" i="2"/>
  <c r="J2007" i="2"/>
  <c r="J1641" i="2"/>
  <c r="BK1391" i="2"/>
  <c r="BK1159" i="2"/>
  <c r="BK910" i="2"/>
  <c r="J220" i="2"/>
  <c r="BK614" i="3"/>
  <c r="J567" i="3"/>
  <c r="J247" i="3"/>
  <c r="J674" i="3"/>
  <c r="J1220" i="3"/>
  <c r="J986" i="3"/>
  <c r="BK846" i="3"/>
  <c r="J858" i="3"/>
  <c r="BK189" i="4"/>
  <c r="BK225" i="7"/>
  <c r="J127" i="7"/>
  <c r="J155" i="7"/>
  <c r="J255" i="8"/>
  <c r="BK132" i="8"/>
  <c r="J187" i="9"/>
  <c r="BK138" i="9"/>
  <c r="BK262" i="9"/>
  <c r="J214" i="9"/>
  <c r="J300" i="9"/>
  <c r="BK231" i="9"/>
  <c r="BK120" i="9"/>
  <c r="J162" i="10"/>
  <c r="BK149" i="10"/>
  <c r="J161" i="12"/>
  <c r="BK185" i="9"/>
  <c r="J330" i="9"/>
  <c r="BK264" i="9"/>
  <c r="BK317" i="9"/>
  <c r="BK326" i="9"/>
  <c r="J322" i="9"/>
  <c r="BK238" i="9"/>
  <c r="BK103" i="9"/>
  <c r="BK300" i="9"/>
  <c r="J203" i="9"/>
  <c r="BK101" i="9"/>
  <c r="J129" i="10"/>
  <c r="BK86" i="10"/>
  <c r="BK164" i="10"/>
  <c r="BK112" i="10"/>
  <c r="J90" i="10"/>
  <c r="BK123" i="10"/>
  <c r="BK93" i="11"/>
  <c r="BK84" i="11"/>
  <c r="BK1547" i="2"/>
  <c r="BK758" i="2"/>
  <c r="BK1050" i="2"/>
  <c r="BK1862" i="2"/>
  <c r="J1599" i="2"/>
  <c r="BK1117" i="2"/>
  <c r="J572" i="2"/>
  <c r="J2025" i="2"/>
  <c r="BK1929" i="2"/>
  <c r="BK1510" i="2"/>
  <c r="J1288" i="2"/>
  <c r="J812" i="2"/>
  <c r="BK442" i="2"/>
  <c r="J676" i="3"/>
  <c r="BK687" i="3"/>
  <c r="J522" i="3"/>
  <c r="BK227" i="3"/>
  <c r="J1041" i="3"/>
  <c r="J1185" i="3"/>
  <c r="BK522" i="3"/>
  <c r="J793" i="3"/>
  <c r="BK718" i="3"/>
  <c r="BK659" i="3"/>
  <c r="BK169" i="5"/>
  <c r="J87" i="6"/>
  <c r="BK126" i="10"/>
  <c r="BK109" i="12"/>
  <c r="BK617" i="3"/>
  <c r="BK1070" i="3"/>
  <c r="BK480" i="3"/>
  <c r="BK860" i="3"/>
  <c r="J1121" i="3"/>
  <c r="BK692" i="3"/>
  <c r="J681" i="3"/>
  <c r="BK1222" i="3"/>
  <c r="J1298" i="3"/>
  <c r="BK840" i="3"/>
  <c r="BK630" i="3"/>
  <c r="J133" i="5"/>
  <c r="J304" i="7"/>
  <c r="BK254" i="7"/>
  <c r="BK253" i="8"/>
  <c r="J232" i="8"/>
  <c r="J234" i="8"/>
  <c r="J258" i="9"/>
  <c r="J246" i="9"/>
  <c r="BK107" i="9"/>
  <c r="J215" i="9"/>
  <c r="BK340" i="9"/>
  <c r="BK116" i="9"/>
  <c r="J282" i="9"/>
  <c r="J143" i="10"/>
  <c r="BK141" i="10"/>
  <c r="BK88" i="11"/>
  <c r="J1789" i="2"/>
  <c r="BK903" i="2"/>
  <c r="J1255" i="2"/>
  <c r="AS56" i="1"/>
  <c r="J228" i="2"/>
  <c r="J119" i="2"/>
  <c r="J991" i="3"/>
  <c r="J810" i="3"/>
  <c r="BK899" i="3"/>
  <c r="J634" i="3"/>
  <c r="BK383" i="3"/>
  <c r="BK793" i="3"/>
  <c r="BK1118" i="3"/>
  <c r="J853" i="3"/>
  <c r="BK703" i="3"/>
  <c r="BK1231" i="3"/>
  <c r="BK1077" i="3"/>
  <c r="BK752" i="3"/>
  <c r="J136" i="3"/>
  <c r="BK164" i="4"/>
  <c r="BK133" i="5"/>
  <c r="J100" i="6"/>
  <c r="BK276" i="7"/>
  <c r="BK222" i="7"/>
  <c r="J254" i="8"/>
  <c r="BK208" i="8"/>
  <c r="J359" i="9"/>
  <c r="J109" i="9"/>
  <c r="BK173" i="9"/>
  <c r="BK158" i="9"/>
  <c r="J175" i="9"/>
  <c r="BK200" i="9"/>
  <c r="BK135" i="10"/>
  <c r="BK143" i="10"/>
  <c r="J139" i="10"/>
  <c r="J90" i="11"/>
  <c r="BK922" i="3"/>
  <c r="J927" i="3"/>
  <c r="J1070" i="3"/>
  <c r="BK1127" i="3"/>
  <c r="BK1012" i="3"/>
  <c r="J692" i="3"/>
  <c r="BK204" i="5"/>
  <c r="BK302" i="7"/>
  <c r="J215" i="7"/>
  <c r="BK141" i="7"/>
  <c r="J184" i="8"/>
  <c r="BK175" i="8"/>
  <c r="BK254" i="9"/>
  <c r="J156" i="9"/>
  <c r="BK156" i="9"/>
  <c r="BK324" i="9"/>
  <c r="BK347" i="9"/>
  <c r="BK112" i="9"/>
  <c r="BK189" i="9"/>
  <c r="BK168" i="10"/>
  <c r="BK154" i="10"/>
  <c r="J147" i="12"/>
  <c r="BK124" i="9"/>
  <c r="BK143" i="9"/>
  <c r="BK305" i="9"/>
  <c r="J357" i="9"/>
  <c r="J278" i="9"/>
  <c r="BK279" i="9"/>
  <c r="BK338" i="9"/>
  <c r="BK211" i="2"/>
  <c r="BK292" i="2"/>
  <c r="J1552" i="2"/>
  <c r="J1195" i="2"/>
  <c r="BK993" i="3"/>
  <c r="BK129" i="3"/>
  <c r="BK203" i="4"/>
  <c r="BK202" i="5"/>
  <c r="J89" i="6"/>
  <c r="J303" i="7"/>
  <c r="J249" i="7"/>
  <c r="BK232" i="8"/>
  <c r="BK168" i="8"/>
  <c r="BK281" i="9"/>
  <c r="BK191" i="9"/>
  <c r="J347" i="9"/>
  <c r="J335" i="9"/>
  <c r="J200" i="9"/>
  <c r="BK286" i="9"/>
  <c r="J107" i="9"/>
  <c r="BK204" i="9"/>
  <c r="J136" i="9"/>
  <c r="BK146" i="10"/>
  <c r="BK128" i="10"/>
  <c r="BK112" i="12"/>
  <c r="J1047" i="3"/>
  <c r="BK741" i="3"/>
  <c r="BK110" i="3"/>
  <c r="BK938" i="3"/>
  <c r="BK956" i="3"/>
  <c r="J627" i="3"/>
  <c r="J950" i="3"/>
  <c r="J1127" i="3"/>
  <c r="J762" i="3"/>
  <c r="J210" i="5"/>
  <c r="J101" i="5"/>
  <c r="BK217" i="7"/>
  <c r="BK247" i="7"/>
  <c r="BK92" i="7"/>
  <c r="J259" i="8"/>
  <c r="BK255" i="8"/>
  <c r="BK123" i="9"/>
  <c r="BK128" i="9"/>
  <c r="J172" i="9"/>
  <c r="J355" i="9"/>
  <c r="BK165" i="9"/>
  <c r="BK236" i="9"/>
  <c r="BK315" i="9"/>
  <c r="BK97" i="10"/>
  <c r="J146" i="10"/>
  <c r="BK136" i="10"/>
  <c r="BK1990" i="2"/>
  <c r="BK1717" i="2"/>
  <c r="J1050" i="2"/>
  <c r="BK1130" i="2"/>
  <c r="BK736" i="2"/>
  <c r="BK1609" i="2"/>
  <c r="J1196" i="2"/>
  <c r="J1058" i="2"/>
  <c r="J642" i="2"/>
  <c r="BK2079" i="2"/>
  <c r="BK1948" i="2"/>
  <c r="BK1692" i="2"/>
  <c r="BK1465" i="2"/>
  <c r="J1167" i="2"/>
  <c r="J747" i="2"/>
  <c r="J211" i="2"/>
  <c r="BK318" i="3"/>
  <c r="J993" i="3"/>
  <c r="J203" i="4"/>
  <c r="J197" i="5"/>
  <c r="J97" i="6"/>
  <c r="BK269" i="7"/>
  <c r="J220" i="7"/>
  <c r="J206" i="8"/>
  <c r="BK116" i="8"/>
  <c r="J377" i="9"/>
  <c r="BK118" i="9"/>
  <c r="BK322" i="9"/>
  <c r="J297" i="9"/>
  <c r="J231" i="9"/>
  <c r="J289" i="9"/>
  <c r="BK91" i="9"/>
  <c r="J176" i="10"/>
  <c r="J110" i="10"/>
  <c r="BK91" i="11"/>
  <c r="F36" i="2"/>
  <c r="J34" i="2" l="1"/>
  <c r="R111" i="12"/>
  <c r="T111" i="12"/>
  <c r="R106" i="2"/>
  <c r="BK1064" i="2"/>
  <c r="J1064" i="2" s="1"/>
  <c r="J68" i="2" s="1"/>
  <c r="BK1346" i="2"/>
  <c r="J1346" i="2" s="1"/>
  <c r="J69" i="2" s="1"/>
  <c r="BK1584" i="2"/>
  <c r="J1584" i="2"/>
  <c r="J74" i="2" s="1"/>
  <c r="P1675" i="2"/>
  <c r="BK402" i="3"/>
  <c r="J402" i="3"/>
  <c r="J66" i="3"/>
  <c r="R402" i="3"/>
  <c r="BK658" i="3"/>
  <c r="J658" i="3"/>
  <c r="J70" i="3" s="1"/>
  <c r="P1042" i="3"/>
  <c r="P1128" i="3"/>
  <c r="P1184" i="3"/>
  <c r="T1198" i="3"/>
  <c r="P1276" i="3"/>
  <c r="R93" i="4"/>
  <c r="R158" i="4"/>
  <c r="R177" i="4"/>
  <c r="R92" i="4" s="1"/>
  <c r="R91" i="4" s="1"/>
  <c r="BK86" i="5"/>
  <c r="BK124" i="5"/>
  <c r="J124" i="5"/>
  <c r="J62" i="5" s="1"/>
  <c r="P196" i="5"/>
  <c r="R85" i="6"/>
  <c r="T96" i="6"/>
  <c r="R87" i="7"/>
  <c r="P195" i="7"/>
  <c r="BK90" i="8"/>
  <c r="J90" i="8" s="1"/>
  <c r="J61" i="8" s="1"/>
  <c r="T167" i="8"/>
  <c r="P222" i="8"/>
  <c r="P88" i="9"/>
  <c r="BK195" i="9"/>
  <c r="J195" i="9"/>
  <c r="J63" i="9" s="1"/>
  <c r="R273" i="9"/>
  <c r="P323" i="9"/>
  <c r="R323" i="9"/>
  <c r="R117" i="10"/>
  <c r="BK81" i="11"/>
  <c r="J81" i="11"/>
  <c r="J60" i="11"/>
  <c r="P106" i="2"/>
  <c r="BK304" i="2"/>
  <c r="J304" i="2" s="1"/>
  <c r="J62" i="2" s="1"/>
  <c r="T304" i="2"/>
  <c r="T1064" i="2"/>
  <c r="P1346" i="2"/>
  <c r="T1584" i="2"/>
  <c r="T1627" i="2"/>
  <c r="BK1814" i="2"/>
  <c r="J1814" i="2"/>
  <c r="J81" i="2"/>
  <c r="P117" i="10"/>
  <c r="BK172" i="10"/>
  <c r="J172" i="10" s="1"/>
  <c r="J64" i="10" s="1"/>
  <c r="P81" i="11"/>
  <c r="P80" i="11" s="1"/>
  <c r="AU65" i="1" s="1"/>
  <c r="BK106" i="2"/>
  <c r="J106" i="2"/>
  <c r="J61" i="2" s="1"/>
  <c r="P304" i="2"/>
  <c r="BK840" i="2"/>
  <c r="J840" i="2" s="1"/>
  <c r="J66" i="2" s="1"/>
  <c r="BK1362" i="2"/>
  <c r="R1656" i="2"/>
  <c r="R1675" i="2"/>
  <c r="R1760" i="2"/>
  <c r="R2012" i="2"/>
  <c r="BK105" i="3"/>
  <c r="J105" i="3" s="1"/>
  <c r="J65" i="3" s="1"/>
  <c r="T658" i="3"/>
  <c r="T1128" i="3"/>
  <c r="R1198" i="3"/>
  <c r="T1297" i="3"/>
  <c r="T1296" i="3" s="1"/>
  <c r="P93" i="4"/>
  <c r="P177" i="4"/>
  <c r="T124" i="5"/>
  <c r="BK85" i="6"/>
  <c r="J85" i="6"/>
  <c r="J61" i="6"/>
  <c r="P102" i="6"/>
  <c r="P87" i="7"/>
  <c r="T195" i="7"/>
  <c r="P90" i="8"/>
  <c r="BK203" i="8"/>
  <c r="BK202" i="8" s="1"/>
  <c r="J202" i="8" s="1"/>
  <c r="J65" i="8" s="1"/>
  <c r="T203" i="8"/>
  <c r="R88" i="9"/>
  <c r="R174" i="9"/>
  <c r="P273" i="9"/>
  <c r="BK323" i="9"/>
  <c r="J323" i="9" s="1"/>
  <c r="J66" i="9" s="1"/>
  <c r="T323" i="9"/>
  <c r="T117" i="10"/>
  <c r="R81" i="11"/>
  <c r="R80" i="11" s="1"/>
  <c r="P332" i="2"/>
  <c r="P840" i="2"/>
  <c r="T1362" i="2"/>
  <c r="P1656" i="2"/>
  <c r="T1675" i="2"/>
  <c r="T1760" i="2"/>
  <c r="BK2044" i="2"/>
  <c r="J2044" i="2"/>
  <c r="J84" i="2"/>
  <c r="P105" i="3"/>
  <c r="BK514" i="3"/>
  <c r="BK104" i="3" s="1"/>
  <c r="J104" i="3" s="1"/>
  <c r="J64" i="3" s="1"/>
  <c r="T514" i="3"/>
  <c r="R1042" i="3"/>
  <c r="BK1184" i="3"/>
  <c r="J1184" i="3"/>
  <c r="J73" i="3" s="1"/>
  <c r="T1276" i="3"/>
  <c r="BK158" i="4"/>
  <c r="J158" i="4"/>
  <c r="J66" i="4" s="1"/>
  <c r="T86" i="5"/>
  <c r="T85" i="5" s="1"/>
  <c r="T84" i="5" s="1"/>
  <c r="T196" i="5"/>
  <c r="BK96" i="6"/>
  <c r="J96" i="6" s="1"/>
  <c r="J62" i="6" s="1"/>
  <c r="BK195" i="7"/>
  <c r="J195" i="7" s="1"/>
  <c r="J63" i="7" s="1"/>
  <c r="BK167" i="8"/>
  <c r="J167" i="8" s="1"/>
  <c r="J63" i="8" s="1"/>
  <c r="BK222" i="8"/>
  <c r="J222" i="8"/>
  <c r="J67" i="8" s="1"/>
  <c r="BK88" i="9"/>
  <c r="J88" i="9" s="1"/>
  <c r="J60" i="9" s="1"/>
  <c r="T88" i="9"/>
  <c r="R195" i="9"/>
  <c r="R255" i="9"/>
  <c r="T328" i="9"/>
  <c r="BK102" i="10"/>
  <c r="J102" i="10"/>
  <c r="J61" i="10" s="1"/>
  <c r="T106" i="2"/>
  <c r="R304" i="2"/>
  <c r="P1064" i="2"/>
  <c r="R1346" i="2"/>
  <c r="R1584" i="2"/>
  <c r="P1814" i="2"/>
  <c r="R2044" i="2"/>
  <c r="R652" i="2"/>
  <c r="P1362" i="2"/>
  <c r="BK1636" i="2"/>
  <c r="J1636" i="2"/>
  <c r="J76" i="2" s="1"/>
  <c r="T1704" i="2"/>
  <c r="BK2012" i="2"/>
  <c r="J2012" i="2" s="1"/>
  <c r="J83" i="2" s="1"/>
  <c r="T85" i="10"/>
  <c r="T81" i="11"/>
  <c r="T80" i="11" s="1"/>
  <c r="BK103" i="12"/>
  <c r="J103" i="12"/>
  <c r="J62" i="12" s="1"/>
  <c r="R332" i="2"/>
  <c r="R840" i="2"/>
  <c r="R1033" i="2"/>
  <c r="BK1474" i="2"/>
  <c r="J1474" i="2" s="1"/>
  <c r="J73" i="2" s="1"/>
  <c r="BK1627" i="2"/>
  <c r="J1627" i="2" s="1"/>
  <c r="J75" i="2" s="1"/>
  <c r="R1636" i="2"/>
  <c r="R1814" i="2"/>
  <c r="T2012" i="2"/>
  <c r="T105" i="3"/>
  <c r="P402" i="3"/>
  <c r="P514" i="3"/>
  <c r="P658" i="3"/>
  <c r="BK1042" i="3"/>
  <c r="J1042" i="3" s="1"/>
  <c r="J71" i="3" s="1"/>
  <c r="R1128" i="3"/>
  <c r="T1184" i="3"/>
  <c r="P1198" i="3"/>
  <c r="P1197" i="3"/>
  <c r="R1276" i="3"/>
  <c r="P1297" i="3"/>
  <c r="P1296" i="3" s="1"/>
  <c r="T93" i="4"/>
  <c r="T158" i="4"/>
  <c r="T177" i="4"/>
  <c r="P86" i="5"/>
  <c r="P124" i="5"/>
  <c r="R196" i="5"/>
  <c r="P85" i="6"/>
  <c r="P96" i="6"/>
  <c r="P84" i="6" s="1"/>
  <c r="P83" i="6" s="1"/>
  <c r="AU60" i="1" s="1"/>
  <c r="BK102" i="6"/>
  <c r="J102" i="6"/>
  <c r="J63" i="6" s="1"/>
  <c r="R102" i="6"/>
  <c r="T87" i="7"/>
  <c r="R195" i="7"/>
  <c r="BK299" i="7"/>
  <c r="J299" i="7"/>
  <c r="J64" i="7" s="1"/>
  <c r="P299" i="7"/>
  <c r="R299" i="7"/>
  <c r="T299" i="7"/>
  <c r="T86" i="7" s="1"/>
  <c r="T85" i="7" s="1"/>
  <c r="R167" i="8"/>
  <c r="R203" i="8"/>
  <c r="BK111" i="9"/>
  <c r="J111" i="9"/>
  <c r="J61" i="9" s="1"/>
  <c r="P174" i="9"/>
  <c r="BK255" i="9"/>
  <c r="J255" i="9"/>
  <c r="J64" i="9" s="1"/>
  <c r="BK328" i="9"/>
  <c r="J328" i="9" s="1"/>
  <c r="J67" i="9" s="1"/>
  <c r="P85" i="10"/>
  <c r="T102" i="10"/>
  <c r="P153" i="10"/>
  <c r="R172" i="10"/>
  <c r="R87" i="12"/>
  <c r="T103" i="12"/>
  <c r="BK127" i="12"/>
  <c r="J127" i="12"/>
  <c r="J65" i="12" s="1"/>
  <c r="BK652" i="2"/>
  <c r="J652" i="2" s="1"/>
  <c r="J64" i="2" s="1"/>
  <c r="BK1033" i="2"/>
  <c r="J1033" i="2"/>
  <c r="J67" i="2"/>
  <c r="R1474" i="2"/>
  <c r="R1627" i="2"/>
  <c r="BK1675" i="2"/>
  <c r="J1675" i="2"/>
  <c r="J78" i="2"/>
  <c r="BK1760" i="2"/>
  <c r="J1760" i="2"/>
  <c r="J80" i="2" s="1"/>
  <c r="T1981" i="2"/>
  <c r="R658" i="3"/>
  <c r="BK1128" i="3"/>
  <c r="J1128" i="3"/>
  <c r="J72" i="3" s="1"/>
  <c r="R1184" i="3"/>
  <c r="BK1276" i="3"/>
  <c r="J1276" i="3"/>
  <c r="J79" i="3"/>
  <c r="R1297" i="3"/>
  <c r="R1296" i="3"/>
  <c r="P158" i="4"/>
  <c r="R86" i="5"/>
  <c r="BK196" i="5"/>
  <c r="J196" i="5"/>
  <c r="J63" i="5"/>
  <c r="R96" i="6"/>
  <c r="T102" i="6"/>
  <c r="BK87" i="7"/>
  <c r="J87" i="7"/>
  <c r="J61" i="7"/>
  <c r="T90" i="8"/>
  <c r="P203" i="8"/>
  <c r="P202" i="8" s="1"/>
  <c r="R222" i="8"/>
  <c r="T111" i="9"/>
  <c r="P195" i="9"/>
  <c r="P255" i="9"/>
  <c r="T255" i="9"/>
  <c r="P328" i="9"/>
  <c r="BK85" i="10"/>
  <c r="J85" i="10"/>
  <c r="J60" i="10"/>
  <c r="R102" i="10"/>
  <c r="P103" i="12"/>
  <c r="P86" i="12" s="1"/>
  <c r="P85" i="12" s="1"/>
  <c r="AU66" i="1" s="1"/>
  <c r="R103" i="12"/>
  <c r="T652" i="2"/>
  <c r="R1362" i="2"/>
  <c r="P1636" i="2"/>
  <c r="P1704" i="2"/>
  <c r="BK1981" i="2"/>
  <c r="J1981" i="2" s="1"/>
  <c r="J82" i="2" s="1"/>
  <c r="T2044" i="2"/>
  <c r="R105" i="3"/>
  <c r="R104" i="3" s="1"/>
  <c r="T402" i="3"/>
  <c r="R514" i="3"/>
  <c r="T1042" i="3"/>
  <c r="BK1198" i="3"/>
  <c r="BK1297" i="3"/>
  <c r="J1297" i="3"/>
  <c r="J81" i="3" s="1"/>
  <c r="BK93" i="4"/>
  <c r="J93" i="4" s="1"/>
  <c r="J65" i="4" s="1"/>
  <c r="BK177" i="4"/>
  <c r="J177" i="4" s="1"/>
  <c r="J68" i="4" s="1"/>
  <c r="R124" i="5"/>
  <c r="T85" i="6"/>
  <c r="T84" i="6" s="1"/>
  <c r="T83" i="6" s="1"/>
  <c r="R90" i="8"/>
  <c r="P167" i="8"/>
  <c r="T222" i="8"/>
  <c r="P111" i="9"/>
  <c r="T174" i="9"/>
  <c r="T273" i="9"/>
  <c r="P102" i="10"/>
  <c r="R153" i="10"/>
  <c r="R84" i="10" s="1"/>
  <c r="T332" i="2"/>
  <c r="T840" i="2"/>
  <c r="T1033" i="2"/>
  <c r="T1474" i="2"/>
  <c r="P1627" i="2"/>
  <c r="T1656" i="2"/>
  <c r="BK1704" i="2"/>
  <c r="J1704" i="2" s="1"/>
  <c r="J79" i="2" s="1"/>
  <c r="P1760" i="2"/>
  <c r="P1981" i="2"/>
  <c r="P2044" i="2"/>
  <c r="BK117" i="10"/>
  <c r="J117" i="10"/>
  <c r="J62" i="10" s="1"/>
  <c r="T153" i="10"/>
  <c r="T172" i="10"/>
  <c r="T87" i="12"/>
  <c r="P127" i="12"/>
  <c r="BK332" i="2"/>
  <c r="J332" i="2"/>
  <c r="J63" i="2"/>
  <c r="R1064" i="2"/>
  <c r="T1346" i="2"/>
  <c r="P1584" i="2"/>
  <c r="BK1656" i="2"/>
  <c r="J1656" i="2" s="1"/>
  <c r="J77" i="2" s="1"/>
  <c r="T1814" i="2"/>
  <c r="P2012" i="2"/>
  <c r="R111" i="9"/>
  <c r="BK174" i="9"/>
  <c r="J174" i="9"/>
  <c r="J62" i="9"/>
  <c r="T195" i="9"/>
  <c r="BK273" i="9"/>
  <c r="J273" i="9" s="1"/>
  <c r="J65" i="9" s="1"/>
  <c r="R328" i="9"/>
  <c r="R85" i="10"/>
  <c r="BK153" i="10"/>
  <c r="J153" i="10" s="1"/>
  <c r="J63" i="10" s="1"/>
  <c r="P172" i="10"/>
  <c r="BK87" i="12"/>
  <c r="J87" i="12" s="1"/>
  <c r="J61" i="12" s="1"/>
  <c r="R127" i="12"/>
  <c r="P652" i="2"/>
  <c r="P1033" i="2"/>
  <c r="P1474" i="2"/>
  <c r="T1636" i="2"/>
  <c r="R1704" i="2"/>
  <c r="R1981" i="2"/>
  <c r="P87" i="12"/>
  <c r="T127" i="12"/>
  <c r="BK1261" i="3"/>
  <c r="J1261" i="3"/>
  <c r="J78" i="3" s="1"/>
  <c r="BK171" i="4"/>
  <c r="J171" i="4"/>
  <c r="J67" i="4" s="1"/>
  <c r="BK209" i="5"/>
  <c r="J209" i="5" s="1"/>
  <c r="J64" i="5" s="1"/>
  <c r="BK187" i="7"/>
  <c r="J187" i="7" s="1"/>
  <c r="J62" i="7" s="1"/>
  <c r="BK1358" i="2"/>
  <c r="J1358" i="2"/>
  <c r="J70" i="2" s="1"/>
  <c r="J79" i="12"/>
  <c r="BK1194" i="3"/>
  <c r="J1194" i="3" s="1"/>
  <c r="J74" i="3" s="1"/>
  <c r="BK121" i="12"/>
  <c r="J121" i="12"/>
  <c r="J64" i="12"/>
  <c r="BK308" i="7"/>
  <c r="J308" i="7"/>
  <c r="J65" i="7" s="1"/>
  <c r="BK258" i="8"/>
  <c r="J258" i="8" s="1"/>
  <c r="J68" i="8" s="1"/>
  <c r="BK834" i="2"/>
  <c r="J834" i="2" s="1"/>
  <c r="J65" i="2" s="1"/>
  <c r="BK1256" i="3"/>
  <c r="J1256" i="3"/>
  <c r="J77" i="3"/>
  <c r="BK210" i="4"/>
  <c r="J210" i="4"/>
  <c r="J69" i="4" s="1"/>
  <c r="BK160" i="8"/>
  <c r="J160" i="8" s="1"/>
  <c r="J62" i="8" s="1"/>
  <c r="BK198" i="8"/>
  <c r="J198" i="8" s="1"/>
  <c r="J64" i="8" s="1"/>
  <c r="BK633" i="3"/>
  <c r="J633" i="3"/>
  <c r="J68" i="3"/>
  <c r="BK645" i="3"/>
  <c r="J645" i="3"/>
  <c r="J69" i="3" s="1"/>
  <c r="BK111" i="12"/>
  <c r="J111" i="12" s="1"/>
  <c r="J63" i="12" s="1"/>
  <c r="BK80" i="11"/>
  <c r="J80" i="11" s="1"/>
  <c r="J59" i="11" s="1"/>
  <c r="BE88" i="12"/>
  <c r="BE99" i="12"/>
  <c r="BE112" i="12"/>
  <c r="BE93" i="12"/>
  <c r="BE104" i="12"/>
  <c r="BE128" i="12"/>
  <c r="BE133" i="12"/>
  <c r="BE172" i="12"/>
  <c r="F55" i="12"/>
  <c r="BE94" i="12"/>
  <c r="BE109" i="12"/>
  <c r="BE110" i="12"/>
  <c r="BE147" i="12"/>
  <c r="BE162" i="12"/>
  <c r="BE170" i="12"/>
  <c r="E48" i="12"/>
  <c r="BE134" i="12"/>
  <c r="BE139" i="12"/>
  <c r="BE171" i="12"/>
  <c r="BE116" i="12"/>
  <c r="BE122" i="12"/>
  <c r="BE138" i="12"/>
  <c r="BE161" i="12"/>
  <c r="BE173" i="12"/>
  <c r="J52" i="11"/>
  <c r="BE82" i="11"/>
  <c r="E70" i="11"/>
  <c r="F55" i="11"/>
  <c r="BE83" i="11"/>
  <c r="BE84" i="11"/>
  <c r="BE85" i="11"/>
  <c r="BE88" i="11"/>
  <c r="BE90" i="11"/>
  <c r="BE86" i="11"/>
  <c r="BE87" i="11"/>
  <c r="BE89" i="11"/>
  <c r="BE91" i="11"/>
  <c r="BE92" i="11"/>
  <c r="BE93" i="11"/>
  <c r="BK87" i="9"/>
  <c r="J87" i="9" s="1"/>
  <c r="J30" i="9" s="1"/>
  <c r="F81" i="10"/>
  <c r="BE86" i="10"/>
  <c r="BE88" i="10"/>
  <c r="BE100" i="10"/>
  <c r="BE107" i="10"/>
  <c r="BE110" i="10"/>
  <c r="BE112" i="10"/>
  <c r="BE121" i="10"/>
  <c r="BE126" i="10"/>
  <c r="BE130" i="10"/>
  <c r="BE138" i="10"/>
  <c r="BE97" i="10"/>
  <c r="BE101" i="10"/>
  <c r="BE132" i="10"/>
  <c r="BE148" i="10"/>
  <c r="BE149" i="10"/>
  <c r="BE108" i="10"/>
  <c r="BE115" i="10"/>
  <c r="BE124" i="10"/>
  <c r="BE125" i="10"/>
  <c r="BE140" i="10"/>
  <c r="BE144" i="10"/>
  <c r="BE151" i="10"/>
  <c r="BE154" i="10"/>
  <c r="BE156" i="10"/>
  <c r="BE173" i="10"/>
  <c r="BE87" i="10"/>
  <c r="BE111" i="10"/>
  <c r="BE116" i="10"/>
  <c r="BE139" i="10"/>
  <c r="BE155" i="10"/>
  <c r="BE176" i="10"/>
  <c r="BE92" i="10"/>
  <c r="BE93" i="10"/>
  <c r="BE96" i="10"/>
  <c r="BE104" i="10"/>
  <c r="BE118" i="10"/>
  <c r="BE127" i="10"/>
  <c r="BE131" i="10"/>
  <c r="BE136" i="10"/>
  <c r="BE143" i="10"/>
  <c r="BE168" i="10"/>
  <c r="BE174" i="10"/>
  <c r="J52" i="10"/>
  <c r="E74" i="10"/>
  <c r="BE99" i="10"/>
  <c r="BE103" i="10"/>
  <c r="BE120" i="10"/>
  <c r="BE128" i="10"/>
  <c r="BE134" i="10"/>
  <c r="BE135" i="10"/>
  <c r="BE141" i="10"/>
  <c r="BE145" i="10"/>
  <c r="BE146" i="10"/>
  <c r="BE147" i="10"/>
  <c r="BE161" i="10"/>
  <c r="BE166" i="10"/>
  <c r="BE171" i="10"/>
  <c r="BE177" i="10"/>
  <c r="BE89" i="10"/>
  <c r="BE98" i="10"/>
  <c r="BE105" i="10"/>
  <c r="BE109" i="10"/>
  <c r="BE123" i="10"/>
  <c r="BE129" i="10"/>
  <c r="BE142" i="10"/>
  <c r="BE152" i="10"/>
  <c r="BE170" i="10"/>
  <c r="BE94" i="10"/>
  <c r="BE119" i="10"/>
  <c r="BE164" i="10"/>
  <c r="BE169" i="10"/>
  <c r="BE91" i="10"/>
  <c r="BE95" i="10"/>
  <c r="BE114" i="10"/>
  <c r="BE133" i="10"/>
  <c r="BE137" i="10"/>
  <c r="BE150" i="10"/>
  <c r="BE157" i="10"/>
  <c r="BE159" i="10"/>
  <c r="BE162" i="10"/>
  <c r="BE165" i="10"/>
  <c r="BE167" i="10"/>
  <c r="BE175" i="10"/>
  <c r="BE90" i="10"/>
  <c r="BE106" i="10"/>
  <c r="BE113" i="10"/>
  <c r="BE122" i="10"/>
  <c r="BE158" i="10"/>
  <c r="BE160" i="10"/>
  <c r="BE163" i="10"/>
  <c r="J52" i="9"/>
  <c r="E77" i="9"/>
  <c r="BE89" i="9"/>
  <c r="BE121" i="9"/>
  <c r="BE124" i="9"/>
  <c r="BE127" i="9"/>
  <c r="BE137" i="9"/>
  <c r="BE138" i="9"/>
  <c r="BE141" i="9"/>
  <c r="BE170" i="9"/>
  <c r="BE179" i="9"/>
  <c r="BE187" i="9"/>
  <c r="BE199" i="9"/>
  <c r="BE203" i="9"/>
  <c r="BE209" i="9"/>
  <c r="BE212" i="9"/>
  <c r="BE216" i="9"/>
  <c r="BE222" i="9"/>
  <c r="BE226" i="9"/>
  <c r="BE232" i="9"/>
  <c r="BE246" i="9"/>
  <c r="BE248" i="9"/>
  <c r="BE281" i="9"/>
  <c r="BE290" i="9"/>
  <c r="BE330" i="9"/>
  <c r="BE331" i="9"/>
  <c r="BE334" i="9"/>
  <c r="BE351" i="9"/>
  <c r="BE352" i="9"/>
  <c r="BE353" i="9"/>
  <c r="F84" i="9"/>
  <c r="BE93" i="9"/>
  <c r="BE95" i="9"/>
  <c r="BE105" i="9"/>
  <c r="BE115" i="9"/>
  <c r="BE122" i="9"/>
  <c r="BE131" i="9"/>
  <c r="BE145" i="9"/>
  <c r="BE146" i="9"/>
  <c r="BE156" i="9"/>
  <c r="BE160" i="9"/>
  <c r="BE163" i="9"/>
  <c r="BE167" i="9"/>
  <c r="BE172" i="9"/>
  <c r="BE177" i="9"/>
  <c r="BE183" i="9"/>
  <c r="BE202" i="9"/>
  <c r="BE211" i="9"/>
  <c r="BE240" i="9"/>
  <c r="BE254" i="9"/>
  <c r="BE283" i="9"/>
  <c r="BE285" i="9"/>
  <c r="BE296" i="9"/>
  <c r="BE317" i="9"/>
  <c r="BE319" i="9"/>
  <c r="BE321" i="9"/>
  <c r="BE337" i="9"/>
  <c r="BE346" i="9"/>
  <c r="BE349" i="9"/>
  <c r="BE356" i="9"/>
  <c r="BE358" i="9"/>
  <c r="BE116" i="9"/>
  <c r="BE132" i="9"/>
  <c r="BE135" i="9"/>
  <c r="BE149" i="9"/>
  <c r="BE152" i="9"/>
  <c r="BE173" i="9"/>
  <c r="BE175" i="9"/>
  <c r="BE204" i="9"/>
  <c r="BE207" i="9"/>
  <c r="BE214" i="9"/>
  <c r="BE233" i="9"/>
  <c r="BE236" i="9"/>
  <c r="BE286" i="9"/>
  <c r="BE294" i="9"/>
  <c r="BE318" i="9"/>
  <c r="BE340" i="9"/>
  <c r="BE342" i="9"/>
  <c r="BE103" i="9"/>
  <c r="BE117" i="9"/>
  <c r="BE126" i="9"/>
  <c r="BE148" i="9"/>
  <c r="BE154" i="9"/>
  <c r="BE155" i="9"/>
  <c r="BE193" i="9"/>
  <c r="BE196" i="9"/>
  <c r="BE205" i="9"/>
  <c r="BE210" i="9"/>
  <c r="BE244" i="9"/>
  <c r="BE250" i="9"/>
  <c r="BE307" i="9"/>
  <c r="BE329" i="9"/>
  <c r="BE344" i="9"/>
  <c r="BE365" i="9"/>
  <c r="BE109" i="9"/>
  <c r="BE123" i="9"/>
  <c r="BE134" i="9"/>
  <c r="BE136" i="9"/>
  <c r="BE150" i="9"/>
  <c r="BE169" i="9"/>
  <c r="BE197" i="9"/>
  <c r="BE200" i="9"/>
  <c r="BE208" i="9"/>
  <c r="BE219" i="9"/>
  <c r="BE220" i="9"/>
  <c r="BE224" i="9"/>
  <c r="BE234" i="9"/>
  <c r="BE256" i="9"/>
  <c r="BE272" i="9"/>
  <c r="BE284" i="9"/>
  <c r="BE313" i="9"/>
  <c r="BE316" i="9"/>
  <c r="BE345" i="9"/>
  <c r="BE221" i="9"/>
  <c r="BE227" i="9"/>
  <c r="BE230" i="9"/>
  <c r="BE231" i="9"/>
  <c r="BE241" i="9"/>
  <c r="BE243" i="9"/>
  <c r="BE258" i="9"/>
  <c r="BE268" i="9"/>
  <c r="BE274" i="9"/>
  <c r="BE276" i="9"/>
  <c r="BE289" i="9"/>
  <c r="BE297" i="9"/>
  <c r="BE298" i="9"/>
  <c r="BE303" i="9"/>
  <c r="BE304" i="9"/>
  <c r="BE311" i="9"/>
  <c r="BE314" i="9"/>
  <c r="BE315" i="9"/>
  <c r="BE320" i="9"/>
  <c r="BE332" i="9"/>
  <c r="BE354" i="9"/>
  <c r="BE359" i="9"/>
  <c r="BE364" i="9"/>
  <c r="BE213" i="9"/>
  <c r="BE218" i="9"/>
  <c r="BE223" i="9"/>
  <c r="BE238" i="9"/>
  <c r="BE262" i="9"/>
  <c r="BE278" i="9"/>
  <c r="BE357" i="9"/>
  <c r="BE360" i="9"/>
  <c r="BE369" i="9"/>
  <c r="BE371" i="9"/>
  <c r="BE374" i="9"/>
  <c r="BE99" i="9"/>
  <c r="BE129" i="9"/>
  <c r="BE130" i="9"/>
  <c r="BE139" i="9"/>
  <c r="BE153" i="9"/>
  <c r="BE158" i="9"/>
  <c r="BE162" i="9"/>
  <c r="BE242" i="9"/>
  <c r="BE247" i="9"/>
  <c r="BE252" i="9"/>
  <c r="BE260" i="9"/>
  <c r="BE266" i="9"/>
  <c r="BE277" i="9"/>
  <c r="BE280" i="9"/>
  <c r="BE324" i="9"/>
  <c r="BE333" i="9"/>
  <c r="BE339" i="9"/>
  <c r="BE120" i="9"/>
  <c r="BE128" i="9"/>
  <c r="BE133" i="9"/>
  <c r="BE140" i="9"/>
  <c r="BE147" i="9"/>
  <c r="BE165" i="9"/>
  <c r="BE185" i="9"/>
  <c r="BE206" i="9"/>
  <c r="BE215" i="9"/>
  <c r="BE225" i="9"/>
  <c r="BE228" i="9"/>
  <c r="BE253" i="9"/>
  <c r="BE264" i="9"/>
  <c r="BE279" i="9"/>
  <c r="BE288" i="9"/>
  <c r="BE291" i="9"/>
  <c r="BE293" i="9"/>
  <c r="BE302" i="9"/>
  <c r="BE305" i="9"/>
  <c r="BE322" i="9"/>
  <c r="BE326" i="9"/>
  <c r="BE338" i="9"/>
  <c r="BE343" i="9"/>
  <c r="BE348" i="9"/>
  <c r="BE91" i="9"/>
  <c r="BE107" i="9"/>
  <c r="BE113" i="9"/>
  <c r="BE118" i="9"/>
  <c r="BE143" i="9"/>
  <c r="BE171" i="9"/>
  <c r="BE189" i="9"/>
  <c r="BE191" i="9"/>
  <c r="BE275" i="9"/>
  <c r="BE300" i="9"/>
  <c r="BE301" i="9"/>
  <c r="BE309" i="9"/>
  <c r="BE97" i="9"/>
  <c r="BE101" i="9"/>
  <c r="BE112" i="9"/>
  <c r="BE119" i="9"/>
  <c r="BE125" i="9"/>
  <c r="BE142" i="9"/>
  <c r="BE144" i="9"/>
  <c r="BE161" i="9"/>
  <c r="BE164" i="9"/>
  <c r="BE166" i="9"/>
  <c r="BE168" i="9"/>
  <c r="BE181" i="9"/>
  <c r="BE201" i="9"/>
  <c r="BE217" i="9"/>
  <c r="BE245" i="9"/>
  <c r="BE249" i="9"/>
  <c r="BE251" i="9"/>
  <c r="BE270" i="9"/>
  <c r="BE282" i="9"/>
  <c r="BE287" i="9"/>
  <c r="BE292" i="9"/>
  <c r="BE295" i="9"/>
  <c r="BE299" i="9"/>
  <c r="BE308" i="9"/>
  <c r="BE336" i="9"/>
  <c r="BE341" i="9"/>
  <c r="BE347" i="9"/>
  <c r="BE355" i="9"/>
  <c r="BE362" i="9"/>
  <c r="BE367" i="9"/>
  <c r="BE368" i="9"/>
  <c r="BE370" i="9"/>
  <c r="BE372" i="9"/>
  <c r="BE375" i="9"/>
  <c r="BE377" i="9"/>
  <c r="BE378" i="9"/>
  <c r="BE335" i="9"/>
  <c r="BE350" i="9"/>
  <c r="BE361" i="9"/>
  <c r="BE366" i="9"/>
  <c r="BE373" i="9"/>
  <c r="BE376" i="9"/>
  <c r="BK86" i="7"/>
  <c r="J86" i="7"/>
  <c r="J60" i="7" s="1"/>
  <c r="F55" i="8"/>
  <c r="BE91" i="8"/>
  <c r="BE112" i="8"/>
  <c r="BE151" i="8"/>
  <c r="BE172" i="8"/>
  <c r="BE177" i="8"/>
  <c r="BE195" i="8"/>
  <c r="BE220" i="8"/>
  <c r="BE225" i="8"/>
  <c r="BE101" i="8"/>
  <c r="E48" i="8"/>
  <c r="BE129" i="8"/>
  <c r="J52" i="8"/>
  <c r="BE95" i="8"/>
  <c r="BE105" i="8"/>
  <c r="BE122" i="8"/>
  <c r="BE125" i="8"/>
  <c r="BE168" i="8"/>
  <c r="BE175" i="8"/>
  <c r="BE186" i="8"/>
  <c r="BE193" i="8"/>
  <c r="BE197" i="8"/>
  <c r="BE204" i="8"/>
  <c r="BE206" i="8"/>
  <c r="BE212" i="8"/>
  <c r="BE227" i="8"/>
  <c r="BE134" i="8"/>
  <c r="BE149" i="8"/>
  <c r="BE181" i="8"/>
  <c r="BE190" i="8"/>
  <c r="BE192" i="8"/>
  <c r="BE216" i="8"/>
  <c r="BE229" i="8"/>
  <c r="BE237" i="8"/>
  <c r="BE241" i="8"/>
  <c r="BE249" i="8"/>
  <c r="BE250" i="8"/>
  <c r="BE255" i="8"/>
  <c r="BE257" i="8"/>
  <c r="BE161" i="8"/>
  <c r="BE218" i="8"/>
  <c r="BE223" i="8"/>
  <c r="BE236" i="8"/>
  <c r="BE247" i="8"/>
  <c r="BE254" i="8"/>
  <c r="BE110" i="8"/>
  <c r="BE116" i="8"/>
  <c r="BE153" i="8"/>
  <c r="BE188" i="8"/>
  <c r="BE253" i="8"/>
  <c r="BE208" i="8"/>
  <c r="BE210" i="8"/>
  <c r="BE214" i="8"/>
  <c r="BE234" i="8"/>
  <c r="BE239" i="8"/>
  <c r="BE243" i="8"/>
  <c r="BE256" i="8"/>
  <c r="BE259" i="8"/>
  <c r="BE132" i="8"/>
  <c r="BE140" i="8"/>
  <c r="BE174" i="8"/>
  <c r="BE184" i="8"/>
  <c r="BE199" i="8"/>
  <c r="BE228" i="8"/>
  <c r="BE230" i="8"/>
  <c r="BE231" i="8"/>
  <c r="BE232" i="8"/>
  <c r="BE233" i="8"/>
  <c r="BE235" i="8"/>
  <c r="BE238" i="8"/>
  <c r="BE245" i="8"/>
  <c r="BE248" i="8"/>
  <c r="BE251" i="8"/>
  <c r="BE252" i="8"/>
  <c r="E48" i="7"/>
  <c r="F82" i="7"/>
  <c r="BE98" i="7"/>
  <c r="BE104" i="7"/>
  <c r="BE131" i="7"/>
  <c r="BE196" i="7"/>
  <c r="BE217" i="7"/>
  <c r="BE220" i="7"/>
  <c r="BE178" i="7"/>
  <c r="BE205" i="7"/>
  <c r="BE206" i="7"/>
  <c r="BE88" i="7"/>
  <c r="BE202" i="7"/>
  <c r="BE208" i="7"/>
  <c r="BE215" i="7"/>
  <c r="BE222" i="7"/>
  <c r="BE229" i="7"/>
  <c r="BE236" i="7"/>
  <c r="BE247" i="7"/>
  <c r="BE155" i="7"/>
  <c r="BE176" i="7"/>
  <c r="BE288" i="7"/>
  <c r="J52" i="7"/>
  <c r="BE141" i="7"/>
  <c r="BE148" i="7"/>
  <c r="BE166" i="7"/>
  <c r="BE188" i="7"/>
  <c r="BE259" i="7"/>
  <c r="BE92" i="7"/>
  <c r="BE135" i="7"/>
  <c r="BE157" i="7"/>
  <c r="BE235" i="7"/>
  <c r="BE267" i="7"/>
  <c r="BE127" i="7"/>
  <c r="BE242" i="7"/>
  <c r="BE266" i="7"/>
  <c r="BE290" i="7"/>
  <c r="BE296" i="7"/>
  <c r="BE301" i="7"/>
  <c r="BE302" i="7"/>
  <c r="BE213" i="7"/>
  <c r="BE214" i="7"/>
  <c r="BE223" i="7"/>
  <c r="BE244" i="7"/>
  <c r="BE254" i="7"/>
  <c r="BE265" i="7"/>
  <c r="BE269" i="7"/>
  <c r="BE271" i="7"/>
  <c r="BE281" i="7"/>
  <c r="BE282" i="7"/>
  <c r="BE94" i="7"/>
  <c r="BE115" i="7"/>
  <c r="BE125" i="7"/>
  <c r="BE144" i="7"/>
  <c r="BE152" i="7"/>
  <c r="BE180" i="7"/>
  <c r="BE211" i="7"/>
  <c r="BE225" i="7"/>
  <c r="BE231" i="7"/>
  <c r="BE273" i="7"/>
  <c r="BE276" i="7"/>
  <c r="BE277" i="7"/>
  <c r="BE300" i="7"/>
  <c r="BE303" i="7"/>
  <c r="BE304" i="7"/>
  <c r="BE309" i="7"/>
  <c r="BE238" i="7"/>
  <c r="BE243" i="7"/>
  <c r="BE249" i="7"/>
  <c r="BE275" i="7"/>
  <c r="BE98" i="6"/>
  <c r="BE103" i="6"/>
  <c r="J86" i="5"/>
  <c r="J61" i="5"/>
  <c r="J52" i="6"/>
  <c r="BE100" i="6"/>
  <c r="E48" i="6"/>
  <c r="F55" i="6"/>
  <c r="BE95" i="6"/>
  <c r="BE97" i="6"/>
  <c r="BE99" i="6"/>
  <c r="BE89" i="6"/>
  <c r="BE101" i="6"/>
  <c r="BE87" i="6"/>
  <c r="BE92" i="6"/>
  <c r="BE94" i="6"/>
  <c r="BE104" i="6"/>
  <c r="BE86" i="6"/>
  <c r="BE90" i="6"/>
  <c r="BE91" i="6"/>
  <c r="BE88" i="6"/>
  <c r="BE93" i="6"/>
  <c r="BC60" i="1"/>
  <c r="J52" i="5"/>
  <c r="E48" i="5"/>
  <c r="F55" i="5"/>
  <c r="BE104" i="5"/>
  <c r="BE114" i="5"/>
  <c r="BE125" i="5"/>
  <c r="BE106" i="5"/>
  <c r="BE112" i="5"/>
  <c r="BE133" i="5"/>
  <c r="BE202" i="5"/>
  <c r="BE140" i="5"/>
  <c r="BE164" i="5"/>
  <c r="BE176" i="5"/>
  <c r="BE187" i="5"/>
  <c r="BK92" i="4"/>
  <c r="BK91" i="4"/>
  <c r="J91" i="4"/>
  <c r="J63" i="4" s="1"/>
  <c r="BE87" i="5"/>
  <c r="BE101" i="5"/>
  <c r="BE109" i="5"/>
  <c r="BE154" i="5"/>
  <c r="BE169" i="5"/>
  <c r="BE194" i="5"/>
  <c r="BE197" i="5"/>
  <c r="BE204" i="5"/>
  <c r="BE210" i="5"/>
  <c r="F59" i="4"/>
  <c r="BE114" i="4"/>
  <c r="BE127" i="4"/>
  <c r="BE130" i="4"/>
  <c r="BE143" i="4"/>
  <c r="BE151" i="4"/>
  <c r="BE159" i="4"/>
  <c r="BE164" i="4"/>
  <c r="BE172" i="4"/>
  <c r="BE178" i="4"/>
  <c r="BE183" i="4"/>
  <c r="BE185" i="4"/>
  <c r="BE199" i="4"/>
  <c r="BE201" i="4"/>
  <c r="BE203" i="4"/>
  <c r="BE105" i="4"/>
  <c r="BE169" i="4"/>
  <c r="J1198" i="3"/>
  <c r="J76" i="3" s="1"/>
  <c r="E50" i="4"/>
  <c r="J56" i="4"/>
  <c r="BE94" i="4"/>
  <c r="BE101" i="4"/>
  <c r="BE120" i="4"/>
  <c r="BE123" i="4"/>
  <c r="BE205" i="4"/>
  <c r="BE211" i="4"/>
  <c r="BE108" i="4"/>
  <c r="BE110" i="4"/>
  <c r="BE132" i="4"/>
  <c r="BE149" i="4"/>
  <c r="BE187" i="4"/>
  <c r="BE189" i="4"/>
  <c r="BE191" i="4"/>
  <c r="BE192" i="4"/>
  <c r="BE194" i="4"/>
  <c r="BE195" i="4"/>
  <c r="J1362" i="2"/>
  <c r="J72" i="2"/>
  <c r="E50" i="3"/>
  <c r="BE607" i="3"/>
  <c r="BE614" i="3"/>
  <c r="BE617" i="3"/>
  <c r="BE624" i="3"/>
  <c r="BE677" i="3"/>
  <c r="BE703" i="3"/>
  <c r="BE712" i="3"/>
  <c r="BE731" i="3"/>
  <c r="BE802" i="3"/>
  <c r="BE826" i="3"/>
  <c r="BE846" i="3"/>
  <c r="BE850" i="3"/>
  <c r="BE860" i="3"/>
  <c r="BE888" i="3"/>
  <c r="BE898" i="3"/>
  <c r="BE912" i="3"/>
  <c r="BE916" i="3"/>
  <c r="BE991" i="3"/>
  <c r="BE1006" i="3"/>
  <c r="BE1007" i="3"/>
  <c r="BE1080" i="3"/>
  <c r="BE1192" i="3"/>
  <c r="BE1220" i="3"/>
  <c r="BE1231" i="3"/>
  <c r="J97" i="3"/>
  <c r="BE273" i="3"/>
  <c r="BE585" i="3"/>
  <c r="BE620" i="3"/>
  <c r="BE670" i="3"/>
  <c r="BE709" i="3"/>
  <c r="BE739" i="3"/>
  <c r="BE753" i="3"/>
  <c r="BE793" i="3"/>
  <c r="BE864" i="3"/>
  <c r="BE874" i="3"/>
  <c r="BE881" i="3"/>
  <c r="BE950" i="3"/>
  <c r="BE1000" i="3"/>
  <c r="BE1238" i="3"/>
  <c r="BE1257" i="3"/>
  <c r="BE1262" i="3"/>
  <c r="BE1271" i="3"/>
  <c r="BE1277" i="3"/>
  <c r="BE1292" i="3"/>
  <c r="BE1302" i="3"/>
  <c r="F59" i="3"/>
  <c r="BE106" i="3"/>
  <c r="BE165" i="3"/>
  <c r="BE227" i="3"/>
  <c r="BE630" i="3"/>
  <c r="BE659" i="3"/>
  <c r="BE764" i="3"/>
  <c r="BE813" i="3"/>
  <c r="BE853" i="3"/>
  <c r="BE858" i="3"/>
  <c r="BE894" i="3"/>
  <c r="BE922" i="3"/>
  <c r="BE940" i="3"/>
  <c r="BE948" i="3"/>
  <c r="BE1039" i="3"/>
  <c r="BE1043" i="3"/>
  <c r="BE1195" i="3"/>
  <c r="BE1254" i="3"/>
  <c r="BE112" i="3"/>
  <c r="BE136" i="3"/>
  <c r="BE225" i="3"/>
  <c r="BE383" i="3"/>
  <c r="BE578" i="3"/>
  <c r="BE646" i="3"/>
  <c r="BE683" i="3"/>
  <c r="BE725" i="3"/>
  <c r="BE736" i="3"/>
  <c r="BE755" i="3"/>
  <c r="BE805" i="3"/>
  <c r="BE838" i="3"/>
  <c r="BE927" i="3"/>
  <c r="BE938" i="3"/>
  <c r="BE982" i="3"/>
  <c r="BE1124" i="3"/>
  <c r="BE1129" i="3"/>
  <c r="BE1150" i="3"/>
  <c r="BE1176" i="3"/>
  <c r="BE1222" i="3"/>
  <c r="BE1284" i="3"/>
  <c r="BE110" i="3"/>
  <c r="BE318" i="3"/>
  <c r="BE444" i="3"/>
  <c r="BE669" i="3"/>
  <c r="BE768" i="3"/>
  <c r="BE840" i="3"/>
  <c r="BE851" i="3"/>
  <c r="BE1012" i="3"/>
  <c r="BE1017" i="3"/>
  <c r="BE1118" i="3"/>
  <c r="BE1127" i="3"/>
  <c r="BE1208" i="3"/>
  <c r="BE1240" i="3"/>
  <c r="BE1288" i="3"/>
  <c r="BE121" i="3"/>
  <c r="BE387" i="3"/>
  <c r="BE567" i="3"/>
  <c r="BE599" i="3"/>
  <c r="BE686" i="3"/>
  <c r="BE696" i="3"/>
  <c r="BE714" i="3"/>
  <c r="BE729" i="3"/>
  <c r="BE741" i="3"/>
  <c r="BE748" i="3"/>
  <c r="BE784" i="3"/>
  <c r="BE823" i="3"/>
  <c r="BE886" i="3"/>
  <c r="BE918" i="3"/>
  <c r="BE1070" i="3"/>
  <c r="BE1139" i="3"/>
  <c r="BE1158" i="3"/>
  <c r="BE1185" i="3"/>
  <c r="BE1229" i="3"/>
  <c r="BE1252" i="3"/>
  <c r="BE331" i="3"/>
  <c r="BE394" i="3"/>
  <c r="BE482" i="3"/>
  <c r="BE515" i="3"/>
  <c r="BE634" i="3"/>
  <c r="BE676" i="3"/>
  <c r="BE681" i="3"/>
  <c r="BE687" i="3"/>
  <c r="BE719" i="3"/>
  <c r="BE752" i="3"/>
  <c r="BE770" i="3"/>
  <c r="BE798" i="3"/>
  <c r="BE800" i="3"/>
  <c r="BE824" i="3"/>
  <c r="BE844" i="3"/>
  <c r="BE930" i="3"/>
  <c r="BE997" i="3"/>
  <c r="BE1008" i="3"/>
  <c r="BE1027" i="3"/>
  <c r="BE1033" i="3"/>
  <c r="BE1057" i="3"/>
  <c r="BE1115" i="3"/>
  <c r="BE1121" i="3"/>
  <c r="BE522" i="3"/>
  <c r="BE589" i="3"/>
  <c r="BE653" i="3"/>
  <c r="BE667" i="3"/>
  <c r="BE674" i="3"/>
  <c r="BE697" i="3"/>
  <c r="BE806" i="3"/>
  <c r="BE818" i="3"/>
  <c r="BE905" i="3"/>
  <c r="BE910" i="3"/>
  <c r="BE924" i="3"/>
  <c r="BE936" i="3"/>
  <c r="BE965" i="3"/>
  <c r="BE990" i="3"/>
  <c r="BE993" i="3"/>
  <c r="BE1146" i="3"/>
  <c r="BE1168" i="3"/>
  <c r="BE1180" i="3"/>
  <c r="BE245" i="3"/>
  <c r="BE261" i="3"/>
  <c r="BE480" i="3"/>
  <c r="BE524" i="3"/>
  <c r="BE571" i="3"/>
  <c r="BE762" i="3"/>
  <c r="BE773" i="3"/>
  <c r="BE810" i="3"/>
  <c r="BE819" i="3"/>
  <c r="BE830" i="3"/>
  <c r="BE866" i="3"/>
  <c r="BE899" i="3"/>
  <c r="BE946" i="3"/>
  <c r="BE956" i="3"/>
  <c r="BE1187" i="3"/>
  <c r="BE129" i="3"/>
  <c r="BE196" i="3"/>
  <c r="BE627" i="3"/>
  <c r="BE689" i="3"/>
  <c r="BE744" i="3"/>
  <c r="BE875" i="3"/>
  <c r="BE879" i="3"/>
  <c r="BE1108" i="3"/>
  <c r="BE1138" i="3"/>
  <c r="BE1164" i="3"/>
  <c r="BE1199" i="3"/>
  <c r="BE1286" i="3"/>
  <c r="BE1298" i="3"/>
  <c r="BE1303" i="3"/>
  <c r="BE1305" i="3"/>
  <c r="BE699" i="3"/>
  <c r="BE707" i="3"/>
  <c r="BE718" i="3"/>
  <c r="BE721" i="3"/>
  <c r="BE833" i="3"/>
  <c r="BE903" i="3"/>
  <c r="BE934" i="3"/>
  <c r="BE986" i="3"/>
  <c r="BE1004" i="3"/>
  <c r="BE1041" i="3"/>
  <c r="BE1061" i="3"/>
  <c r="BE1206" i="3"/>
  <c r="BE158" i="3"/>
  <c r="BE247" i="3"/>
  <c r="BE251" i="3"/>
  <c r="BE264" i="3"/>
  <c r="BE268" i="3"/>
  <c r="BE271" i="3"/>
  <c r="BE385" i="3"/>
  <c r="BE403" i="3"/>
  <c r="BE409" i="3"/>
  <c r="BE418" i="3"/>
  <c r="BE591" i="3"/>
  <c r="BE663" i="3"/>
  <c r="BE684" i="3"/>
  <c r="BE692" i="3"/>
  <c r="BE734" i="3"/>
  <c r="BE759" i="3"/>
  <c r="BE831" i="3"/>
  <c r="BE892" i="3"/>
  <c r="BE928" i="3"/>
  <c r="BE952" i="3"/>
  <c r="BE954" i="3"/>
  <c r="BE960" i="3"/>
  <c r="BE970" i="3"/>
  <c r="BE975" i="3"/>
  <c r="BE988" i="3"/>
  <c r="BE1019" i="3"/>
  <c r="BE1021" i="3"/>
  <c r="BE1040" i="3"/>
  <c r="BE1047" i="3"/>
  <c r="BE1051" i="3"/>
  <c r="BE1077" i="3"/>
  <c r="BE1190" i="3"/>
  <c r="F101" i="2"/>
  <c r="BE128" i="2"/>
  <c r="BE135" i="2"/>
  <c r="BE144" i="2"/>
  <c r="BE169" i="2"/>
  <c r="BE188" i="2"/>
  <c r="BE190" i="2"/>
  <c r="BE220" i="2"/>
  <c r="BE224" i="2"/>
  <c r="BE240" i="2"/>
  <c r="BE242" i="2"/>
  <c r="BE258" i="2"/>
  <c r="BE264" i="2"/>
  <c r="BE283" i="2"/>
  <c r="BE402" i="2"/>
  <c r="BE409" i="2"/>
  <c r="BE442" i="2"/>
  <c r="BE565" i="2"/>
  <c r="BE568" i="2"/>
  <c r="BE642" i="2"/>
  <c r="BE679" i="2"/>
  <c r="BE860" i="2"/>
  <c r="BE865" i="2"/>
  <c r="BE964" i="2"/>
  <c r="BE1027" i="2"/>
  <c r="BE1060" i="2"/>
  <c r="BE1065" i="2"/>
  <c r="BE1084" i="2"/>
  <c r="BE1196" i="2"/>
  <c r="BE1197" i="2"/>
  <c r="BE1333" i="2"/>
  <c r="BE1345" i="2"/>
  <c r="BE1351" i="2"/>
  <c r="BE1411" i="2"/>
  <c r="BE1453" i="2"/>
  <c r="BE1526" i="2"/>
  <c r="BE1540" i="2"/>
  <c r="BE1559" i="2"/>
  <c r="BE1625" i="2"/>
  <c r="BE1676" i="2"/>
  <c r="BE1682" i="2"/>
  <c r="BE1725" i="2"/>
  <c r="BE1737" i="2"/>
  <c r="BE1841" i="2"/>
  <c r="BE1853" i="2"/>
  <c r="BE1854" i="2"/>
  <c r="BE2042" i="2"/>
  <c r="BE2050" i="2"/>
  <c r="BE2079" i="2"/>
  <c r="J52" i="2"/>
  <c r="E94" i="2"/>
  <c r="BE148" i="2"/>
  <c r="BE178" i="2"/>
  <c r="BE184" i="2"/>
  <c r="BE195" i="2"/>
  <c r="BE197" i="2"/>
  <c r="BE211" i="2"/>
  <c r="BE218" i="2"/>
  <c r="BE310" i="2"/>
  <c r="BE492" i="2"/>
  <c r="BE663" i="2"/>
  <c r="BE702" i="2"/>
  <c r="BE706" i="2"/>
  <c r="BE723" i="2"/>
  <c r="BE736" i="2"/>
  <c r="BE745" i="2"/>
  <c r="BE773" i="2"/>
  <c r="BE781" i="2"/>
  <c r="BE787" i="2"/>
  <c r="BE818" i="2"/>
  <c r="BE873" i="2"/>
  <c r="BE903" i="2"/>
  <c r="BE910" i="2"/>
  <c r="BE968" i="2"/>
  <c r="BE1001" i="2"/>
  <c r="BE1021" i="2"/>
  <c r="BE1058" i="2"/>
  <c r="BE1117" i="2"/>
  <c r="BE1130" i="2"/>
  <c r="BE1134" i="2"/>
  <c r="BE1167" i="2"/>
  <c r="BE1174" i="2"/>
  <c r="BE1178" i="2"/>
  <c r="BE1205" i="2"/>
  <c r="BE1255" i="2"/>
  <c r="BE1347" i="2"/>
  <c r="BE1356" i="2"/>
  <c r="BE1368" i="2"/>
  <c r="BE1382" i="2"/>
  <c r="BE1430" i="2"/>
  <c r="BE1475" i="2"/>
  <c r="BE1519" i="2"/>
  <c r="BE1545" i="2"/>
  <c r="BE1554" i="2"/>
  <c r="BE1569" i="2"/>
  <c r="BE1576" i="2"/>
  <c r="BE1580" i="2"/>
  <c r="BE1582" i="2"/>
  <c r="BE1590" i="2"/>
  <c r="BE1599" i="2"/>
  <c r="BE1609" i="2"/>
  <c r="BE1620" i="2"/>
  <c r="BE1641" i="2"/>
  <c r="BE1669" i="2"/>
  <c r="BE1690" i="2"/>
  <c r="BE1698" i="2"/>
  <c r="BE1702" i="2"/>
  <c r="BE1705" i="2"/>
  <c r="BE1721" i="2"/>
  <c r="BE1729" i="2"/>
  <c r="BE1749" i="2"/>
  <c r="BE1777" i="2"/>
  <c r="BE1789" i="2"/>
  <c r="BE1890" i="2"/>
  <c r="BE1896" i="2"/>
  <c r="BE1915" i="2"/>
  <c r="BE1921" i="2"/>
  <c r="BE1922" i="2"/>
  <c r="BE1925" i="2"/>
  <c r="BE1929" i="2"/>
  <c r="BE1932" i="2"/>
  <c r="BE1942" i="2"/>
  <c r="BE1948" i="2"/>
  <c r="BE1955" i="2"/>
  <c r="BE1965" i="2"/>
  <c r="BE1972" i="2"/>
  <c r="BE1979" i="2"/>
  <c r="BE1982" i="2"/>
  <c r="BE1987" i="2"/>
  <c r="BE1995" i="2"/>
  <c r="BE2000" i="2"/>
  <c r="BE2005" i="2"/>
  <c r="BE2007" i="2"/>
  <c r="BE2010" i="2"/>
  <c r="BE2013" i="2"/>
  <c r="BE2025" i="2"/>
  <c r="BE2027" i="2"/>
  <c r="BE2032" i="2"/>
  <c r="BE2037" i="2"/>
  <c r="BA55" i="1"/>
  <c r="BE152" i="2"/>
  <c r="BE161" i="2"/>
  <c r="BE174" i="2"/>
  <c r="BE182" i="2"/>
  <c r="BE201" i="2"/>
  <c r="BE236" i="2"/>
  <c r="BE252" i="2"/>
  <c r="BE260" i="2"/>
  <c r="BE277" i="2"/>
  <c r="BE292" i="2"/>
  <c r="BE305" i="2"/>
  <c r="BE308" i="2"/>
  <c r="BE320" i="2"/>
  <c r="BE333" i="2"/>
  <c r="BE338" i="2"/>
  <c r="BE390" i="2"/>
  <c r="BE572" i="2"/>
  <c r="BE653" i="2"/>
  <c r="BE690" i="2"/>
  <c r="BE717" i="2"/>
  <c r="BE728" i="2"/>
  <c r="BE758" i="2"/>
  <c r="BE767" i="2"/>
  <c r="BE841" i="2"/>
  <c r="BE859" i="2"/>
  <c r="BE887" i="2"/>
  <c r="BE908" i="2"/>
  <c r="BE922" i="2"/>
  <c r="BE929" i="2"/>
  <c r="BE991" i="2"/>
  <c r="BE996" i="2"/>
  <c r="BE1042" i="2"/>
  <c r="BE1050" i="2"/>
  <c r="BE1080" i="2"/>
  <c r="BE1091" i="2"/>
  <c r="BE1094" i="2"/>
  <c r="BE1101" i="2"/>
  <c r="BE1121" i="2"/>
  <c r="BE1125" i="2"/>
  <c r="BE1132" i="2"/>
  <c r="BE1137" i="2"/>
  <c r="BE1150" i="2"/>
  <c r="BE1177" i="2"/>
  <c r="BE1191" i="2"/>
  <c r="BE1195" i="2"/>
  <c r="BE1201" i="2"/>
  <c r="BE1225" i="2"/>
  <c r="BE1292" i="2"/>
  <c r="BE1340" i="2"/>
  <c r="BE1359" i="2"/>
  <c r="BE1396" i="2"/>
  <c r="BE1401" i="2"/>
  <c r="BE1421" i="2"/>
  <c r="BE1424" i="2"/>
  <c r="BE1435" i="2"/>
  <c r="BE1459" i="2"/>
  <c r="BE1465" i="2"/>
  <c r="BE1470" i="2"/>
  <c r="BE1487" i="2"/>
  <c r="BE1489" i="2"/>
  <c r="BE1496" i="2"/>
  <c r="BE1508" i="2"/>
  <c r="BE1517" i="2"/>
  <c r="BE1552" i="2"/>
  <c r="BE1585" i="2"/>
  <c r="BE1592" i="2"/>
  <c r="BE1615" i="2"/>
  <c r="BE1657" i="2"/>
  <c r="BE1709" i="2"/>
  <c r="BE1713" i="2"/>
  <c r="BE1717" i="2"/>
  <c r="BE1751" i="2"/>
  <c r="BE1761" i="2"/>
  <c r="BE1791" i="2"/>
  <c r="BE1803" i="2"/>
  <c r="BE1812" i="2"/>
  <c r="BE1815" i="2"/>
  <c r="BE1823" i="2"/>
  <c r="BE1829" i="2"/>
  <c r="BE1835" i="2"/>
  <c r="BE1840" i="2"/>
  <c r="BE1862" i="2"/>
  <c r="BE1872" i="2"/>
  <c r="BE1902" i="2"/>
  <c r="BE1908" i="2"/>
  <c r="BE2045" i="2"/>
  <c r="BE2067" i="2"/>
  <c r="BB55" i="1"/>
  <c r="AW55" i="1"/>
  <c r="BE107" i="2"/>
  <c r="BE111" i="2"/>
  <c r="BE113" i="2"/>
  <c r="BE119" i="2"/>
  <c r="BE232" i="2"/>
  <c r="BE711" i="2"/>
  <c r="BE715" i="2"/>
  <c r="BE721" i="2"/>
  <c r="BE734" i="2"/>
  <c r="BE747" i="2"/>
  <c r="BE812" i="2"/>
  <c r="BE894" i="2"/>
  <c r="BE953" i="2"/>
  <c r="BE966" i="2"/>
  <c r="BE970" i="2"/>
  <c r="BE975" i="2"/>
  <c r="BE1036" i="2"/>
  <c r="BE1056" i="2"/>
  <c r="BE1109" i="2"/>
  <c r="BE1128" i="2"/>
  <c r="BE1139" i="2"/>
  <c r="BE1215" i="2"/>
  <c r="BE1241" i="2"/>
  <c r="BE1288" i="2"/>
  <c r="BE1332" i="2"/>
  <c r="BE1375" i="2"/>
  <c r="BE1391" i="2"/>
  <c r="BE2061" i="2"/>
  <c r="BC55" i="1"/>
  <c r="BE165" i="2"/>
  <c r="BE203" i="2"/>
  <c r="BE205" i="2"/>
  <c r="BE208" i="2"/>
  <c r="BE214" i="2"/>
  <c r="BE228" i="2"/>
  <c r="BE298" i="2"/>
  <c r="BE314" i="2"/>
  <c r="BE753" i="2"/>
  <c r="BE770" i="2"/>
  <c r="BE796" i="2"/>
  <c r="BE805" i="2"/>
  <c r="BE827" i="2"/>
  <c r="BE835" i="2"/>
  <c r="BE855" i="2"/>
  <c r="BE883" i="2"/>
  <c r="BE901" i="2"/>
  <c r="BE920" i="2"/>
  <c r="BE924" i="2"/>
  <c r="BE937" i="2"/>
  <c r="BE980" i="2"/>
  <c r="BE1034" i="2"/>
  <c r="BE1040" i="2"/>
  <c r="BE1045" i="2"/>
  <c r="BE1054" i="2"/>
  <c r="BE1070" i="2"/>
  <c r="BE1071" i="2"/>
  <c r="BE1076" i="2"/>
  <c r="BE1090" i="2"/>
  <c r="BE1110" i="2"/>
  <c r="BE1114" i="2"/>
  <c r="BE1119" i="2"/>
  <c r="BE1159" i="2"/>
  <c r="BE1187" i="2"/>
  <c r="BE1211" i="2"/>
  <c r="BE1221" i="2"/>
  <c r="BE1233" i="2"/>
  <c r="BE1312" i="2"/>
  <c r="BE1326" i="2"/>
  <c r="BE1349" i="2"/>
  <c r="BE1354" i="2"/>
  <c r="BE1363" i="2"/>
  <c r="BE1370" i="2"/>
  <c r="BE1377" i="2"/>
  <c r="BE1384" i="2"/>
  <c r="BE1389" i="2"/>
  <c r="BE1407" i="2"/>
  <c r="BE1444" i="2"/>
  <c r="BE1472" i="2"/>
  <c r="BE1494" i="2"/>
  <c r="BE1510" i="2"/>
  <c r="BE1531" i="2"/>
  <c r="BE1533" i="2"/>
  <c r="BE1538" i="2"/>
  <c r="BE1547" i="2"/>
  <c r="BE1564" i="2"/>
  <c r="BE1574" i="2"/>
  <c r="BE1597" i="2"/>
  <c r="BE1605" i="2"/>
  <c r="BE1607" i="2"/>
  <c r="BE1628" i="2"/>
  <c r="BE1632" i="2"/>
  <c r="BE1637" i="2"/>
  <c r="BE1645" i="2"/>
  <c r="BE1647" i="2"/>
  <c r="BE1663" i="2"/>
  <c r="BE1692" i="2"/>
  <c r="BE1733" i="2"/>
  <c r="BE1741" i="2"/>
  <c r="BE1745" i="2"/>
  <c r="BE1763" i="2"/>
  <c r="BE1809" i="2"/>
  <c r="BE1856" i="2"/>
  <c r="BE1868" i="2"/>
  <c r="BE1869" i="2"/>
  <c r="BE1871" i="2"/>
  <c r="BE1878" i="2"/>
  <c r="BE1884" i="2"/>
  <c r="BE1990" i="2"/>
  <c r="BE2046" i="2"/>
  <c r="BD55" i="1"/>
  <c r="F38" i="3"/>
  <c r="BC57" i="1" s="1"/>
  <c r="F36" i="5"/>
  <c r="BC59" i="1" s="1"/>
  <c r="J34" i="12"/>
  <c r="AW66" i="1"/>
  <c r="F36" i="7"/>
  <c r="BC61" i="1"/>
  <c r="F37" i="11"/>
  <c r="BD65" i="1"/>
  <c r="J34" i="5"/>
  <c r="AW59" i="1"/>
  <c r="F35" i="11"/>
  <c r="BB65" i="1"/>
  <c r="F36" i="4"/>
  <c r="BA58" i="1" s="1"/>
  <c r="F37" i="5"/>
  <c r="BD59" i="1" s="1"/>
  <c r="J36" i="3"/>
  <c r="AW57" i="1" s="1"/>
  <c r="F36" i="3"/>
  <c r="BA57" i="1" s="1"/>
  <c r="F34" i="8"/>
  <c r="BA62" i="1" s="1"/>
  <c r="J36" i="4"/>
  <c r="AW58" i="1"/>
  <c r="F34" i="10"/>
  <c r="BA64" i="1" s="1"/>
  <c r="F37" i="10"/>
  <c r="BD64" i="1" s="1"/>
  <c r="F34" i="5"/>
  <c r="BA59" i="1" s="1"/>
  <c r="F34" i="12"/>
  <c r="BA66" i="1" s="1"/>
  <c r="F36" i="12"/>
  <c r="BC66" i="1" s="1"/>
  <c r="F35" i="7"/>
  <c r="BB61" i="1"/>
  <c r="F34" i="6"/>
  <c r="BA60" i="1" s="1"/>
  <c r="F37" i="8"/>
  <c r="BD62" i="1" s="1"/>
  <c r="J34" i="10"/>
  <c r="AW64" i="1" s="1"/>
  <c r="J34" i="7"/>
  <c r="AW61" i="1" s="1"/>
  <c r="F35" i="8"/>
  <c r="BB62" i="1" s="1"/>
  <c r="F34" i="11"/>
  <c r="BA65" i="1"/>
  <c r="F35" i="6"/>
  <c r="BB60" i="1" s="1"/>
  <c r="F35" i="12"/>
  <c r="BB66" i="1" s="1"/>
  <c r="J34" i="6"/>
  <c r="AW60" i="1" s="1"/>
  <c r="F34" i="9"/>
  <c r="BA63" i="1" s="1"/>
  <c r="F35" i="10"/>
  <c r="BB64" i="1" s="1"/>
  <c r="F34" i="7"/>
  <c r="BA61" i="1" s="1"/>
  <c r="F38" i="4"/>
  <c r="BC58" i="1" s="1"/>
  <c r="J34" i="9"/>
  <c r="AW63" i="1" s="1"/>
  <c r="F39" i="3"/>
  <c r="BD57" i="1" s="1"/>
  <c r="F37" i="12"/>
  <c r="BD66" i="1" s="1"/>
  <c r="J34" i="8"/>
  <c r="AW62" i="1" s="1"/>
  <c r="F37" i="3"/>
  <c r="BB57" i="1" s="1"/>
  <c r="F35" i="5"/>
  <c r="BB59" i="1" s="1"/>
  <c r="F37" i="4"/>
  <c r="BB58" i="1" s="1"/>
  <c r="F37" i="7"/>
  <c r="BD61" i="1" s="1"/>
  <c r="J34" i="11"/>
  <c r="AW65" i="1" s="1"/>
  <c r="AS54" i="1"/>
  <c r="F37" i="6"/>
  <c r="BD60" i="1"/>
  <c r="F36" i="10"/>
  <c r="BC64" i="1"/>
  <c r="F35" i="9"/>
  <c r="BB63" i="1"/>
  <c r="F37" i="9"/>
  <c r="BD63" i="1"/>
  <c r="F36" i="11"/>
  <c r="BC65" i="1"/>
  <c r="F39" i="4"/>
  <c r="BD58" i="1"/>
  <c r="F36" i="8"/>
  <c r="BC62" i="1"/>
  <c r="F36" i="9"/>
  <c r="BC63" i="1"/>
  <c r="BK105" i="2" l="1"/>
  <c r="J105" i="2" s="1"/>
  <c r="J60" i="2" s="1"/>
  <c r="J514" i="3"/>
  <c r="J67" i="3" s="1"/>
  <c r="J203" i="8"/>
  <c r="J66" i="8" s="1"/>
  <c r="BK84" i="10"/>
  <c r="J84" i="10" s="1"/>
  <c r="J59" i="10" s="1"/>
  <c r="T202" i="8"/>
  <c r="T89" i="8"/>
  <c r="T88" i="8" s="1"/>
  <c r="P84" i="10"/>
  <c r="AU64" i="1"/>
  <c r="BK85" i="5"/>
  <c r="BK84" i="5" s="1"/>
  <c r="J84" i="5" s="1"/>
  <c r="J59" i="5" s="1"/>
  <c r="T86" i="12"/>
  <c r="T85" i="12"/>
  <c r="P92" i="4"/>
  <c r="P91" i="4"/>
  <c r="AU58" i="1"/>
  <c r="P1361" i="2"/>
  <c r="P104" i="2" s="1"/>
  <c r="AU55" i="1" s="1"/>
  <c r="R84" i="6"/>
  <c r="R83" i="6"/>
  <c r="BK1197" i="3"/>
  <c r="BK103" i="3" s="1"/>
  <c r="J103" i="3" s="1"/>
  <c r="J63" i="3" s="1"/>
  <c r="R87" i="9"/>
  <c r="P105" i="2"/>
  <c r="P87" i="9"/>
  <c r="AU63" i="1"/>
  <c r="R86" i="12"/>
  <c r="R85" i="12"/>
  <c r="T104" i="3"/>
  <c r="T87" i="9"/>
  <c r="P89" i="8"/>
  <c r="P88" i="8"/>
  <c r="AU62" i="1" s="1"/>
  <c r="R1361" i="2"/>
  <c r="R85" i="5"/>
  <c r="R84" i="5"/>
  <c r="T105" i="2"/>
  <c r="T92" i="4"/>
  <c r="T91" i="4"/>
  <c r="P104" i="3"/>
  <c r="P103" i="3"/>
  <c r="AU57" i="1"/>
  <c r="R86" i="7"/>
  <c r="R85" i="7"/>
  <c r="T84" i="10"/>
  <c r="R202" i="8"/>
  <c r="R89" i="8"/>
  <c r="R88" i="8"/>
  <c r="P85" i="5"/>
  <c r="P84" i="5"/>
  <c r="AU59" i="1" s="1"/>
  <c r="T1361" i="2"/>
  <c r="P86" i="7"/>
  <c r="P85" i="7"/>
  <c r="AU61" i="1" s="1"/>
  <c r="R1197" i="3"/>
  <c r="R103" i="3" s="1"/>
  <c r="BK1361" i="2"/>
  <c r="J1361" i="2"/>
  <c r="J71" i="2"/>
  <c r="T1197" i="3"/>
  <c r="R105" i="2"/>
  <c r="R104" i="2" s="1"/>
  <c r="BK1296" i="3"/>
  <c r="J1296" i="3"/>
  <c r="J80" i="3"/>
  <c r="BK86" i="12"/>
  <c r="J86" i="12"/>
  <c r="J60" i="12" s="1"/>
  <c r="BK84" i="6"/>
  <c r="J84" i="6" s="1"/>
  <c r="J60" i="6" s="1"/>
  <c r="AG63" i="1"/>
  <c r="J59" i="9"/>
  <c r="BK89" i="8"/>
  <c r="J89" i="8"/>
  <c r="J60" i="8"/>
  <c r="BK85" i="7"/>
  <c r="J85" i="7" s="1"/>
  <c r="J59" i="7" s="1"/>
  <c r="J92" i="4"/>
  <c r="J64" i="4" s="1"/>
  <c r="F33" i="12"/>
  <c r="AZ66" i="1" s="1"/>
  <c r="F33" i="8"/>
  <c r="AZ62" i="1"/>
  <c r="F33" i="9"/>
  <c r="AZ63" i="1" s="1"/>
  <c r="F33" i="7"/>
  <c r="AZ61" i="1" s="1"/>
  <c r="J30" i="11"/>
  <c r="AG65" i="1" s="1"/>
  <c r="BD56" i="1"/>
  <c r="J33" i="10"/>
  <c r="AV64" i="1"/>
  <c r="AT64" i="1"/>
  <c r="F33" i="5"/>
  <c r="AZ59" i="1"/>
  <c r="J33" i="12"/>
  <c r="AV66" i="1" s="1"/>
  <c r="AT66" i="1" s="1"/>
  <c r="J32" i="4"/>
  <c r="AG58" i="1" s="1"/>
  <c r="F33" i="10"/>
  <c r="AZ64" i="1" s="1"/>
  <c r="BC56" i="1"/>
  <c r="F33" i="11"/>
  <c r="AZ65" i="1"/>
  <c r="J33" i="8"/>
  <c r="AV62" i="1"/>
  <c r="AT62" i="1"/>
  <c r="F35" i="3"/>
  <c r="AZ57" i="1"/>
  <c r="J33" i="6"/>
  <c r="AV60" i="1" s="1"/>
  <c r="AT60" i="1" s="1"/>
  <c r="J35" i="3"/>
  <c r="AV57" i="1" s="1"/>
  <c r="AT57" i="1" s="1"/>
  <c r="J33" i="2"/>
  <c r="AV55" i="1" s="1"/>
  <c r="AT55" i="1" s="1"/>
  <c r="J33" i="5"/>
  <c r="AV59" i="1" s="1"/>
  <c r="AT59" i="1" s="1"/>
  <c r="F33" i="2"/>
  <c r="AZ55" i="1" s="1"/>
  <c r="BB56" i="1"/>
  <c r="AX56" i="1" s="1"/>
  <c r="J30" i="10"/>
  <c r="AG64" i="1"/>
  <c r="F35" i="4"/>
  <c r="AZ58" i="1" s="1"/>
  <c r="J33" i="7"/>
  <c r="AV61" i="1"/>
  <c r="AT61" i="1"/>
  <c r="J35" i="4"/>
  <c r="AV58" i="1" s="1"/>
  <c r="AT58" i="1" s="1"/>
  <c r="BA56" i="1"/>
  <c r="AW56" i="1" s="1"/>
  <c r="F33" i="6"/>
  <c r="AZ60" i="1"/>
  <c r="J33" i="11"/>
  <c r="AV65" i="1" s="1"/>
  <c r="AT65" i="1" s="1"/>
  <c r="J33" i="9"/>
  <c r="AV63" i="1" s="1"/>
  <c r="AT63" i="1" s="1"/>
  <c r="AN63" i="1" s="1"/>
  <c r="J1197" i="3" l="1"/>
  <c r="J75" i="3" s="1"/>
  <c r="BK104" i="2"/>
  <c r="J104" i="2" s="1"/>
  <c r="T104" i="2"/>
  <c r="T103" i="3"/>
  <c r="BK83" i="6"/>
  <c r="J83" i="6"/>
  <c r="J59" i="6"/>
  <c r="BK85" i="12"/>
  <c r="J85" i="12" s="1"/>
  <c r="J59" i="12" s="1"/>
  <c r="J85" i="5"/>
  <c r="J60" i="5" s="1"/>
  <c r="AN65" i="1"/>
  <c r="AN64" i="1"/>
  <c r="J39" i="11"/>
  <c r="J39" i="10"/>
  <c r="J39" i="9"/>
  <c r="BK88" i="8"/>
  <c r="J88" i="8"/>
  <c r="J59" i="8"/>
  <c r="AN58" i="1"/>
  <c r="J41" i="4"/>
  <c r="BD54" i="1"/>
  <c r="W33" i="1"/>
  <c r="J30" i="7"/>
  <c r="AG61" i="1"/>
  <c r="AN61" i="1"/>
  <c r="BA54" i="1"/>
  <c r="W30" i="1"/>
  <c r="AY56" i="1"/>
  <c r="AU56" i="1"/>
  <c r="BC54" i="1"/>
  <c r="W32" i="1"/>
  <c r="J32" i="3"/>
  <c r="AG57" i="1"/>
  <c r="AG56" i="1" s="1"/>
  <c r="J30" i="5"/>
  <c r="AG59" i="1"/>
  <c r="AZ56" i="1"/>
  <c r="AV56" i="1"/>
  <c r="AT56" i="1"/>
  <c r="BB54" i="1"/>
  <c r="W31" i="1"/>
  <c r="J30" i="2" l="1"/>
  <c r="AG55" i="1" s="1"/>
  <c r="AN55" i="1" s="1"/>
  <c r="J59" i="2"/>
  <c r="J39" i="2"/>
  <c r="J39" i="5"/>
  <c r="J39" i="7"/>
  <c r="J41" i="3"/>
  <c r="AN57" i="1"/>
  <c r="AN56" i="1"/>
  <c r="AN59" i="1"/>
  <c r="AY54" i="1"/>
  <c r="J30" i="12"/>
  <c r="AG66" i="1"/>
  <c r="AW54" i="1"/>
  <c r="AK30" i="1"/>
  <c r="AU54" i="1"/>
  <c r="AX54" i="1"/>
  <c r="J30" i="6"/>
  <c r="AG60" i="1"/>
  <c r="J30" i="8"/>
  <c r="AG62" i="1"/>
  <c r="AN62" i="1" s="1"/>
  <c r="AZ54" i="1"/>
  <c r="W29" i="1"/>
  <c r="J39" i="6" l="1"/>
  <c r="J39" i="12"/>
  <c r="J39" i="8"/>
  <c r="AN60" i="1"/>
  <c r="AN66" i="1"/>
  <c r="AV54" i="1"/>
  <c r="AK29" i="1" s="1"/>
  <c r="AG54" i="1"/>
  <c r="AK26" i="1" s="1"/>
  <c r="AK35" i="1" l="1"/>
  <c r="AT54" i="1"/>
  <c r="AN54" i="1" l="1"/>
</calcChain>
</file>

<file path=xl/sharedStrings.xml><?xml version="1.0" encoding="utf-8"?>
<sst xmlns="http://schemas.openxmlformats.org/spreadsheetml/2006/main" count="45969" uniqueCount="5303">
  <si>
    <t>Export Komplet</t>
  </si>
  <si>
    <t>VZ</t>
  </si>
  <si>
    <t>2.0</t>
  </si>
  <si>
    <t>ZAMOK</t>
  </si>
  <si>
    <t>False</t>
  </si>
  <si>
    <t>{abc47f6a-85f2-46ff-be93-8692656b1353}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</si>
  <si>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</si>
  <si>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</si>
  <si>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</si>
  <si>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</si>
  <si>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</si>
  <si>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</si>
  <si>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</si>
  <si>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</si>
  <si>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5265/002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</si>
  <si>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</si>
  <si>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</si>
  <si>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POSÍLENÍ VODOVODNÍ SÍTĚ VODOJEM BUKOVNO, JIHLAVA</t>
  </si>
  <si>
    <t>KSO:</t>
  </si>
  <si>
    <t/>
  </si>
  <si>
    <t>CC-CZ:</t>
  </si>
  <si>
    <t>Místo:</t>
  </si>
  <si>
    <t>Bukovno, Jihlava</t>
  </si>
  <si>
    <t>Datum:</t>
  </si>
  <si>
    <t>6. 5. 2024</t>
  </si>
  <si>
    <t>Zadavatel:</t>
  </si>
  <si>
    <t>IČ:</t>
  </si>
  <si>
    <t>Statutární město Jihlava</t>
  </si>
  <si>
    <t>DIČ:</t>
  </si>
  <si>
    <t>Uchazeč:</t>
  </si>
  <si>
    <t>Vyplň údaj</t>
  </si>
  <si>
    <t>Projektant:</t>
  </si>
  <si>
    <t>Vodohospodářský rozvoj a výstavba, a.s.</t>
  </si>
  <si>
    <t>True</t>
  </si>
  <si>
    <t>Zpracovatel:</t>
  </si>
  <si>
    <t>M. Morská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</si>
  <si>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</si>
  <si>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</si>
  <si>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</si>
  <si>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</si>
  <si>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</si>
  <si>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</si>
  <si>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</si>
  <si>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</si>
  <si>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</si>
  <si>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</si>
  <si>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</si>
  <si>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</si>
  <si>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</si>
  <si>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</si>
  <si>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</si>
  <si>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</si>
  <si>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</si>
  <si>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</si>
  <si>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</si>
  <si>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</si>
  <si>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</si>
  <si>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</si>
  <si>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</si>
  <si>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</si>
  <si>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</si>
  <si>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</si>
  <si>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</si>
  <si>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</si>
  <si>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</si>
  <si>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</si>
  <si>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</si>
  <si>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</si>
  <si>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</si>
  <si>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</si>
  <si>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</si>
  <si>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</si>
  <si>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</si>
  <si>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</si>
  <si>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</si>
  <si>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</si>
  <si>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</si>
  <si>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</si>
  <si>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</si>
  <si>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</si>
  <si>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</si>
  <si>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{aad061cd-b4cd-4466-8834-435d2cca877b}</t>
  </si>
  <si>
    <t>2</t>
  </si>
  <si>
    <t>SO 02</t>
  </si>
  <si>
    <t>Vnější trubní rozvody</t>
  </si>
  <si>
    <t>{eb61d525-a7b7-4d0f-bf41-e433483aa495}</t>
  </si>
  <si>
    <t>D.1.2.1</t>
  </si>
  <si>
    <t>Trubní rozvody</t>
  </si>
  <si>
    <t>Soupis</t>
  </si>
  <si>
    <t>{7de446f4-7b1f-4885-b525-01702150962b}</t>
  </si>
  <si>
    <t>D.1.2.8</t>
  </si>
  <si>
    <t>Dešťová kanalizace, nakládání s dešťovými vodami</t>
  </si>
  <si>
    <t>{f7021005-0ad6-49f2-9af4-bf248863b0ed}</t>
  </si>
  <si>
    <t>SO 03</t>
  </si>
  <si>
    <t>Zpevněná obslužná komunikace</t>
  </si>
  <si>
    <t>{273bb0d1-b104-46f7-93b9-0d74d15ad5ac}</t>
  </si>
  <si>
    <t>SO 05</t>
  </si>
  <si>
    <t>Přípojka NN</t>
  </si>
  <si>
    <t>{3febe30b-a4de-48c2-bc52-af52a48e97a7}</t>
  </si>
  <si>
    <t>SO 06</t>
  </si>
  <si>
    <t>Přívod ze SZ větve vodovodu</t>
  </si>
  <si>
    <t>{ef601462-7478-41ec-b0d0-ec85f92b77d9}</t>
  </si>
  <si>
    <t>SO 08</t>
  </si>
  <si>
    <t>Propoj do vodojemu Lesnov</t>
  </si>
  <si>
    <t>{583d7bae-63f9-4e1d-95cd-3ed6a2e0383d}</t>
  </si>
  <si>
    <t>TZ 01</t>
  </si>
  <si>
    <t>Strojně-technologická část</t>
  </si>
  <si>
    <t>PRO</t>
  </si>
  <si>
    <t>{96390466-dc67-4a0a-b160-905d74603b29}</t>
  </si>
  <si>
    <t>TZ 02</t>
  </si>
  <si>
    <t>Elektrotechnická část</t>
  </si>
  <si>
    <t>{94b30322-471e-43f6-8434-41f1dd6b3020}</t>
  </si>
  <si>
    <t>TZ 03</t>
  </si>
  <si>
    <t>VDJ Lesnov – úpravy elektro</t>
  </si>
  <si>
    <t>{1b11e2f0-ead7-4eb9-b755-12cac123b6e5}</t>
  </si>
  <si>
    <t>VON</t>
  </si>
  <si>
    <t>Vedlejší a ostatní rozpočtové náklady</t>
  </si>
  <si>
    <t>{158f2c83-e5e6-40fa-85a8-5e5b415965d0}</t>
  </si>
  <si>
    <t>KRYCÍ LIST SOUPISU PRACÍ</t>
  </si>
  <si>
    <t>Objekt:</t>
  </si>
  <si>
    <t>SO 01 - Stavební část</t>
  </si>
  <si>
    <t>Rozpočet je zpracován na základě DPS pro SO 01.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</si>
  <si>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</si>
  <si>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</si>
  <si>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</si>
  <si>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</si>
  <si>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</si>
  <si>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</si>
  <si>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</si>
  <si>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</si>
  <si>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</si>
  <si>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</si>
  <si>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</si>
  <si>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</si>
  <si>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</si>
  <si>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</si>
  <si>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</si>
  <si>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</si>
  <si>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</si>
  <si>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</si>
  <si>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</si>
  <si>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</si>
  <si>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</si>
  <si>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</si>
  <si>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</si>
  <si>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</si>
  <si>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</si>
  <si>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</si>
  <si>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</si>
  <si>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</si>
  <si>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999 - Zkoušky a kontrolní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</si>
  <si>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</si>
  <si>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</si>
  <si>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</si>
  <si>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</si>
  <si>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</si>
  <si>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</si>
  <si>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</si>
  <si>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</si>
  <si>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</si>
  <si>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</si>
  <si>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</si>
  <si>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</si>
  <si>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</si>
  <si>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</si>
  <si>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</si>
  <si>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</si>
  <si>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</si>
  <si>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</si>
  <si>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</si>
  <si>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</si>
  <si>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</si>
  <si>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2024 01</t>
  </si>
  <si>
    <t>4</t>
  </si>
  <si>
    <t>-1258646379</t>
  </si>
  <si>
    <t>Online PSC</t>
  </si>
  <si>
    <t>https://podminky.urs.cz/item/CS_URS_2024_01/115101201</t>
  </si>
  <si>
    <t>VV</t>
  </si>
  <si>
    <t>30 dní á 8 hod</t>
  </si>
  <si>
    <t>30*8</t>
  </si>
  <si>
    <t>115101301</t>
  </si>
  <si>
    <t>Pohotovost záložní čerpací soupravy pro dopravní výšku do 10 m s uvažovaným průměrným přítokem do 500 l/min</t>
  </si>
  <si>
    <t>den</t>
  </si>
  <si>
    <t>1548540330</t>
  </si>
  <si>
    <t>https://podminky.urs.cz/item/CS_URS_2024_01/115101301</t>
  </si>
  <si>
    <t>3</t>
  </si>
  <si>
    <t>121151223</t>
  </si>
  <si>
    <t>Sejmutí lesní půdy strojně při souvislé ploše přes 500 m2, tl. vrstvy přes 150 do 200 mm</t>
  </si>
  <si>
    <t>m2</t>
  </si>
  <si>
    <t>1113510728</t>
  </si>
  <si>
    <t>https://podminky.urs.cz/item/CS_URS_2024_01/121151223</t>
  </si>
  <si>
    <t>"TECHNICKÁ ZPRÁVA</t>
  </si>
  <si>
    <t>"SITUACE</t>
  </si>
  <si>
    <t>"tl.100mm</t>
  </si>
  <si>
    <t>2300,00</t>
  </si>
  <si>
    <t>122151404</t>
  </si>
  <si>
    <t>Vykopávky v zemnících na suchu strojně zapažených i nezapažených v hornině třídy těžitelnosti I skupiny 1 a 2 přes 100 do 500 m3</t>
  </si>
  <si>
    <t>m3</t>
  </si>
  <si>
    <t>-711195282</t>
  </si>
  <si>
    <t>https://podminky.urs.cz/item/CS_URS_2024_01/122151404</t>
  </si>
  <si>
    <t>"natěžení a doprava zeminy v majetku města Jihlava</t>
  </si>
  <si>
    <t>"LEGENDA STAVEB</t>
  </si>
  <si>
    <t>"Sub2 - Rekultivace - Svahy akumulačních komor</t>
  </si>
  <si>
    <t>1305,00*0,10</t>
  </si>
  <si>
    <t>"Sub1 - Násep na stropě akumulačních komor</t>
  </si>
  <si>
    <t>2*523,41*(0,10+0,20)</t>
  </si>
  <si>
    <t>Součet</t>
  </si>
  <si>
    <t>5</t>
  </si>
  <si>
    <t>131451107</t>
  </si>
  <si>
    <t>Hloubení nezapažených jam a zářezů strojně s urovnáním dna do předepsaného profilu a spádu v hornině třídy těžitelnosti II skupiny 5 přes 5 000 m3</t>
  </si>
  <si>
    <t>263279994</t>
  </si>
  <si>
    <t>https://podminky.urs.cz/item/CS_URS_2024_01/131451107</t>
  </si>
  <si>
    <t>"VÝKOPY</t>
  </si>
  <si>
    <t>"výměra dle projektanta</t>
  </si>
  <si>
    <t>7700,00</t>
  </si>
  <si>
    <t>"skupina 5 - 70%" 7700,00*0,70</t>
  </si>
  <si>
    <t>6</t>
  </si>
  <si>
    <t>131551107</t>
  </si>
  <si>
    <t>Hloubení nezapažených jam a zářezů strojně s urovnáním dna do předepsaného profilu a spádu v hornině třídy těžitelnosti III skupiny 6 přes 5 000 m3</t>
  </si>
  <si>
    <t>396491852</t>
  </si>
  <si>
    <t>https://podminky.urs.cz/item/CS_URS_2024_01/131551107</t>
  </si>
  <si>
    <t>"výměra dle projektanta - 7700m3</t>
  </si>
  <si>
    <t xml:space="preserve">"dle posudku průzkumu IGP 081-17-20-03-001 </t>
  </si>
  <si>
    <t xml:space="preserve">"z objemu výkopů předpoklad 30% sk. 6" </t>
  </si>
  <si>
    <t>"z objemu výkopů předpoklad hloubení stojně 29% sk. 6" 7700,00*0,29</t>
  </si>
  <si>
    <t>"z objemu výkopů předpoklad 1% odstřelem "</t>
  </si>
  <si>
    <t>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</si>
  <si>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</si>
  <si>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</si>
  <si>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1960869080</t>
  </si>
  <si>
    <t>https://podminky.urs.cz/item/CS_URS_2024_01/162351103</t>
  </si>
  <si>
    <t>"odvoz sejmuté lesní půdy na mezideponii a zpět pro rozprostření</t>
  </si>
  <si>
    <t>2300,00*0,10*2</t>
  </si>
  <si>
    <t>8</t>
  </si>
  <si>
    <t>162351143</t>
  </si>
  <si>
    <t>Vodorovné přemístění výkopku nebo sypaniny po suchu na obvyklém dopravním prostředku, bez naložení výkopku, avšak se složením bez rozhrnutí z horniny třídy těžitelnosti III skupiny 6 a 7 na vzdálenost přes 50 do 500 m</t>
  </si>
  <si>
    <t>268131483</t>
  </si>
  <si>
    <t>https://podminky.urs.cz/item/CS_URS_2024_01/162351143</t>
  </si>
  <si>
    <t>"doprava předrcené horniny po staveništi pro další využití</t>
  </si>
  <si>
    <t>"pol.č. R19199706" 7700,00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</si>
  <si>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</si>
  <si>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</si>
  <si>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</si>
  <si>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-23076179</t>
  </si>
  <si>
    <t>https://podminky.urs.cz/item/CS_URS_2024_01/162751117</t>
  </si>
  <si>
    <t>"natěžení  a doprava zeminy v majetku města Jihlava</t>
  </si>
  <si>
    <t>10</t>
  </si>
  <si>
    <t>167151111</t>
  </si>
  <si>
    <t>Nakládání, skládání a překládání neulehlého výkopku nebo sypaniny strojně nakládání, množství přes 100 m3, z hornin třídy těžitelnosti I, skupiny 1 až 3</t>
  </si>
  <si>
    <t>-1051280464</t>
  </si>
  <si>
    <t>https://podminky.urs.cz/item/CS_URS_2024_01/167151111</t>
  </si>
  <si>
    <t>"lesní půda z mezideponie</t>
  </si>
  <si>
    <t>2300,00*0,10</t>
  </si>
  <si>
    <t>11</t>
  </si>
  <si>
    <t>167151113</t>
  </si>
  <si>
    <t>Nakládání, skládání a překládání neulehlého výkopku nebo sypaniny strojně nakládání, množství přes 100 m3, z hornin třídy těžitelnosti III, skupiny 6 a 7</t>
  </si>
  <si>
    <t>-1337927459</t>
  </si>
  <si>
    <t>https://podminky.urs.cz/item/CS_URS_2024_01/167151113</t>
  </si>
  <si>
    <t>174151103</t>
  </si>
  <si>
    <t>Zásyp sypaninou z jakékoliv horniny strojně s uložením výkopku ve vrstvách se zhutněním zářezů se šikmými stěnami pro podzemní vedení a kolem objektů zřízených v těchto zářezech</t>
  </si>
  <si>
    <t>1802234447</t>
  </si>
  <si>
    <t>https://podminky.urs.cz/item/CS_URS_2024_01/174151103</t>
  </si>
  <si>
    <t xml:space="preserve">"zásypy, obsypy vodojemu vytěženým a nadrceným kamenivem a vytěženou zeminou </t>
  </si>
  <si>
    <t>13</t>
  </si>
  <si>
    <t>181351113</t>
  </si>
  <si>
    <t>Rozprostření a urovnání ornice v rovině nebo ve svahu sklonu do 1:5 strojně při souvislé ploše přes 500 m2, tl. vrstvy do 200 mm</t>
  </si>
  <si>
    <t>1643555281</t>
  </si>
  <si>
    <t>https://podminky.urs.cz/item/CS_URS_2024_01/181351113</t>
  </si>
  <si>
    <t xml:space="preserve">"rozprostření sejmuté lesní půdy </t>
  </si>
  <si>
    <t>1520,00</t>
  </si>
  <si>
    <t>14</t>
  </si>
  <si>
    <t>181451121</t>
  </si>
  <si>
    <t>Založení trávníku na půdě předem připravené plochy přes 1000 m2 výsevem včetně utažení lučního v rovině nebo na svahu do 1:5</t>
  </si>
  <si>
    <t>317345998</t>
  </si>
  <si>
    <t>https://podminky.urs.cz/item/CS_URS_2024_01/181451121</t>
  </si>
  <si>
    <t>"Sub3 - Rekultivace - zatravnění areálu</t>
  </si>
  <si>
    <t>15</t>
  </si>
  <si>
    <t>M</t>
  </si>
  <si>
    <t>00572472</t>
  </si>
  <si>
    <t>osivo směs travní krajinná-rovinná</t>
  </si>
  <si>
    <t>kg</t>
  </si>
  <si>
    <t>1298816991</t>
  </si>
  <si>
    <t>1520*0,02 'Přepočtené koeficientem množství</t>
  </si>
  <si>
    <t>16</t>
  </si>
  <si>
    <t>181451122</t>
  </si>
  <si>
    <t>Založení trávníku na půdě předem připravené plochy přes 1000 m2 výsevem včetně utažení lučního na svahu přes 1:5 do 1:2</t>
  </si>
  <si>
    <t>-2019936814</t>
  </si>
  <si>
    <t>https://podminky.urs.cz/item/CS_URS_2024_01/181451122</t>
  </si>
  <si>
    <t>1305,00</t>
  </si>
  <si>
    <t>17</t>
  </si>
  <si>
    <t>00572474</t>
  </si>
  <si>
    <t>osivo směs travní krajinná-svahová</t>
  </si>
  <si>
    <t>-869540307</t>
  </si>
  <si>
    <t>1305*0,02 'Přepočtené koeficientem množství</t>
  </si>
  <si>
    <t>18</t>
  </si>
  <si>
    <t>182211121</t>
  </si>
  <si>
    <t>Svahování trvalých svahů do projektovaných profilů ručně s potřebným přemístěním výkopku při svahování násypů v jakékoliv hornině</t>
  </si>
  <si>
    <t>1015205197</t>
  </si>
  <si>
    <t>https://podminky.urs.cz/item/CS_URS_2024_01/182211121</t>
  </si>
  <si>
    <t>19</t>
  </si>
  <si>
    <t>182351133</t>
  </si>
  <si>
    <t>Rozprostření a urovnání ornice ve svahu sklonu přes 1:5 strojně při souvislé ploše přes 500 m2, tl. vrstvy do 200 mm</t>
  </si>
  <si>
    <t>405901218</t>
  </si>
  <si>
    <t>https://podminky.urs.cz/item/CS_URS_2024_01/182351133</t>
  </si>
  <si>
    <t>20</t>
  </si>
  <si>
    <t>183101214</t>
  </si>
  <si>
    <t>Hloubení jamek pro vysazování rostlin v zemině skupiny 1 až 4 s výměnou půdy z 50% v rovině nebo na svahu do 1:5, objemu přes 0,05 do 0,125 m3</t>
  </si>
  <si>
    <t>kus</t>
  </si>
  <si>
    <t>-623369442</t>
  </si>
  <si>
    <t>https://podminky.urs.cz/item/CS_URS_2024_01/183101214</t>
  </si>
  <si>
    <t>"výsadba keřů</t>
  </si>
  <si>
    <t>5+5+5</t>
  </si>
  <si>
    <t>10321100</t>
  </si>
  <si>
    <t>zahradní substrát pro výsadbu VL</t>
  </si>
  <si>
    <t>-164598395</t>
  </si>
  <si>
    <t>15*0,0625 'Přepočtené koeficientem množství</t>
  </si>
  <si>
    <t>22</t>
  </si>
  <si>
    <t>184102112</t>
  </si>
  <si>
    <t>Výsadba dřeviny s balem do předem vyhloubené jamky se zalitím v rovině nebo na svahu do 1:5, při průměru balu přes 200 do 300 mm</t>
  </si>
  <si>
    <t>464940937</t>
  </si>
  <si>
    <t>https://podminky.urs.cz/item/CS_URS_2024_01/184102112</t>
  </si>
  <si>
    <t>23</t>
  </si>
  <si>
    <t>1-01</t>
  </si>
  <si>
    <t xml:space="preserve">svída krvavá /Cornus sanquinea/ - kontejner </t>
  </si>
  <si>
    <t>1498341566</t>
  </si>
  <si>
    <t>24</t>
  </si>
  <si>
    <t>1-02</t>
  </si>
  <si>
    <t xml:space="preserve">trnka obecná /Prumus spinosa/ - kontejner </t>
  </si>
  <si>
    <t>599877099</t>
  </si>
  <si>
    <t>25</t>
  </si>
  <si>
    <t>1-03</t>
  </si>
  <si>
    <t>hloh jednosemenný /Crateagus monogyna/ - kontejner</t>
  </si>
  <si>
    <t>794598712</t>
  </si>
  <si>
    <t>26</t>
  </si>
  <si>
    <t>184215411</t>
  </si>
  <si>
    <t>Zhotovení závlahové mísy u solitérních dřevin v rovině nebo na svahu do 1:5, o průměru mísy do 0,5 m</t>
  </si>
  <si>
    <t>-443863435</t>
  </si>
  <si>
    <t>https://podminky.urs.cz/item/CS_URS_2024_01/184215411</t>
  </si>
  <si>
    <t>27</t>
  </si>
  <si>
    <t>58331200</t>
  </si>
  <si>
    <t>štěrkopísek netříděný</t>
  </si>
  <si>
    <t>t</t>
  </si>
  <si>
    <t>1426557386</t>
  </si>
  <si>
    <t>15*0,001 'Přepočtené koeficientem množství</t>
  </si>
  <si>
    <t>28</t>
  </si>
  <si>
    <t>184801131</t>
  </si>
  <si>
    <t>Ošetření vysazených dřevin ve skupinách v rovině nebo na svahu do 1:5</t>
  </si>
  <si>
    <t>-755535430</t>
  </si>
  <si>
    <t>https://podminky.urs.cz/item/CS_URS_2024_01/184801131</t>
  </si>
  <si>
    <t>"vysazené keře</t>
  </si>
  <si>
    <t>(5+5+5)*1,00</t>
  </si>
  <si>
    <t>29</t>
  </si>
  <si>
    <t>184806111</t>
  </si>
  <si>
    <t>Řez stromů, keřů nebo růží průklestem stromů netrnitých, o průměru koruny do 2 m</t>
  </si>
  <si>
    <t>1833453667</t>
  </si>
  <si>
    <t>https://podminky.urs.cz/item/CS_URS_2024_01/184806111</t>
  </si>
  <si>
    <t>"pěstební řez keřů</t>
  </si>
  <si>
    <t>5+5</t>
  </si>
  <si>
    <t>30</t>
  </si>
  <si>
    <t>184806121</t>
  </si>
  <si>
    <t>Řez stromů, keřů nebo růží průklestem stromů trnitých, o průměru koruny do 2 m</t>
  </si>
  <si>
    <t>1923178367</t>
  </si>
  <si>
    <t>https://podminky.urs.cz/item/CS_URS_2024_01/184806121</t>
  </si>
  <si>
    <t>31</t>
  </si>
  <si>
    <t>184807101</t>
  </si>
  <si>
    <t>Okopání sazenic do hloubky 100 mm a do čtverce 500 x 500 mm okolo sazenic s odstraněním plevele a jeho ponecháním vedle okopaných ploch zemina 1</t>
  </si>
  <si>
    <t>-1543629892</t>
  </si>
  <si>
    <t>https://podminky.urs.cz/item/CS_URS_2024_01/184807101</t>
  </si>
  <si>
    <t>32</t>
  </si>
  <si>
    <t>184808313</t>
  </si>
  <si>
    <t>Hnojení sazenic s promísením hnojiva se zeminou bez dodání hnojiva rychle rostoucích dřevin, při výsadbě, organickými hnojivy v množství 10 kg k 1 sazenici</t>
  </si>
  <si>
    <t>-726172093</t>
  </si>
  <si>
    <t>https://podminky.urs.cz/item/CS_URS_2024_01/184808313</t>
  </si>
  <si>
    <t>33</t>
  </si>
  <si>
    <t>25191155</t>
  </si>
  <si>
    <t>hnojivo průmyslové</t>
  </si>
  <si>
    <t>1622193646</t>
  </si>
  <si>
    <t>10,00*15</t>
  </si>
  <si>
    <t>34</t>
  </si>
  <si>
    <t>185802113</t>
  </si>
  <si>
    <t>Hnojení půdy nebo trávníku v rovině nebo na svahu do 1:5 umělým hnojivem na široko</t>
  </si>
  <si>
    <t>-1461428540</t>
  </si>
  <si>
    <t>https://podminky.urs.cz/item/CS_URS_2024_01/185802113</t>
  </si>
  <si>
    <t>"cca 30 kg/ha</t>
  </si>
  <si>
    <t>0,1047*0,030</t>
  </si>
  <si>
    <t>0,1520*0,030</t>
  </si>
  <si>
    <t>35</t>
  </si>
  <si>
    <t>185802123</t>
  </si>
  <si>
    <t>Hnojení půdy nebo trávníku na svahu přes 1:5 do 1:2 umělým hnojivem na široko</t>
  </si>
  <si>
    <t>-1144207687</t>
  </si>
  <si>
    <t>https://podminky.urs.cz/item/CS_URS_2024_01/185802123</t>
  </si>
  <si>
    <t>0,1305*0,030</t>
  </si>
  <si>
    <t>36</t>
  </si>
  <si>
    <t>-1179555039</t>
  </si>
  <si>
    <t>(0,008+0,004)*1000</t>
  </si>
  <si>
    <t>37</t>
  </si>
  <si>
    <t>185804311</t>
  </si>
  <si>
    <t>Zalití rostlin vodou plochy záhonů jednotlivě do 20 m2</t>
  </si>
  <si>
    <t>113436784</t>
  </si>
  <si>
    <t>https://podminky.urs.cz/item/CS_URS_2024_01/185804311</t>
  </si>
  <si>
    <t>"30 l/keř * následná péče (5x)</t>
  </si>
  <si>
    <t>15*0,030*5</t>
  </si>
  <si>
    <t>38</t>
  </si>
  <si>
    <t>185804312</t>
  </si>
  <si>
    <t>Zalití rostlin vodou plochy záhonů jednotlivě přes 20 m2</t>
  </si>
  <si>
    <t>1594714754</t>
  </si>
  <si>
    <t>https://podminky.urs.cz/item/CS_URS_2024_01/185804312</t>
  </si>
  <si>
    <t>"LEGENDA SKLADEB</t>
  </si>
  <si>
    <t>"cca 3 x 10 l/m2</t>
  </si>
  <si>
    <t>1046,82</t>
  </si>
  <si>
    <t>Mezisoučet</t>
  </si>
  <si>
    <t>3*0,010*3871,82</t>
  </si>
  <si>
    <t>39</t>
  </si>
  <si>
    <t>R14916001</t>
  </si>
  <si>
    <t>Odstřel hloubených vykopávek jam ve vrstvě tl do 1000 mm v hornině třídy těžitelnosti III skupiny 6</t>
  </si>
  <si>
    <t>-1759653739</t>
  </si>
  <si>
    <t>"z objemu výkopů předpoklad 1% odstřelem" 7700,00*0,01</t>
  </si>
  <si>
    <t>40</t>
  </si>
  <si>
    <t>181912112</t>
  </si>
  <si>
    <t>Úprava pláně vyrovnáním výškových rozdílů ručně v hornině třídy těžitelnosti I skupiny 3 se zhutněním</t>
  </si>
  <si>
    <t>145601349</t>
  </si>
  <si>
    <t>https://podminky.urs.cz/item/CS_URS_2024_01/181912112</t>
  </si>
  <si>
    <t>"Ch2 - Okapový chodník</t>
  </si>
  <si>
    <t>okapový chodník</t>
  </si>
  <si>
    <t>23,22</t>
  </si>
  <si>
    <t>obrubníky</t>
  </si>
  <si>
    <t>47,50*0,3</t>
  </si>
  <si>
    <t>41</t>
  </si>
  <si>
    <t>181914112</t>
  </si>
  <si>
    <t>Úprava pláně vyrovnáním výškových rozdílů ručně v hornině třídy těžitelnosti II skupiny 5 se zhutněním</t>
  </si>
  <si>
    <t>715962886</t>
  </si>
  <si>
    <t>https://podminky.urs.cz/item/CS_URS_2024_01/181914112</t>
  </si>
  <si>
    <t>pláň pod vodojemem</t>
  </si>
  <si>
    <t>45,30*26,80</t>
  </si>
  <si>
    <t>15,70*16,80</t>
  </si>
  <si>
    <t>42</t>
  </si>
  <si>
    <t>R19199706</t>
  </si>
  <si>
    <t>Drcení vykopané horniny s dopravou do 500 m a naložením do drtícího zařízení</t>
  </si>
  <si>
    <t>-693064462</t>
  </si>
  <si>
    <t>"předrcení vykopané horniny  sk.5 a sk.6 na předepsané frakce dle PD</t>
  </si>
  <si>
    <t>"hornina po předrcení bude využita pro zásyp výkopů</t>
  </si>
  <si>
    <t>"pol.č. 174151103 zásyp výkopu "        7700,00</t>
  </si>
  <si>
    <t>7700*2,7 'Přepočtené koeficientem množství</t>
  </si>
  <si>
    <t>Zakládání</t>
  </si>
  <si>
    <t>43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</si>
  <si>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</si>
  <si>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</si>
  <si>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734219881</t>
  </si>
  <si>
    <t>https://podminky.urs.cz/item/CS_URS_2024_01/211971121</t>
  </si>
  <si>
    <t>232,00*2,00</t>
  </si>
  <si>
    <t>44</t>
  </si>
  <si>
    <t>69311080</t>
  </si>
  <si>
    <t>geotextilie netkaná separační, ochranná, filtrační, drenážní PES 200g/m2</t>
  </si>
  <si>
    <t>1485725925</t>
  </si>
  <si>
    <t>464*1,2 'Přepočtené koeficientem množství</t>
  </si>
  <si>
    <t>45</t>
  </si>
  <si>
    <t>212752132</t>
  </si>
  <si>
    <t>Trativody z drenážních trubek pro liniové stavby a komunikace se zřízením štěrkového lože pod trubky a s jejich obsypem v otevřeném výkopu trubka korugovaná sendvičová PE-HD SN 4 neperforovaná DN 150</t>
  </si>
  <si>
    <t>m</t>
  </si>
  <si>
    <t>839975377</t>
  </si>
  <si>
    <t>https://podminky.urs.cz/item/CS_URS_2024_01/212752132</t>
  </si>
  <si>
    <t>"VÝPIS PLASTOVÝCH VÝROBKŮ</t>
  </si>
  <si>
    <t>"DV/3" 10,00</t>
  </si>
  <si>
    <t>46</t>
  </si>
  <si>
    <t>212752402</t>
  </si>
  <si>
    <t>Trativody z drenážních trubek pro liniové stavby a komunikace se zřízením štěrkového lože pod trubky a s jejich obsypem v otevřeném výkopu trubka korugovaná sendvičová PE-HD SN 8 celoperforovaná 360° DN 150</t>
  </si>
  <si>
    <t>1794049362</t>
  </si>
  <si>
    <t>https://podminky.urs.cz/item/CS_URS_2024_01/212752402</t>
  </si>
  <si>
    <t>"DV/2" 232,00</t>
  </si>
  <si>
    <t>47</t>
  </si>
  <si>
    <t>271532212</t>
  </si>
  <si>
    <t>Podsyp pod základové konstrukce se zhutněním a urovnáním povrchu z kameniva hrubého, frakce 16 - 32 mm</t>
  </si>
  <si>
    <t>795971953</t>
  </si>
  <si>
    <t>https://podminky.urs.cz/item/CS_URS_2024_01/271532212</t>
  </si>
  <si>
    <t>"ŘEZ A-A´, B-B´, C-C´, D-D´</t>
  </si>
  <si>
    <t>"kamenivo fr.16/62 mm ( lze využít i nadrcené kamenivo z odstřelu ) tl.300 mm</t>
  </si>
  <si>
    <t>"akumulační komory</t>
  </si>
  <si>
    <t>45,60*27,10*0,30</t>
  </si>
  <si>
    <t>"armaturní komora</t>
  </si>
  <si>
    <t>15,70*17,10*0,30</t>
  </si>
  <si>
    <t>1,70*1,70*0,30</t>
  </si>
  <si>
    <t>Svislé a kompletní konstrukce</t>
  </si>
  <si>
    <t>48</t>
  </si>
  <si>
    <t>311272311</t>
  </si>
  <si>
    <t>Zdivo z pórobetonových tvárnic na tenké maltové lože, tl. zdiva 375 mm pevnost tvárnic do P2, objemová hmotnost do 450 kg/m3 hladkých</t>
  </si>
  <si>
    <t>-260999570</t>
  </si>
  <si>
    <t>https://podminky.urs.cz/item/CS_URS_2024_01/311272311</t>
  </si>
  <si>
    <t>"So13 - Atika</t>
  </si>
  <si>
    <t>22,45</t>
  </si>
  <si>
    <t>49</t>
  </si>
  <si>
    <t>311351911</t>
  </si>
  <si>
    <t>Bednění nadzákladových zdí nosných Příplatek k cenám bednění za pohledový beton</t>
  </si>
  <si>
    <t>-950961332</t>
  </si>
  <si>
    <t>https://podminky.urs.cz/item/CS_URS_2024_01/311351911</t>
  </si>
  <si>
    <t>"stěny tl.450 mm</t>
  </si>
  <si>
    <t>"akumulační komory - stěny ve spádu výšky 5,20 m až 5,60 m - průměrná výška = 5,40 m</t>
  </si>
  <si>
    <t>44,00*5,40*2*2</t>
  </si>
  <si>
    <t>23,60*5,40*2*2</t>
  </si>
  <si>
    <t>"stěny kontrolní chodby</t>
  </si>
  <si>
    <t>23,60*5,60*2*2</t>
  </si>
  <si>
    <t>1,50*6,60*2*2</t>
  </si>
  <si>
    <t>12,60*3,20*2*2</t>
  </si>
  <si>
    <t>14,00*3,20*2*2</t>
  </si>
  <si>
    <t>14,00*5,60*2</t>
  </si>
  <si>
    <t>(0,25+0,97+0,03+0,5)*2*2,12*2</t>
  </si>
  <si>
    <t>"stěna mezi akumul.komorami a armaturní komorou; v. 1,3m</t>
  </si>
  <si>
    <t>15,50*1,30*2</t>
  </si>
  <si>
    <t>2,185*1,30*2*2</t>
  </si>
  <si>
    <t>(2,64+5,935)*2*1,84*2</t>
  </si>
  <si>
    <t>"průvlaky armaturní komory</t>
  </si>
  <si>
    <t>0,4*3*14,90*(2+2)</t>
  </si>
  <si>
    <t>0,4*3*12,60*(2+2)</t>
  </si>
  <si>
    <t>"průvlaky akumulační komory</t>
  </si>
  <si>
    <t>(2*0,6+0,4)*24,50*6</t>
  </si>
  <si>
    <t>0,4*3*20,50*6</t>
  </si>
  <si>
    <t>"sloupy armaturní komory - 4 x 400/400 mm</t>
  </si>
  <si>
    <t>0,4*4*3,10*4</t>
  </si>
  <si>
    <t>"sloupy armaturní komory - 4 x 400/400 mm výšky 5800 mm</t>
  </si>
  <si>
    <t>0,4*4*5,80*4</t>
  </si>
  <si>
    <t>"sloupy akumulační komory - 18 x 400/400 mm</t>
  </si>
  <si>
    <t>0,4*4*5,40*18</t>
  </si>
  <si>
    <t>"patky sloupů - 18 x , celková výška patky = 0,30+0,4 = 0,70 m</t>
  </si>
  <si>
    <t>1,35*4*0,70*18</t>
  </si>
  <si>
    <t>"stěny tl.250 mm</t>
  </si>
  <si>
    <t>"kontrolní chodba</t>
  </si>
  <si>
    <t>7,55*2,20*2*2</t>
  </si>
  <si>
    <t>14,90*6,10*2</t>
  </si>
  <si>
    <t>(2,55+6,05+9,40+6,05+2,55)*2,80*2</t>
  </si>
  <si>
    <t>(2*12,10+14,90)*6,10*2</t>
  </si>
  <si>
    <t xml:space="preserve">"strop nad kontrolní chodbou </t>
  </si>
  <si>
    <t>5,90*1,50*2</t>
  </si>
  <si>
    <t>"strop nad 1.P.P. armaturní komory tl.150 mm</t>
  </si>
  <si>
    <t>163,80</t>
  </si>
  <si>
    <t>(3,50+1,30)*2*0,20*3</t>
  </si>
  <si>
    <t>(3,60+1,30)*2*0,20*3</t>
  </si>
  <si>
    <t>(2,85+1,10)*2*0,20*2</t>
  </si>
  <si>
    <t>(2,80+1,00)*2*0,20*2</t>
  </si>
  <si>
    <t>(1,30+1,00)*2*0,20*2</t>
  </si>
  <si>
    <t>"betonové stupně v 1.P.P.</t>
  </si>
  <si>
    <t>0,25*1,00*4*2+1,60*0,25*4</t>
  </si>
  <si>
    <t>0,97*1,19*2+0,94*0,25*5</t>
  </si>
  <si>
    <t>50</t>
  </si>
  <si>
    <t>380321331</t>
  </si>
  <si>
    <t>Kompletní konstrukce čistíren odpadních vod, nádrží, vodojemů, kanálů z betonu železového bez výztuže a bednění bez zvýšených nároků na prostředí tř. C 16/20, tl. přes 80 do 150 mm</t>
  </si>
  <si>
    <t>1024001045</t>
  </si>
  <si>
    <t>https://podminky.urs.cz/item/CS_URS_2024_01/380321331</t>
  </si>
  <si>
    <t>"podkladní beton tl.150 mm</t>
  </si>
  <si>
    <t>44,30*25,80*0,15</t>
  </si>
  <si>
    <t>15,80*15,00*0,15</t>
  </si>
  <si>
    <t>1,70*1,70*0,15</t>
  </si>
  <si>
    <t>51</t>
  </si>
  <si>
    <t>380311643</t>
  </si>
  <si>
    <t>Kompletní konstrukce čistíren odpadních vod, nádrží, vodojemů, kanálů z betonu prostého bez zvýšených nároků na prostředí tř. C 16/20, tl. přes 300 mm</t>
  </si>
  <si>
    <t>385626835</t>
  </si>
  <si>
    <t>https://podminky.urs.cz/item/CS_URS_2024_01/380311643</t>
  </si>
  <si>
    <t>"PŮDORYS 1.PP</t>
  </si>
  <si>
    <t>"náběhové klíny základových konstrukcí</t>
  </si>
  <si>
    <t>(1,30*1,30)/2*(6,10+3,30)*2</t>
  </si>
  <si>
    <t>52</t>
  </si>
  <si>
    <t>380326132</t>
  </si>
  <si>
    <t>Kompletní konstrukce čistíren odpadních vod, nádrží, vodojemů, kanálů z betonu železového bez výztuže a bednění se zvýšenými nároky na prostředí tř. C 30/37, tl. přes 150 do 300 mm</t>
  </si>
  <si>
    <t>14253478</t>
  </si>
  <si>
    <t>https://podminky.urs.cz/item/CS_URS_2024_01/380326132</t>
  </si>
  <si>
    <t>"PŮDORYS 1.NP</t>
  </si>
  <si>
    <t>"beton tř.C30/37 XC4 pohledový PB2-C1-H1-S2-U2-B1-T1</t>
  </si>
  <si>
    <t>7,55*0,25*2,20*2</t>
  </si>
  <si>
    <t>14,40*0,25*6,10</t>
  </si>
  <si>
    <t>-0,8*1,97*0,25*2</t>
  </si>
  <si>
    <t>(2,55+6,05+9,40+6,05+2,55)*0,25*2,80</t>
  </si>
  <si>
    <t>(2*12,10+14,90)*0,25*6,10</t>
  </si>
  <si>
    <t>-1,50*2,4*0,25-0,9*2,40*0,25</t>
  </si>
  <si>
    <t>"strop nad kontrolní chodbou tl. 200mm</t>
  </si>
  <si>
    <t>5,90*1,50*0,20*2</t>
  </si>
  <si>
    <t>"strop nad 1.PP armaturní komory tl. 200 mm -(odečet otvorů stropu)</t>
  </si>
  <si>
    <t>14,00*11,70*0,20</t>
  </si>
  <si>
    <t>-(3,50*1,30*3+3,60*1,30*3+2,85*1,10*2-2,80*1,00*2-1,30*1,00*2)*0,20</t>
  </si>
  <si>
    <t>"pod strop. panely kontrol.chodby</t>
  </si>
  <si>
    <t>0,20*0,15*18*4</t>
  </si>
  <si>
    <t>0,20*0,35*3,65*(6+4)</t>
  </si>
  <si>
    <t>0,20*0,35*3,60*6</t>
  </si>
  <si>
    <t>0,20*0,35*2,25*2</t>
  </si>
  <si>
    <t>0,20*0,35*1,10*2</t>
  </si>
  <si>
    <t>0,20*0,35*1,30*2</t>
  </si>
  <si>
    <t>0,20*0,35*2,80*2</t>
  </si>
  <si>
    <t>0,30*0,60*5,60*2</t>
  </si>
  <si>
    <t>146,719*1,03 'Přepočtené koeficientem množství</t>
  </si>
  <si>
    <t>53</t>
  </si>
  <si>
    <t>380326133</t>
  </si>
  <si>
    <t>Kompletní konstrukce čistíren odpadních vod, nádrží, vodojemů, kanálů z betonu železového bez výztuže a bednění se zvýšenými nároky na prostředí tř. C 30/37, tl. přes 300 mm</t>
  </si>
  <si>
    <t>-1295443311</t>
  </si>
  <si>
    <t>https://podminky.urs.cz/item/CS_URS_2024_01/380326133</t>
  </si>
  <si>
    <t xml:space="preserve">"beton tř.C30/37 XC2 </t>
  </si>
  <si>
    <t>"dno akumulační komory</t>
  </si>
  <si>
    <t>44,00*25,50*0,45</t>
  </si>
  <si>
    <t>"dno armaturní komory</t>
  </si>
  <si>
    <t>15,50*14,40*0,45</t>
  </si>
  <si>
    <t>1,40*1,40*0,45</t>
  </si>
  <si>
    <t>"stěny ve spádu výšky 5,20 m až 5,60 m - průměrná výška = 5,40 m</t>
  </si>
  <si>
    <t>43,0*0,45*5,40*2</t>
  </si>
  <si>
    <t>23,60*0,45*5,40*2</t>
  </si>
  <si>
    <t>23,60*0,45*5,60*2</t>
  </si>
  <si>
    <t>1,50*0,45*6,60*2</t>
  </si>
  <si>
    <t>12,60*0,45*3,20*2</t>
  </si>
  <si>
    <t>14,00*0,45*3,20*2</t>
  </si>
  <si>
    <t>14,00*0,45*5,60</t>
  </si>
  <si>
    <t>15,50*0,95*1,30</t>
  </si>
  <si>
    <t>2,185*0,95*1,30*2</t>
  </si>
  <si>
    <t>(2,64+5,935)*2*1,84*0,45</t>
  </si>
  <si>
    <t>0,40*0,40*14,90*(2+2)</t>
  </si>
  <si>
    <t>0,40*0,40*12,60*(2+2)</t>
  </si>
  <si>
    <t>0,60*0,40*24,50*6</t>
  </si>
  <si>
    <t>0,40*0,40*20,50*6</t>
  </si>
  <si>
    <t>"sloupy armaturní komory - 4 x 400/400 mm výšky 3,1m</t>
  </si>
  <si>
    <t>0,40*0,40*3,10*4</t>
  </si>
  <si>
    <t>"sloupy armaturní komory - 4 x 400/400 mm výšky 5,8m</t>
  </si>
  <si>
    <t>0,4*0,4*5,80*4</t>
  </si>
  <si>
    <t>0,40*0,40*5,40*18</t>
  </si>
  <si>
    <t>"patky sloupů - 18 x , celková výška patky = 0,30+0,40 = 0,70 m</t>
  </si>
  <si>
    <t>1,35*1,35*0,30*18</t>
  </si>
  <si>
    <t>"1,35*1,35 = 1,823 m2</t>
  </si>
  <si>
    <t>"0,50*0,50 = 0,250 m2</t>
  </si>
  <si>
    <t>(1,823+0,25)/2*0,40*18</t>
  </si>
  <si>
    <t>"schody" 1,00</t>
  </si>
  <si>
    <t>1320,493*1,03 'Přepočtené koeficientem množství</t>
  </si>
  <si>
    <t>54</t>
  </si>
  <si>
    <t>380356231</t>
  </si>
  <si>
    <t>Bednění kompletních konstrukcí čistíren odpadních vod, nádrží, vodojemů, kanálů konstrukcí neomítaných z betonu prostého nebo železového ploch rovinných zřízení</t>
  </si>
  <si>
    <t>-1460009705</t>
  </si>
  <si>
    <t>https://podminky.urs.cz/item/CS_URS_2024_01/380356231</t>
  </si>
  <si>
    <t>"podkladní konstrukce tl. 150mm</t>
  </si>
  <si>
    <t>(44,30+25,80)*2*0,15</t>
  </si>
  <si>
    <t>(15,80+15,00)*2*0,15</t>
  </si>
  <si>
    <t>3,50+1,10</t>
  </si>
  <si>
    <t>"základová deska ( dno ) tl.450 mm</t>
  </si>
  <si>
    <t>(44,0+25,50)*2*0,45</t>
  </si>
  <si>
    <t>(15,50+14,70)*2*0,45</t>
  </si>
  <si>
    <t>1,40*4*0,45</t>
  </si>
  <si>
    <t>(0,20+0,15)*18*4</t>
  </si>
  <si>
    <t>0,40*3*14,90*(2+2)</t>
  </si>
  <si>
    <t>0,40*3*12,60*(2+2)</t>
  </si>
  <si>
    <t>(0,20+2*0,35)*3,65*(6+4)</t>
  </si>
  <si>
    <t>(0,20+2*0,35)*3,60*6</t>
  </si>
  <si>
    <t>(0,20+2*0,35)*2,25*2</t>
  </si>
  <si>
    <t>(0,20+2*0,35)*1,10*2</t>
  </si>
  <si>
    <t>(0,20+2*0,35)*1,30*2</t>
  </si>
  <si>
    <t>(0,20+2*0,35)*2,80*2</t>
  </si>
  <si>
    <t>(0,30+2*0,60)*5,60*2</t>
  </si>
  <si>
    <t>(2*0,60+0,40)*24,50*6</t>
  </si>
  <si>
    <t>0,40*3*20,50*6</t>
  </si>
  <si>
    <t>0,40*4*3,10*4</t>
  </si>
  <si>
    <t>0,40*4*5,80*4</t>
  </si>
  <si>
    <t>0,40*4*5,40*18</t>
  </si>
  <si>
    <t>55</t>
  </si>
  <si>
    <t>380356232</t>
  </si>
  <si>
    <t>Bednění kompletních konstrukcí čistíren odpadních vod, nádrží, vodojemů, kanálů konstrukcí neomítaných z betonu prostého nebo železového ploch rovinných odstranění</t>
  </si>
  <si>
    <t>1449294020</t>
  </si>
  <si>
    <t>https://podminky.urs.cz/item/CS_URS_2024_01/380356232</t>
  </si>
  <si>
    <t>"dle pol.č. 380356231" 4767,898</t>
  </si>
  <si>
    <t>56</t>
  </si>
  <si>
    <t>380356271</t>
  </si>
  <si>
    <t>Bednění kompletních konstrukcí čistíren odpadních vod, nádrží, vodojemů, kanálů Příplatek k cenám za drenážní fólii samolepicí ploch rovinných</t>
  </si>
  <si>
    <t>1058011056</t>
  </si>
  <si>
    <t>https://podminky.urs.cz/item/CS_URS_2024_01/380356271</t>
  </si>
  <si>
    <t>"bednění vnitřních ploch akumulačních komor - samolepící folie, opakované použítí 2x</t>
  </si>
  <si>
    <t>1600,00</t>
  </si>
  <si>
    <t>57</t>
  </si>
  <si>
    <t>380361006</t>
  </si>
  <si>
    <t>Výztuž kompletních konstrukcí čistíren odpadních vod, nádrží, vodojemů, kanálů z oceli 10 505 (R) nebo BSt 500</t>
  </si>
  <si>
    <t>2072988295</t>
  </si>
  <si>
    <t>https://podminky.urs.cz/item/CS_URS_2024_01/380361006</t>
  </si>
  <si>
    <t>"STATICKÝ VÝPOČET</t>
  </si>
  <si>
    <t>"stupeň vyztužení + základní rastr 30%</t>
  </si>
  <si>
    <t>"stěny tl.250 mm - 80kg/m3</t>
  </si>
  <si>
    <t>7,55*0,25*2,20*2*80,00/1000*1,30</t>
  </si>
  <si>
    <t>14,40*0,25*6,10*80,00/1000*1,30</t>
  </si>
  <si>
    <t>-0,8*1,97*0,25*2*80,00/1000*1,30</t>
  </si>
  <si>
    <t>(2,55+6,05+9,40+6,05+2,55)*0,25*2,80*80,00/1000*1,30</t>
  </si>
  <si>
    <t>(2*12,10+14,90)*0,25*6,10*80,00/1000*1,30</t>
  </si>
  <si>
    <t>-1,50*2,4*0,25-0,9*2,40*0,25*80,00/1000*1,30</t>
  </si>
  <si>
    <t>"podklad. římsy pod strop panely kontrol.chodby</t>
  </si>
  <si>
    <t>0,20*0,15*18*2*80,00/1000*1,30</t>
  </si>
  <si>
    <t>"stropy - 160kg/m3</t>
  </si>
  <si>
    <t>5,90*1,50*0,20*2*160,00/1000*1,30</t>
  </si>
  <si>
    <t>14,00*11,70*0,20*160,00/1000*1,30</t>
  </si>
  <si>
    <t>-(3,50*1,30*3+3,60*1,30*3+2,85*1,10*2-2,80*1,00*2-1,30*1,00*2)*0,20*160,00/1000*1,30</t>
  </si>
  <si>
    <t>"dno akumulační komory - 70kg/m3</t>
  </si>
  <si>
    <t>44,00*25,50*0,45*70,00/1000*1,30</t>
  </si>
  <si>
    <t>"dno armaturní komory - 70kg/m3</t>
  </si>
  <si>
    <t>15,50*14,40*0,45*70,00/1000*1,30</t>
  </si>
  <si>
    <t>1,40*1,40*0,45*70,00/1000*1,30</t>
  </si>
  <si>
    <t>"akumulační komory - 155kg/m3</t>
  </si>
  <si>
    <t>43,0*0,45*5,40*2*155,00/1000*1,30</t>
  </si>
  <si>
    <t>23,60*0,45*5,40*2*155,00/1000*1,30</t>
  </si>
  <si>
    <t>"stěny kontrolní chodby - 155kg/m3</t>
  </si>
  <si>
    <t>23,60*0,45*5,60*2*155,00/1000*1,30</t>
  </si>
  <si>
    <t>"armaturní komora - 145kg/m3</t>
  </si>
  <si>
    <t>1,50*0,45*6,60*2*145,00/1000*1,30</t>
  </si>
  <si>
    <t>12,60*0,45*3,20*2*145,00/1000*1,30</t>
  </si>
  <si>
    <t>14,00*0,45*3,20*2*145,00/1000*1,30</t>
  </si>
  <si>
    <t>14,00*0,45*5,60*145,00/1000*1,30</t>
  </si>
  <si>
    <t>"stěna mezi akumul.komorami a armaturní komorou; v. 1,3m - 155kg/m3</t>
  </si>
  <si>
    <t>15,50*0,95*1,30*155,00/1000*1,30</t>
  </si>
  <si>
    <t>2,185*0,95*1,30*2*155,00/1000*1,30</t>
  </si>
  <si>
    <t>(2,64+5,935)*2*1,84*0,45*155,00/1000*1,30</t>
  </si>
  <si>
    <t>"průvlaky armaturní komory - 135kg/m3</t>
  </si>
  <si>
    <t>0,40*0,40*14,90*(2+2)*135,00/1000*1,30</t>
  </si>
  <si>
    <t>0,40*0,40*12,60*(2+2)*135,00/1000*1,30</t>
  </si>
  <si>
    <t>"průvlaky armaturní komory - 90kg/m3</t>
  </si>
  <si>
    <t>0,20*0,35*3,65*(6+4)*90,00/1000*1,30</t>
  </si>
  <si>
    <t>0,20*0,35*3,60*6*90,00/1000*1,30</t>
  </si>
  <si>
    <t>0,20*0,35*2,25*2*90,00/1000*1,30</t>
  </si>
  <si>
    <t>0,20*0,35*1,10*2*90,00/1000*1,30</t>
  </si>
  <si>
    <t>0,20*0,35*1,30*2*90,00/1000*1,30</t>
  </si>
  <si>
    <t>0,20*0,35*2,80*2*90,00/1000*1,30</t>
  </si>
  <si>
    <t>"průvlak - 65kg/m3</t>
  </si>
  <si>
    <t>0,30*0,60*5,60*2*65,00/1000*1,30</t>
  </si>
  <si>
    <t>"průvlaky akumulační komory - 135kg/m3, 105kg/m3</t>
  </si>
  <si>
    <t>0,60*0,40*24,50*6*105,00/1000*1,30</t>
  </si>
  <si>
    <t>0,40*0,40*20,50*6*135,00/1000*1,30</t>
  </si>
  <si>
    <t>"sloupy armaturní komory - 4 x 400/400 mm výšky 3,1m - 85kg/m3</t>
  </si>
  <si>
    <t>0,40*0,40*3,10*4*85,00/1000*1,30</t>
  </si>
  <si>
    <t>"sloupy armaturní komory - 4 x 400/400 mm výšky 5,8m - 85kg/m3</t>
  </si>
  <si>
    <t>0,4*0,4*5,80*4*85,00/1000*1,30</t>
  </si>
  <si>
    <t>"sloupy akumulační komory - 18 x 400/400 mm - 85kg/m3</t>
  </si>
  <si>
    <t>0,40*0,40*5,40*18*85,00/1000*1,30</t>
  </si>
  <si>
    <t>"patky sloupů - 18 x , celková výška patky = 0,30+0,40 = 0,70 m - 85kg/m3</t>
  </si>
  <si>
    <t>1,35*1,35*0,30*18*85,00/1000*1,30</t>
  </si>
  <si>
    <t>(1,823+0,25)/2*0,40*18*85,00/1000*1,30</t>
  </si>
  <si>
    <t>"schody" 1,00*70,00/1000*1,30</t>
  </si>
  <si>
    <t>58</t>
  </si>
  <si>
    <t>380361011</t>
  </si>
  <si>
    <t>Výztuž kompletních konstrukcí čistíren odpadních vod, nádrží, vodojemů, kanálů ze svařovaných sítí z drátů typu KARI</t>
  </si>
  <si>
    <t>864669415</t>
  </si>
  <si>
    <t>https://podminky.urs.cz/item/CS_URS_2024_01/380361011</t>
  </si>
  <si>
    <t>"KARI síť 4/100-4/100 - 2kg/m2</t>
  </si>
  <si>
    <t>44,30*25,80</t>
  </si>
  <si>
    <t>15,80*15,00</t>
  </si>
  <si>
    <t>1379,94*2,00*1,30/1000</t>
  </si>
  <si>
    <t>Vodorovné konstrukce</t>
  </si>
  <si>
    <t>59</t>
  </si>
  <si>
    <t>411121121</t>
  </si>
  <si>
    <t>Montáž prefabrikovaných železobetonových stropů se zalitím spár, včetně podpěrné konstrukce, na cementovou maltu ze stropních panelů šířky do 1200 mm a délky do 3800 mm</t>
  </si>
  <si>
    <t>-1983128744</t>
  </si>
  <si>
    <t>https://podminky.urs.cz/item/CS_URS_2024_01/411121121</t>
  </si>
  <si>
    <t>"TECHNICKÁ ZPRÁVA STAVEBNĚ KONSTRUKČNÍHO ŘEŠENÍ</t>
  </si>
  <si>
    <t>"SCHÉMA ULOŽENÍ PREFABRIKÁTŮ</t>
  </si>
  <si>
    <t>"strop 1.PP nad kontrolní chodbou</t>
  </si>
  <si>
    <t>"P2 dl. 1,94 m</t>
  </si>
  <si>
    <t>15+5+1+1</t>
  </si>
  <si>
    <t>"P2 dl. 3,40 m</t>
  </si>
  <si>
    <t>60</t>
  </si>
  <si>
    <t>411121125</t>
  </si>
  <si>
    <t>Montáž prefabrikovaných železobetonových stropů se zalitím spár, včetně podpěrné konstrukce, na cementovou maltu ze stropních panelů šířky do 1200 mm a délky přes 3800 do 7000 mm</t>
  </si>
  <si>
    <t>1521166035</t>
  </si>
  <si>
    <t>https://podminky.urs.cz/item/CS_URS_2024_01/411121125</t>
  </si>
  <si>
    <t>"strop 1.PP akumalační komory</t>
  </si>
  <si>
    <t>"P1 dl. 4,84m</t>
  </si>
  <si>
    <t>15*4*2</t>
  </si>
  <si>
    <t>5*3*2</t>
  </si>
  <si>
    <t>"P1 dl. 5,95</t>
  </si>
  <si>
    <t>1*2</t>
  </si>
  <si>
    <t xml:space="preserve">"strop 1.NP </t>
  </si>
  <si>
    <t>"P2 dl. 3,85" 12</t>
  </si>
  <si>
    <t>"P2 dl. 4,075" 12+12</t>
  </si>
  <si>
    <t>"P1 dl. 5,95, š. 0,5m" 1+1</t>
  </si>
  <si>
    <t>"P1 dl. 5,95" 1+1</t>
  </si>
  <si>
    <t>61</t>
  </si>
  <si>
    <t>59346860</t>
  </si>
  <si>
    <t>panel stropní předpjatý š 1190mm v 250mm, počet lan 4 + 0</t>
  </si>
  <si>
    <t>367770367</t>
  </si>
  <si>
    <t>(15+5+1+1)*1,94</t>
  </si>
  <si>
    <t>(5+5)*3,40</t>
  </si>
  <si>
    <t>"P2 dl. 3,85" 12*3,85</t>
  </si>
  <si>
    <t>"P2 dl. 4,075" (12+12)*4,075</t>
  </si>
  <si>
    <t>62</t>
  </si>
  <si>
    <t>59346862</t>
  </si>
  <si>
    <t>panel stropní předpjatý š 1190mm v 250mm, počet lan 8 + 2</t>
  </si>
  <si>
    <t>397173031</t>
  </si>
  <si>
    <t>(15*4*2)*4,84</t>
  </si>
  <si>
    <t>(5*3*2)*4,84</t>
  </si>
  <si>
    <t>(1*2)*5,95</t>
  </si>
  <si>
    <t>"P1 dl. 5,95, š. 0,5m" (1+1)*5,95</t>
  </si>
  <si>
    <t>"P1 dl. 5,95" (1+1)*5,95</t>
  </si>
  <si>
    <t>63</t>
  </si>
  <si>
    <t>58933328</t>
  </si>
  <si>
    <t>beton C 30/37 X0,XC1-4,XD1-2,XA1-2,XF1 kamenivo frakce 0/8</t>
  </si>
  <si>
    <t>1308585544</t>
  </si>
  <si>
    <t>"materiál pro zálivku spár stropních panelů</t>
  </si>
  <si>
    <t>"27 kg/m = 0,011m3/m</t>
  </si>
  <si>
    <t>0,011*982,98</t>
  </si>
  <si>
    <t>64</t>
  </si>
  <si>
    <t>411321616</t>
  </si>
  <si>
    <t>Stropy z betonu železového (bez výztuže) stropů deskových, plochých střech, desek balkonových, desek hřibových stropů včetně hlavic hřibových sloupů tř. C 30/37</t>
  </si>
  <si>
    <t>-195908543</t>
  </si>
  <si>
    <t>https://podminky.urs.cz/item/CS_URS_2024_01/411321616</t>
  </si>
  <si>
    <t>"dobetonování ploch mezi panely</t>
  </si>
  <si>
    <t>20,00</t>
  </si>
  <si>
    <t>20*1,03 'Přepočtené koeficientem množství</t>
  </si>
  <si>
    <t>65</t>
  </si>
  <si>
    <t>411354313</t>
  </si>
  <si>
    <t>Podpěrná konstrukce stropů - desek, kleneb a skořepin výška podepření do 4 m tloušťka stropu přes 15 do 25 cm zřízení</t>
  </si>
  <si>
    <t>-488961747</t>
  </si>
  <si>
    <t>https://podminky.urs.cz/item/CS_URS_2024_01/411354313</t>
  </si>
  <si>
    <t>66</t>
  </si>
  <si>
    <t>411354314</t>
  </si>
  <si>
    <t>Podpěrná konstrukce stropů - desek, kleneb a skořepin výška podepření do 4 m tloušťka stropu přes 15 do 25 cm odstranění</t>
  </si>
  <si>
    <t>-183717099</t>
  </si>
  <si>
    <t>https://podminky.urs.cz/item/CS_URS_2024_01/411354314</t>
  </si>
  <si>
    <t>67</t>
  </si>
  <si>
    <t>411354333</t>
  </si>
  <si>
    <t>Podpěrná konstrukce stropů - desek, kleneb a skořepin výška podepření přes 4 do 6 m tloušťka stropu přes 15 do 25 cm zřízení</t>
  </si>
  <si>
    <t>-1207163799</t>
  </si>
  <si>
    <t>https://podminky.urs.cz/item/CS_URS_2024_01/411354333</t>
  </si>
  <si>
    <t>68</t>
  </si>
  <si>
    <t>411354334</t>
  </si>
  <si>
    <t>Podpěrná konstrukce stropů - desek, kleneb a skořepin výška podepření přes 4 do 6 m tloušťka stropu přes 15 do 25 cm odstranění</t>
  </si>
  <si>
    <t>1905701203</t>
  </si>
  <si>
    <t>https://podminky.urs.cz/item/CS_URS_2024_01/411354334</t>
  </si>
  <si>
    <t>69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</si>
  <si>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</si>
  <si>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</si>
  <si>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-491820374</t>
  </si>
  <si>
    <t>https://podminky.urs.cz/item/CS_URS_2024_01/411361821</t>
  </si>
  <si>
    <t>"výztuž spár mezi strop. panely</t>
  </si>
  <si>
    <t>"prut pr. 10mm hm. 0,62kg/m</t>
  </si>
  <si>
    <t>0,62*944,93/1000*1,05</t>
  </si>
  <si>
    <t>70</t>
  </si>
  <si>
    <t>413352111</t>
  </si>
  <si>
    <t>Podpěrná konstrukce nosníků a průvlaků výšky podepření do 4 m výšky nosníku (po spodní hranu stropní desky) do 100 cm zřízení</t>
  </si>
  <si>
    <t>-982900850</t>
  </si>
  <si>
    <t>https://podminky.urs.cz/item/CS_URS_2024_01/413352111</t>
  </si>
  <si>
    <t>0,4*14,90*2</t>
  </si>
  <si>
    <t>0,4*12,60*2</t>
  </si>
  <si>
    <t>71</t>
  </si>
  <si>
    <t>413352112</t>
  </si>
  <si>
    <t>Podpěrná konstrukce nosníků a průvlaků výšky podepření do 4 m výšky nosníku (po spodní hranu stropní desky) do 100 cm odstranění</t>
  </si>
  <si>
    <t>-1739124099</t>
  </si>
  <si>
    <t>https://podminky.urs.cz/item/CS_URS_2024_01/413352112</t>
  </si>
  <si>
    <t>72</t>
  </si>
  <si>
    <t>413352211</t>
  </si>
  <si>
    <t>Podpěrná konstrukce nosníků a průvlaků výšky podepření přes 4 do 6 m výšky nosníku (po spodní hranu stropní desky) do 100 cm zřízení</t>
  </si>
  <si>
    <t>1487837291</t>
  </si>
  <si>
    <t>https://podminky.urs.cz/item/CS_URS_2024_01/413352211</t>
  </si>
  <si>
    <t>0,4*24,50*6</t>
  </si>
  <si>
    <t>0,4*20,50*6</t>
  </si>
  <si>
    <t>73</t>
  </si>
  <si>
    <t>413352212</t>
  </si>
  <si>
    <t>Podpěrná konstrukce nosníků a průvlaků výšky podepření přes 4 do 6 m výšky nosníku (po spodní hranu stropní desky) do 100 cm odstranění</t>
  </si>
  <si>
    <t>-1549932672</t>
  </si>
  <si>
    <t>https://podminky.urs.cz/item/CS_URS_2024_01/413352212</t>
  </si>
  <si>
    <t>74</t>
  </si>
  <si>
    <t>417321515</t>
  </si>
  <si>
    <t>Ztužující pásy a věnce z betonu železového (bez výztuže) tř. C 25/30</t>
  </si>
  <si>
    <t>1026820697</t>
  </si>
  <si>
    <t>https://podminky.urs.cz/item/CS_URS_2024_01/417321515</t>
  </si>
  <si>
    <t>"beton tř.C25/30 XC1 do U tvarovek</t>
  </si>
  <si>
    <t>1,75</t>
  </si>
  <si>
    <t>75</t>
  </si>
  <si>
    <t>417352411</t>
  </si>
  <si>
    <t>Ztracené bednění věnců z pórobetonových U-profilů osazených do maltového lože, objemová hmotnost do 500 kg/m3 výšky věnce do 250 mm tloušťka zdiva 375 mm</t>
  </si>
  <si>
    <t>-2081454508</t>
  </si>
  <si>
    <t>https://podminky.urs.cz/item/CS_URS_2024_01/417352411</t>
  </si>
  <si>
    <t>3*14,90</t>
  </si>
  <si>
    <t>76</t>
  </si>
  <si>
    <t>417361821</t>
  </si>
  <si>
    <t>Výztuž ztužujících pásů a věnců z betonářské oceli 10 505 (R) nebo BSt 500</t>
  </si>
  <si>
    <t>374564541</t>
  </si>
  <si>
    <t>https://podminky.urs.cz/item/CS_URS_2024_01/417361821</t>
  </si>
  <si>
    <t>"pr. 12" 189,12*0,888</t>
  </si>
  <si>
    <t>"třmínky" 183*0,70*0,222</t>
  </si>
  <si>
    <t>"dist.žebř." 36,00*0,206</t>
  </si>
  <si>
    <t>203,793/1000</t>
  </si>
  <si>
    <t>77</t>
  </si>
  <si>
    <t>R41191101</t>
  </si>
  <si>
    <t>Ucpávka Spiroll; D+M</t>
  </si>
  <si>
    <t>-274226064</t>
  </si>
  <si>
    <t>"VÝPIS OSTATNÍCH VÝROBKŮ</t>
  </si>
  <si>
    <t>"OV/11" 2240</t>
  </si>
  <si>
    <t>78</t>
  </si>
  <si>
    <t>R41192101</t>
  </si>
  <si>
    <t>Výměna ocelová Spiroll atypická; D+M</t>
  </si>
  <si>
    <t>556579264</t>
  </si>
  <si>
    <t>"OV/10" 2</t>
  </si>
  <si>
    <t>79</t>
  </si>
  <si>
    <t>R45481101</t>
  </si>
  <si>
    <t>Pr1 - prostup žb konstrukcí vodotěsný do DN500 mm; D+M</t>
  </si>
  <si>
    <t>1298592931</t>
  </si>
  <si>
    <t>P</t>
  </si>
  <si>
    <t xml:space="preserve">Poznámka k položce:_x000D_
- Těsnící profil umístit do středu prostupu._x000D_
- Otvor zalít tekutou vysokopevnostní opravnou maltou třídy R4 dle EN 1504-3._x000D_
- Aplikovat antikorozní nátěr a kontaktní můstek. </t>
  </si>
  <si>
    <t>"VÝPIS PROSTUPŮ - Pr1</t>
  </si>
  <si>
    <t>"prostup stěnou DN500" 4</t>
  </si>
  <si>
    <t>"prostup stěnou DN300" 1</t>
  </si>
  <si>
    <t>"prostup žb podlahou DN300" 2</t>
  </si>
  <si>
    <t>"dodávka, montáž</t>
  </si>
  <si>
    <t>80</t>
  </si>
  <si>
    <t>R45481102</t>
  </si>
  <si>
    <t>Pr2 - prostup žb konstrukcí vodotěsný - prostupová tvarovka DN150; D+M</t>
  </si>
  <si>
    <t>-322216248</t>
  </si>
  <si>
    <t>Poznámka k položce:_x000D_
Prostupová tvarovka pro potrubí KGEM nebo HT_x000D_
-- Průměr tvarovky dle potřeby – specifikovat při objednání_x000D_
-- Oboustranné hrdlo pro připojení hladkého potrubí_x000D_
-- Délka tvarovky dle potřeby – specifikovat při objednání_x000D_
-- Límec s tkaninovým povrchem, pro návaznost na modifikované asfaltové pásy nebo nátěry nebo límec se_x000D_
zdrsněným povrchem pro navaření PVC fólií_x000D_
-- Šířka límce 100 mm_x000D_
-- Čtyřnásobný pryžový těsnicí hřeben pro monolitické spojení s betonem_x000D_
-- Odolnost 3,0 bar proti tlakové vodě a plynu_x000D_
-- Souprava obsahuje: 2× montážní držák / víčko do bednění, 2×těsnící kroužek_x000D_
- Těsnící profil umístit do středu prostupu._x000D_
- Otvor zalít tekutou vysokopevnostní opravnou maltou třídy R4 dle EN 1504-3. _x000D_
Aplikovat antikorozní nátěr a kontaktní můstek.</t>
  </si>
  <si>
    <t>"VÝPIS PROSTUPŮ - Pr2</t>
  </si>
  <si>
    <t>"odvodnění podlahy - prostupová tvarovka DN150 dl. 450mm přes žb konstrukci podlahy</t>
  </si>
  <si>
    <t>81</t>
  </si>
  <si>
    <t>R45481103</t>
  </si>
  <si>
    <t>Pr3 - prostup žb konstrukcí vodotěsný do DN500 mm; D+M</t>
  </si>
  <si>
    <t>-1159649796</t>
  </si>
  <si>
    <t>Poznámka k položce:_x000D_
- Rekrystalizující nátěr pro zvýšení vodonepropustnosti betonu _x000D_
s atestem na trvalý styk s pitnou vodou, přídržnost &gt;1,0 MPa_x000D_
- Těsnění prostupu kruhovým prostupovým těsněním, segmentové těsnění z EPDM segmentů,_x000D_
polyamidových spojovacích dílů, sešroubovaných dohromady nerezovými šrouby z oceli V4A_x000D_
- tl. stěny min 100mm</t>
  </si>
  <si>
    <t>"VÝPIS PROSTUPŮ - Pr3</t>
  </si>
  <si>
    <t>"prostup stěnou DN500 dl. 0,45m" 2</t>
  </si>
  <si>
    <t>"prostup stěnou DN500 dl. 0,95m" 2</t>
  </si>
  <si>
    <t>"prostup stěnou DN300 dl. 0,45m" 2</t>
  </si>
  <si>
    <t>"prostup stěnou DN300 dl. 0,95m" 2</t>
  </si>
  <si>
    <t>82</t>
  </si>
  <si>
    <t>R45481104</t>
  </si>
  <si>
    <t>Pr4 - VZT prostup žb stěnou, D+M</t>
  </si>
  <si>
    <t>-322871856</t>
  </si>
  <si>
    <t>Poznámka k položce:_x000D_
- Jednokomponentní polyuretanový tmel pro konstrukční spáry betonových dílců _x000D_
- Jednosložková adhezní podkladová penetrace _x000D_
- Pěna montážní nízkoexpanzní polyuretanová</t>
  </si>
  <si>
    <t>"VÝPIS PROSTUPŮ - Pr4</t>
  </si>
  <si>
    <t>"žb stěna tl. 250mm</t>
  </si>
  <si>
    <t>"prostup stěnou DN315" 6</t>
  </si>
  <si>
    <t>"prostup stěnou DN250" 2</t>
  </si>
  <si>
    <t>"prostup stěnou DN200" 2</t>
  </si>
  <si>
    <t>83</t>
  </si>
  <si>
    <t>R45481105</t>
  </si>
  <si>
    <t>Pr5 - Zabetonování prostupu potrubí přes ŽB konstrukci; D+M</t>
  </si>
  <si>
    <t>-752610406</t>
  </si>
  <si>
    <t xml:space="preserve">Poznámka k položce:_x000D_
- Otvor zalít tekutou vysokopevnostní opravnou maltou třídy R4 dle EN 1504-3_x000D_
- Aplikovat antikorozní nátěr a kontaktní můstek._x000D_
- Napojovací spáru mezi omítkou/sanačním souvrstvím a potrubím zatmelit vhodným trvale pružným tmelem určeným do daného prostředí._x000D_
- Penetrace pro polyuretanové těsnicí tmely </t>
  </si>
  <si>
    <t>"VÝPIS PROSTUPŮ - Pr5</t>
  </si>
  <si>
    <t>"Jádrově vrtaný otvor pr. 102 mm, dl. 0,25 m. Potrubí DN40." 3</t>
  </si>
  <si>
    <t>"Jádrově vrtaný otvor pr. 802mm, dl. 0,45m. Přírubová tvarovka DN500." 4</t>
  </si>
  <si>
    <t>" Jádrově vrtaný otvor pr.502mm, dl. 0,45m. Přírubová tvarovka DN300" 4</t>
  </si>
  <si>
    <t>84</t>
  </si>
  <si>
    <t>R45481106</t>
  </si>
  <si>
    <t>Pr6 - kabelový prostup ŽB stěnou tl.450 mm s požadavkem na vodotěsnost; D+M</t>
  </si>
  <si>
    <t>-1681004219</t>
  </si>
  <si>
    <t>Poznámka k položce:_x000D_
Rekrystalizující nátěr pro zvýšení vodonepropustnosti betonu _x000D_
s atestem na trvalý styk s pitnou vodou, přídržnost &gt;1,0 MPa_x000D_
- Těsnění prostupu kruhovým typovým těsněním, těsnící pryžová vložka s nerezovými šrouby z oceli V4A, pro prostup kabelů</t>
  </si>
  <si>
    <t>"VÝPIS PROSTUPŮ - Pr6</t>
  </si>
  <si>
    <t>"kruhový otvor průměru 52 mm</t>
  </si>
  <si>
    <t>85</t>
  </si>
  <si>
    <t>R45481107</t>
  </si>
  <si>
    <t>Pr7 - Kabelový prostup střechou systémový s těsnící manžetou, D+M</t>
  </si>
  <si>
    <t>-777004073</t>
  </si>
  <si>
    <t xml:space="preserve">Poznámka k položce:_x000D_
- Prostup systémovým komínkem s integrovanou bitumenovou manžetou._x000D_
- Komínek _x000D_
-- Obsahuje dvě manžety - blíže interiéru je bitumenová manžeta (modifikovaný asfaltový pás),_x000D_
blíže exteriéru je EPDM manžeta_x000D_
-- DN 100_x000D_
-- Výška nad izolaci 300 mm, hloubka pod izolaci 250 mm_x000D_
</t>
  </si>
  <si>
    <t xml:space="preserve">"VÝPIS PROSTUPŮ </t>
  </si>
  <si>
    <t>"Pr7  - Prostup skladbou střechy - 2ks</t>
  </si>
  <si>
    <t>"OV2 - komínek s integrovanou bitumenovou manžetou - 2 ks</t>
  </si>
  <si>
    <t>"upravit skladbu střechy dle detailu Pr7 v souladu s technologickými postupy</t>
  </si>
  <si>
    <t>"dodávka materiálů, montáž</t>
  </si>
  <si>
    <t>86</t>
  </si>
  <si>
    <t>R45481108</t>
  </si>
  <si>
    <t>Pr8 - Prostup skladbou střechy s EPDM folií s požadavkem na vodotěsnost, D+M</t>
  </si>
  <si>
    <t>558411370</t>
  </si>
  <si>
    <t>Poznámka k položce:_x000D_
- Prostup skladbou střechy objektu pro upevnění kotvícího systému pro jištění osob proti pádu z výšky._x000D_
- Materiál nerezová ocel 1.4301_x000D_
- Kotvící body kotveny pomocí chemické kotvy se síťovým pouzdrem._x000D_
- Spojovací lano musí být vždy zkráceno na co nejkratší možnou délku! současně však jeho délka_x000D_
nikdy nesmí umožnit volný pád delší než 1500 mm nebo náraz na níže položenou překážku._x000D_
- Záchytný systém je možné poprvé použít až po úspěšném provedení revize systému a používat jej_x000D_
smí (a tudíž i vstupovat do nebezpečného okraje) pouze náležitě poučené osoby s vhodným_x000D_
vybavením._x000D_
- Při montáži každý bod popsat číslem (např. na základně) podle dokumentace a před zakrytím_x000D_
vrstvami fotograficky zdokumentovat ukotvení.</t>
  </si>
  <si>
    <t>"VÝPIS PROSTUPŮ</t>
  </si>
  <si>
    <t xml:space="preserve">"Pr8 - Prostup skladbou střechy </t>
  </si>
  <si>
    <t>"upravit skladbu střechy dle detailu Pr8 v souladu s technologickými postupy</t>
  </si>
  <si>
    <t>Komunikace pozemní</t>
  </si>
  <si>
    <t>87</t>
  </si>
  <si>
    <t>564861011</t>
  </si>
  <si>
    <t>Podklad ze štěrkodrti ŠD s rozprostřením a zhutněním plochy jednotlivě do 100 m2, po zhutnění tl. 200 mm</t>
  </si>
  <si>
    <t>-547135705</t>
  </si>
  <si>
    <t>https://podminky.urs.cz/item/CS_URS_2024_01/564861011</t>
  </si>
  <si>
    <t>Úpravy povrchů, podlahy a osazování výplní</t>
  </si>
  <si>
    <t>88</t>
  </si>
  <si>
    <t>622142001</t>
  </si>
  <si>
    <t>Pletivo vnějších ploch v ploše nebo pruzích, na plném podkladu sklovláknité vtlačené do tmelu stěn</t>
  </si>
  <si>
    <t>-1341950665</t>
  </si>
  <si>
    <t>https://podminky.urs.cz/item/CS_URS_2024_01/622142001</t>
  </si>
  <si>
    <t>"So1 - Kontaktní zateplení fasády</t>
  </si>
  <si>
    <t>265,00</t>
  </si>
  <si>
    <t>"ostění a nadpraží vrat"  (1,80*2+2,40)*0,20</t>
  </si>
  <si>
    <t>"ostění a nadpraží dveří"  (1,20*2+2,40)*0,20</t>
  </si>
  <si>
    <t>"So2a - Sokl nad úrovní terénu</t>
  </si>
  <si>
    <t>28,41</t>
  </si>
  <si>
    <t>"So2b - Sokl pod úrovní terénu</t>
  </si>
  <si>
    <t>59,13</t>
  </si>
  <si>
    <t>22,45*2</t>
  </si>
  <si>
    <t>89</t>
  </si>
  <si>
    <t>622143003</t>
  </si>
  <si>
    <t>Montáž omítkových profilů plastových, pozinkovaných nebo dřevěných upevněných vtlačením do podkladní vrstvy nebo přibitím rohových s tkaninou</t>
  </si>
  <si>
    <t>1477948874</t>
  </si>
  <si>
    <t>https://podminky.urs.cz/item/CS_URS_2024_01/622143003</t>
  </si>
  <si>
    <t>5,20</t>
  </si>
  <si>
    <t>90</t>
  </si>
  <si>
    <t>M553031</t>
  </si>
  <si>
    <t xml:space="preserve">hliníkový roh 100x100 mm se sítí lepený </t>
  </si>
  <si>
    <t>554582492</t>
  </si>
  <si>
    <t>91</t>
  </si>
  <si>
    <t>622151021</t>
  </si>
  <si>
    <t>Penetrační nátěr vnějších pastovitých tenkovrstvých omítek mozaikových akrylátový stěn</t>
  </si>
  <si>
    <t>-689974882</t>
  </si>
  <si>
    <t>https://podminky.urs.cz/item/CS_URS_2024_01/622151021</t>
  </si>
  <si>
    <t>92</t>
  </si>
  <si>
    <t>622151031</t>
  </si>
  <si>
    <t>Penetrační nátěr vnějších pastovitých tenkovrstvých omítek silikonový stěn</t>
  </si>
  <si>
    <t>-1817572113</t>
  </si>
  <si>
    <t>https://podminky.urs.cz/item/CS_URS_2024_01/622151031</t>
  </si>
  <si>
    <t>93</t>
  </si>
  <si>
    <t>622211021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</si>
  <si>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</si>
  <si>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285417043</t>
  </si>
  <si>
    <t>https://podminky.urs.cz/item/CS_URS_2024_01/622211021</t>
  </si>
  <si>
    <t>265,00-10,00</t>
  </si>
  <si>
    <t>94</t>
  </si>
  <si>
    <t>28375938</t>
  </si>
  <si>
    <t>deska EPS 70 fasádní λ=0,039 tl 100mm</t>
  </si>
  <si>
    <t>811900126</t>
  </si>
  <si>
    <t>255,00</t>
  </si>
  <si>
    <t>255*1,05 'Přepočtené koeficientem množství</t>
  </si>
  <si>
    <t>95</t>
  </si>
  <si>
    <t>28376017</t>
  </si>
  <si>
    <t>deska perimetrická fasádní soklová 150kPa λ=0,035 tl 100mm</t>
  </si>
  <si>
    <t>851439247</t>
  </si>
  <si>
    <t>87,54*1,05 'Přepočtené koeficientem množství</t>
  </si>
  <si>
    <t>96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</si>
  <si>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</si>
  <si>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</si>
  <si>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-894564304</t>
  </si>
  <si>
    <t>https://podminky.urs.cz/item/CS_URS_2024_01/622212001</t>
  </si>
  <si>
    <t>"ostění a nadpraží vrat"  1,80*2+2,40</t>
  </si>
  <si>
    <t>"ostění a nadpraží dveří"  1,20*2+2,40</t>
  </si>
  <si>
    <t>97</t>
  </si>
  <si>
    <t>28375931</t>
  </si>
  <si>
    <t>deska EPS 70 fasádní λ=0,039 tl 30mm</t>
  </si>
  <si>
    <t>-781571816</t>
  </si>
  <si>
    <t>10,8*0,105 'Přepočtené koeficientem množství</t>
  </si>
  <si>
    <t>98</t>
  </si>
  <si>
    <t>622221021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</si>
  <si>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80 do 120 mm</t>
  </si>
  <si>
    <t>-72119515</t>
  </si>
  <si>
    <t>https://podminky.urs.cz/item/CS_URS_2024_01/622221021</t>
  </si>
  <si>
    <t>"izolant v blízkosti elektrických skříní, VZT zařízení do vzdálenosti 0,25m na všechny strany</t>
  </si>
  <si>
    <t>10,00</t>
  </si>
  <si>
    <t>99</t>
  </si>
  <si>
    <t>63142025</t>
  </si>
  <si>
    <t>deska tepelně izolační minerální kontaktních fasád podélné vlákno λ=0,035-0,036 tl 100mm</t>
  </si>
  <si>
    <t>-2125164218</t>
  </si>
  <si>
    <t>10*1,05 'Přepočtené koeficientem množství</t>
  </si>
  <si>
    <t>100</t>
  </si>
  <si>
    <t>622251201</t>
  </si>
  <si>
    <t>Montáž kontaktního zateplení lepením a mechanickým kotvením Příplatek k cenám za použití disperzní (organické) armovací hmoty při stěrkování izolačních desek</t>
  </si>
  <si>
    <t>1530299455</t>
  </si>
  <si>
    <t>https://podminky.urs.cz/item/CS_URS_2024_01/622251201</t>
  </si>
  <si>
    <t>101</t>
  </si>
  <si>
    <t>622252001</t>
  </si>
  <si>
    <t>Montáž profilů kontaktního zateplení zakládacích soklových připevněných hmoždinkami</t>
  </si>
  <si>
    <t>424929321</t>
  </si>
  <si>
    <t>https://podminky.urs.cz/item/CS_URS_2024_01/622252001</t>
  </si>
  <si>
    <t>102</t>
  </si>
  <si>
    <t>59051647</t>
  </si>
  <si>
    <t>profil zakládací Al tl 0,7mm pro ETICS pro izolant tl 100mm</t>
  </si>
  <si>
    <t>-223639110</t>
  </si>
  <si>
    <t>72*1,05 'Přepočtené koeficientem množství</t>
  </si>
  <si>
    <t>103</t>
  </si>
  <si>
    <t>622511032</t>
  </si>
  <si>
    <t>Omítka tenkovrstvá akrylátová vnějších ploch probarvená bez penetrace zatíraná (škrábaná), zrnitost 3,0 mm stěn</t>
  </si>
  <si>
    <t>-1631888281</t>
  </si>
  <si>
    <t>https://podminky.urs.cz/item/CS_URS_2024_01/622511032</t>
  </si>
  <si>
    <t>104</t>
  </si>
  <si>
    <t>622531022</t>
  </si>
  <si>
    <t>Omítka tenkovrstvá silikonová vnějších ploch probarvená bez penetrace zatíraná (škrábaná), zrnitost 2,0 mm stěn</t>
  </si>
  <si>
    <t>-256325167</t>
  </si>
  <si>
    <t>https://podminky.urs.cz/item/CS_URS_2024_01/622531022</t>
  </si>
  <si>
    <t>105</t>
  </si>
  <si>
    <t>631311116</t>
  </si>
  <si>
    <t>Mazanina z betonu prostého bez zvýšených nároků na prostředí tl. přes 50 do 80 mm tř. C 25/30</t>
  </si>
  <si>
    <t>-1054378505</t>
  </si>
  <si>
    <t>https://podminky.urs.cz/item/CS_URS_2024_01/631311116</t>
  </si>
  <si>
    <t>"srovnání povrchu panelů stropu nad kontrolní chodbou ve spádu 2%</t>
  </si>
  <si>
    <t>0,57</t>
  </si>
  <si>
    <t>"Spádový potěr z lité čerpatelné malty PCC třídy R4 vyztužené PAN vlákny</t>
  </si>
  <si>
    <t>"So10 - Dno armaturní komory</t>
  </si>
  <si>
    <t>"celkem tl. 40~110 mm</t>
  </si>
  <si>
    <t>176,98*0,08</t>
  </si>
  <si>
    <t>"So12 - Podlaha nik do akumulačních komor</t>
  </si>
  <si>
    <t>"celkem tl. 10~40 mm</t>
  </si>
  <si>
    <t>"plocha vodorovná</t>
  </si>
  <si>
    <t>2*11,015*0,03</t>
  </si>
  <si>
    <t>"soklíky výšky 10-20 mm podél hrany nad vodní hladinou proti stékání vody do nádrží z podlahy tl. 10-20mm</t>
  </si>
  <si>
    <t>1,00*0,02</t>
  </si>
  <si>
    <t>106</t>
  </si>
  <si>
    <t>631311136</t>
  </si>
  <si>
    <t>Mazanina z betonu prostého bez zvýšených nároků na prostředí tl. přes 120 do 240 mm tř. C 25/30</t>
  </si>
  <si>
    <t>483119356</t>
  </si>
  <si>
    <t>https://podminky.urs.cz/item/CS_URS_2024_01/631311136</t>
  </si>
  <si>
    <t>"So11 - Dno akumulačních komor</t>
  </si>
  <si>
    <t>2*438,52-(5,20*2,40*2)</t>
  </si>
  <si>
    <t>852,080*(0,04+0,15)/2</t>
  </si>
  <si>
    <t>"plocha vodorovná (v prohlubni)</t>
  </si>
  <si>
    <t>"beton ve spádu tl. 400mm" 2*5,20*2,40*2</t>
  </si>
  <si>
    <t>107</t>
  </si>
  <si>
    <t>631319011</t>
  </si>
  <si>
    <t>Příplatek k cenám mazanin za úpravu povrchu mazaniny přehlazením, mazanina tl. přes 50 do 80 mm</t>
  </si>
  <si>
    <t>1258757142</t>
  </si>
  <si>
    <t>https://podminky.urs.cz/item/CS_URS_2024_01/631319011</t>
  </si>
  <si>
    <t>108</t>
  </si>
  <si>
    <t>631319013</t>
  </si>
  <si>
    <t>Příplatek k cenám mazanin za úpravu povrchu mazaniny přehlazením, mazanina tl. přes 120 do 240 mm</t>
  </si>
  <si>
    <t>-752497510</t>
  </si>
  <si>
    <t>https://podminky.urs.cz/item/CS_URS_2024_01/631319013</t>
  </si>
  <si>
    <t>109</t>
  </si>
  <si>
    <t>631319175</t>
  </si>
  <si>
    <t>Příplatek k cenám mazanin za stržení povrchu spodní vrstvy mazaniny latí před vložením výztuže nebo pletiva pro tl. obou vrstev mazaniny přes 120 do 240 mm</t>
  </si>
  <si>
    <t>-2131152518</t>
  </si>
  <si>
    <t>https://podminky.urs.cz/item/CS_URS_2024_01/631319175</t>
  </si>
  <si>
    <t>110</t>
  </si>
  <si>
    <t>631319211</t>
  </si>
  <si>
    <t>Příplatek k cenám betonových mazanin za vyztužení polypropylenovými mikrovlákny objemové vyztužení 0,9 kg/m3</t>
  </si>
  <si>
    <t>550645056</t>
  </si>
  <si>
    <t>https://podminky.urs.cz/item/CS_URS_2024_01/631319211</t>
  </si>
  <si>
    <t>"dle pol.č. 631311136" 130,868</t>
  </si>
  <si>
    <t>111</t>
  </si>
  <si>
    <t>632452517</t>
  </si>
  <si>
    <t>Potěr rychletuhnoucí ze suchých směsí na bázi hydraulických pojiv, tloušťky přes 30 do 40 mm</t>
  </si>
  <si>
    <t>1966515275</t>
  </si>
  <si>
    <t>https://podminky.urs.cz/item/CS_URS_2024_01/632452517</t>
  </si>
  <si>
    <t>"So8 - Keramická dlažba</t>
  </si>
  <si>
    <t>134,49</t>
  </si>
  <si>
    <t>112</t>
  </si>
  <si>
    <t>633811111</t>
  </si>
  <si>
    <t>Povrchová úprava betonových podlah broušení nerovností do 2 mm (stržení šlemu)</t>
  </si>
  <si>
    <t>2011292607</t>
  </si>
  <si>
    <t>https://podminky.urs.cz/item/CS_URS_2024_01/633811111</t>
  </si>
  <si>
    <t>176,98</t>
  </si>
  <si>
    <t>2*11,015</t>
  </si>
  <si>
    <t>113</t>
  </si>
  <si>
    <t>634911114</t>
  </si>
  <si>
    <t>Řezání dilatačních nebo smršťovacích spár v čerstvé betonové mazanině nebo potěru šířky do 5 mm, hloubky přes 50 do 80 mm</t>
  </si>
  <si>
    <t>-1840425221</t>
  </si>
  <si>
    <t>https://podminky.urs.cz/item/CS_URS_2024_01/634911114</t>
  </si>
  <si>
    <t>(2,55+3,20+0,45+0,12)*2</t>
  </si>
  <si>
    <t>114</t>
  </si>
  <si>
    <t>637211114</t>
  </si>
  <si>
    <t>Okapový chodník z dlaždic betonových do cementové malty MC-10 se zalitím spár cementovou maltou, tl. dlaždic 50 mm</t>
  </si>
  <si>
    <t>1876231188</t>
  </si>
  <si>
    <t>https://podminky.urs.cz/item/CS_URS_2024_01/637211114</t>
  </si>
  <si>
    <t>115</t>
  </si>
  <si>
    <t>R61932511</t>
  </si>
  <si>
    <t>Vytažení fabionů, hran a koutů (s dodáním hmot), D+M</t>
  </si>
  <si>
    <t>1858546778</t>
  </si>
  <si>
    <t xml:space="preserve">"materiál: rychletuhnoucí vodonepropustná malta, dle EN 1501-3 třídy R3 </t>
  </si>
  <si>
    <t>"min. tl. vrstvy 5mm, 2,2kg/m</t>
  </si>
  <si>
    <t>"vytažení faboinů R=50mm</t>
  </si>
  <si>
    <t>"vytažení zaoblení hran , R=50mm</t>
  </si>
  <si>
    <t>"So2a - dl. fabionů 71m</t>
  </si>
  <si>
    <t>71,00</t>
  </si>
  <si>
    <t>"So2b - dl. fabionů 71m</t>
  </si>
  <si>
    <t>"So4 - dl. fabionů 116,30m</t>
  </si>
  <si>
    <t>116,30</t>
  </si>
  <si>
    <t>"So9 - zaoblení hran dl. 65,22m</t>
  </si>
  <si>
    <t>65,22</t>
  </si>
  <si>
    <t>"So9 - dl. fabionů 27,50m</t>
  </si>
  <si>
    <t>27,50</t>
  </si>
  <si>
    <t>"So12 - dl. fabionů  2*18m</t>
  </si>
  <si>
    <t>36,00</t>
  </si>
  <si>
    <t>116</t>
  </si>
  <si>
    <t>R61998011</t>
  </si>
  <si>
    <t>Schodový profil nerez s protiskluzovou úpravou, D+M</t>
  </si>
  <si>
    <t>1762502796</t>
  </si>
  <si>
    <t xml:space="preserve">"schodový profil nerez (1.4404) s protiskluzovou úpravou </t>
  </si>
  <si>
    <t>1,20*4</t>
  </si>
  <si>
    <t>117</t>
  </si>
  <si>
    <t>R62226101</t>
  </si>
  <si>
    <t>Profily kontaktního zateplení rohové, začišťovací, D+M</t>
  </si>
  <si>
    <t>kpl</t>
  </si>
  <si>
    <t>-1866293896</t>
  </si>
  <si>
    <t>"PŮDORYSY</t>
  </si>
  <si>
    <t>"ŘEZY</t>
  </si>
  <si>
    <t>"LEGENDA SKLADEB So1, So2a, So2b</t>
  </si>
  <si>
    <t>"Profily a příslušenství pro zateplovací systémy ETICS</t>
  </si>
  <si>
    <t>Trubní vedení</t>
  </si>
  <si>
    <t>118</t>
  </si>
  <si>
    <t>877310310</t>
  </si>
  <si>
    <t>Montáž tvarovek na kanalizačním plastovém potrubí z PP nebo PVC-U hladkého plnostěnného kolen, víček nebo hrdlových uzávěrů DN 150</t>
  </si>
  <si>
    <t>-1968210122</t>
  </si>
  <si>
    <t>https://podminky.urs.cz/item/CS_URS_2024_01/877310310</t>
  </si>
  <si>
    <t>119</t>
  </si>
  <si>
    <t>28619346</t>
  </si>
  <si>
    <t>koleno kanalizační PE-HD 45° D 160mm</t>
  </si>
  <si>
    <t>-801730558</t>
  </si>
  <si>
    <t>"DV/4" 12</t>
  </si>
  <si>
    <t>120</t>
  </si>
  <si>
    <t>877325318</t>
  </si>
  <si>
    <t>Montáž tvarovek na kanalizačním plastovém potrubí z PE svařovaných na tupo SDR 11/PN16 záslepek d 160</t>
  </si>
  <si>
    <t>-772306973</t>
  </si>
  <si>
    <t>https://podminky.urs.cz/item/CS_URS_2024_01/877325318</t>
  </si>
  <si>
    <t>121</t>
  </si>
  <si>
    <t>562312-1</t>
  </si>
  <si>
    <t>uzávěr zpětný PP automatický s ocelovou klapkou DN 160</t>
  </si>
  <si>
    <t>546670476</t>
  </si>
  <si>
    <t>"DV/5" 1</t>
  </si>
  <si>
    <t>122</t>
  </si>
  <si>
    <t>895270101</t>
  </si>
  <si>
    <t>Proplachovací a kontrolní šachta z PE-HD pro drenáže liniových staveb DN 400 užitné výšky do 500 mm šachtové dno (DN šachty/DN vedení) DN 400/250 průchozí</t>
  </si>
  <si>
    <t>-1939163040</t>
  </si>
  <si>
    <t>https://podminky.urs.cz/item/CS_URS_2024_01/895270101</t>
  </si>
  <si>
    <t>"DV/1" 5</t>
  </si>
  <si>
    <t>123</t>
  </si>
  <si>
    <t>895270102</t>
  </si>
  <si>
    <t>Proplachovací a kontrolní šachta z PE-HD pro drenáže liniových staveb DN 400 užitné výšky do 500 mm šachtové dno (DN šachty/DN vedení) DN 400/250 odbočné</t>
  </si>
  <si>
    <t>939135691</t>
  </si>
  <si>
    <t>https://podminky.urs.cz/item/CS_URS_2024_01/895270102</t>
  </si>
  <si>
    <t>124</t>
  </si>
  <si>
    <t>895270131</t>
  </si>
  <si>
    <t>Proplachovací a kontrolní šachta z PE-HD pro drenáže liniových staveb DN 400 užitné výšky do 500 mm šachtové prodloužení světlé hloubky 3000 mm</t>
  </si>
  <si>
    <t>-2140201737</t>
  </si>
  <si>
    <t>https://podminky.urs.cz/item/CS_URS_2024_01/895270131</t>
  </si>
  <si>
    <t>125</t>
  </si>
  <si>
    <t>895270135</t>
  </si>
  <si>
    <t>Proplachovací a kontrolní šachta z PE-HD pro drenáže liniových staveb DN 400 užitné výšky do 500 mm Příplatek k ceně -0131 za uříznutí šachtového prodloužení</t>
  </si>
  <si>
    <t>1473727735</t>
  </si>
  <si>
    <t>https://podminky.urs.cz/item/CS_URS_2024_01/895270135</t>
  </si>
  <si>
    <t>126</t>
  </si>
  <si>
    <t>895270151</t>
  </si>
  <si>
    <t>Proplachovací a kontrolní šachta z PE-HD pro drenáže liniových staveb DN 400 užitné výšky do 500 mm redukce DN 250/100-200</t>
  </si>
  <si>
    <t>-1926353559</t>
  </si>
  <si>
    <t>https://podminky.urs.cz/item/CS_URS_2024_01/895270151</t>
  </si>
  <si>
    <t>127</t>
  </si>
  <si>
    <t>895270222</t>
  </si>
  <si>
    <t>Proplachovací a kontrolní šachta z PE-HD pro drenáže liniových staveb DN 400 užitné výšky do 500 mm poklop litinový pro třídu zatížení B 125</t>
  </si>
  <si>
    <t>851159831</t>
  </si>
  <si>
    <t>https://podminky.urs.cz/item/CS_URS_2024_01/895270222</t>
  </si>
  <si>
    <t>"DV/1" 10</t>
  </si>
  <si>
    <t>Ostatní konstrukce a práce, bourání</t>
  </si>
  <si>
    <t>128</t>
  </si>
  <si>
    <t>916331112</t>
  </si>
  <si>
    <t>Osazení zahradního obrubníku betonového s ložem tl. od 50 do 100 mm z betonu prostého tř. C 12/15 s boční opěrou z betonu prostého tř. C 12/15</t>
  </si>
  <si>
    <t>602779576</t>
  </si>
  <si>
    <t>https://podminky.urs.cz/item/CS_URS_2024_01/916331112</t>
  </si>
  <si>
    <t>47,50</t>
  </si>
  <si>
    <t>129</t>
  </si>
  <si>
    <t>59217001</t>
  </si>
  <si>
    <t>obrubník zahradní betonový 1000x50x250mm</t>
  </si>
  <si>
    <t>-369162517</t>
  </si>
  <si>
    <t>130</t>
  </si>
  <si>
    <t>919726122</t>
  </si>
  <si>
    <t>Geotextilie netkaná pro ochranu, separaci nebo filtraci měrná hmotnost přes 200 do 300 g/m2</t>
  </si>
  <si>
    <t>842485956</t>
  </si>
  <si>
    <t>https://podminky.urs.cz/item/CS_URS_2024_01/919726122</t>
  </si>
  <si>
    <t>131</t>
  </si>
  <si>
    <t>931991111</t>
  </si>
  <si>
    <t>Zřízení těsnění dilatační spáry pásem gumovým profilovým nebo z PVC ve dně</t>
  </si>
  <si>
    <t>-1037231834</t>
  </si>
  <si>
    <t>https://podminky.urs.cz/item/CS_URS_2024_01/931991111</t>
  </si>
  <si>
    <t>kontrolní chodba</t>
  </si>
  <si>
    <t>2*25,50</t>
  </si>
  <si>
    <t>132</t>
  </si>
  <si>
    <t>931991112</t>
  </si>
  <si>
    <t>Zřízení těsnění dilatační spáry pásem gumovým profilovým nebo z PVC ve stěně</t>
  </si>
  <si>
    <t>-1283967845</t>
  </si>
  <si>
    <t>https://podminky.urs.cz/item/CS_URS_2024_01/931991112</t>
  </si>
  <si>
    <t>4*(5,60+0,45)</t>
  </si>
  <si>
    <t>133</t>
  </si>
  <si>
    <t>933901112</t>
  </si>
  <si>
    <t>Zkoušky objektů a vymývání provedení zkoušky vodotěsnosti betonové nádrže jakéhokoliv druhu a tvaru, o obsahu přes 1000 m3</t>
  </si>
  <si>
    <t>-92234821</t>
  </si>
  <si>
    <t>https://podminky.urs.cz/item/CS_URS_2024_01/933901112</t>
  </si>
  <si>
    <t>Poznámka k položce:_x000D_
provedení zkoušky vodotěsnosti dle ČSN 75 0905 a laboratorní zkouška kontroly vody (výluhová zkouška) dle vyhlášky 409/2005 Sb. o hygienických požadavcích na výrobky přicházejících do přímého styku vodou._x000D_
Akumulační nádrže budou napuštěny pitnou vodou. _x000D_
Na úpravu vody je minimální rozsah stanovaných ukazatelů pro cementové hmoty následující: Cr, Pb, pH, Cd, Al, As, TOC, CHSKMn, dusitany, amonné ionty, vodivost, zákal, barva, pach, chuť.</t>
  </si>
  <si>
    <t>"zkoušky vodojemu 2x 2000m3</t>
  </si>
  <si>
    <t>2*2000,0</t>
  </si>
  <si>
    <t>134</t>
  </si>
  <si>
    <t>08211321</t>
  </si>
  <si>
    <t>voda pitná pro ostatní odběratele</t>
  </si>
  <si>
    <t>974116460</t>
  </si>
  <si>
    <t>135</t>
  </si>
  <si>
    <t>938901411</t>
  </si>
  <si>
    <t>Dezinfekce nádrže roztokem chlornanu sodného</t>
  </si>
  <si>
    <t>2093397190</t>
  </si>
  <si>
    <t>https://podminky.urs.cz/item/CS_URS_2024_01/938901411</t>
  </si>
  <si>
    <t>Poznámka k položce:_x000D_
Před zprovozněním akumulačních nádrží bude provedeno čištění a dezinfekce nádrží.</t>
  </si>
  <si>
    <t>136</t>
  </si>
  <si>
    <t>939941112</t>
  </si>
  <si>
    <t>Zřízení těsnění pracovní spáry ocelovým plechem mezi dnem a stěnou</t>
  </si>
  <si>
    <t>-1333083515</t>
  </si>
  <si>
    <t>https://podminky.urs.cz/item/CS_URS_2024_01/939941112</t>
  </si>
  <si>
    <t>obvod akumulačních komor</t>
  </si>
  <si>
    <t>(43+24,50)*2</t>
  </si>
  <si>
    <t>2 x délka kontrolní chodby</t>
  </si>
  <si>
    <t>24,50*2</t>
  </si>
  <si>
    <t>137</t>
  </si>
  <si>
    <t>939941113</t>
  </si>
  <si>
    <t>Zřízení těsnění pracovní spáry ocelovým plechem ve stěně</t>
  </si>
  <si>
    <t>558541995</t>
  </si>
  <si>
    <t>https://podminky.urs.cz/item/CS_URS_2024_01/939941113</t>
  </si>
  <si>
    <t>v obvodových stěnách akumulačních komor tl.450 mm</t>
  </si>
  <si>
    <t>vzdálenost těsnění 4,50 m</t>
  </si>
  <si>
    <t>(43+24,50)*2/4,50 = 30 ks</t>
  </si>
  <si>
    <t>30*5,60</t>
  </si>
  <si>
    <t>138</t>
  </si>
  <si>
    <t>56284756</t>
  </si>
  <si>
    <t>profil těsnící a bednící křížový s oboustranným bitumenem do pracovních spár betonových konstrukcí š 380mm</t>
  </si>
  <si>
    <t>1957257319</t>
  </si>
  <si>
    <t>139</t>
  </si>
  <si>
    <t>941111121</t>
  </si>
  <si>
    <t>Lešení řadové trubkové lehké pracovní s podlahami s provozním zatížením tř. 3 do 200 kg/m2 šířky tř. W09 od 0,9 do 1,2 m, výšky výšky do 10 m montáž</t>
  </si>
  <si>
    <t>390880802</t>
  </si>
  <si>
    <t>https://podminky.urs.cz/item/CS_URS_2024_01/941111121</t>
  </si>
  <si>
    <t>"armaturní komora - exteriér</t>
  </si>
  <si>
    <t>(18,30*2+17,30)*8,00</t>
  </si>
  <si>
    <t>140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</si>
  <si>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</si>
  <si>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</si>
  <si>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-1926715558</t>
  </si>
  <si>
    <t>https://podminky.urs.cz/item/CS_URS_2024_01/941111221</t>
  </si>
  <si>
    <t>431,20*120</t>
  </si>
  <si>
    <t>141</t>
  </si>
  <si>
    <t>941111311</t>
  </si>
  <si>
    <t>Odborná prohlídka lešení řadového trubkového lehkého pracovního s podlahami s provozním zatížením tř. 3 do 200 kg/m2 šířky tř. W06 až W12 od 0,6 m do 1,5 m výšky do 25 m, celkové plochy do 500 m2 nezakrytého</t>
  </si>
  <si>
    <t>-1713459041</t>
  </si>
  <si>
    <t>https://podminky.urs.cz/item/CS_URS_2024_01/941111311</t>
  </si>
  <si>
    <t>142</t>
  </si>
  <si>
    <t>941111821</t>
  </si>
  <si>
    <t>Lešení řadové trubkové lehké pracovní s podlahami s provozním zatížením tř. 3 do 200 kg/m2 šířky tř. W09 od 0,9 do 1,2 m, výšky výšky do 10 m demontáž</t>
  </si>
  <si>
    <t>-876310584</t>
  </si>
  <si>
    <t>https://podminky.urs.cz/item/CS_URS_2024_01/941111821</t>
  </si>
  <si>
    <t>143</t>
  </si>
  <si>
    <t>943211111</t>
  </si>
  <si>
    <t>Lešení prostorové rámové lehké pracovní s podlahami s provozním zatížením tř. 3 do 200 kg/m2 výšky do 10 m montáž</t>
  </si>
  <si>
    <t>-236945393</t>
  </si>
  <si>
    <t>https://podminky.urs.cz/item/CS_URS_2024_01/943211111</t>
  </si>
  <si>
    <t>armaturní komora - interiér 1.N.P.</t>
  </si>
  <si>
    <t>173,60*5,80</t>
  </si>
  <si>
    <t>144</t>
  </si>
  <si>
    <t>943211211</t>
  </si>
  <si>
    <t>Lešení prostorové rámové lehké pracovní s podlahami s provozním zatížením tř. 3 do 200 kg/m2 výšky do 10 m příplatek k ceně za každý den použití</t>
  </si>
  <si>
    <t>-1813129835</t>
  </si>
  <si>
    <t>https://podminky.urs.cz/item/CS_URS_2024_01/943211211</t>
  </si>
  <si>
    <t>1006,88*70</t>
  </si>
  <si>
    <t>145</t>
  </si>
  <si>
    <t>943211321</t>
  </si>
  <si>
    <t>Odborná prohlídka lešení prostorového rámového lehkého pracovního s podlahami s provozním zatížením tř. 3 do 200 kg/m2 výšky do 25 m, celkového objemu přes 1 000 do 3 000 m3 nezakrytého</t>
  </si>
  <si>
    <t>1997803704</t>
  </si>
  <si>
    <t>https://podminky.urs.cz/item/CS_URS_2024_01/943211321</t>
  </si>
  <si>
    <t>146</t>
  </si>
  <si>
    <t>943211811</t>
  </si>
  <si>
    <t>Lešení prostorové rámové lehké pracovní s podlahami s provozním zatížením tř. 3 do 200 kg/m2 výšky do 10 m demontáž</t>
  </si>
  <si>
    <t>1823066561</t>
  </si>
  <si>
    <t>https://podminky.urs.cz/item/CS_URS_2024_01/943211811</t>
  </si>
  <si>
    <t>147</t>
  </si>
  <si>
    <t>946112115</t>
  </si>
  <si>
    <t>Věže pojízdné trubkové nebo dílcové s maximálním zatížením podlahy do 200 kg/m2 šířky přes 0,9 do 1,6 m, délky do 3,2 m výšky přes 4,5 m do 5,5 m montáž</t>
  </si>
  <si>
    <t>-1420059687</t>
  </si>
  <si>
    <t>https://podminky.urs.cz/item/CS_URS_2024_01/946112115</t>
  </si>
  <si>
    <t>148</t>
  </si>
  <si>
    <t>946112215</t>
  </si>
  <si>
    <t>Věže pojízdné trubkové nebo dílcové s maximálním zatížením podlahy do 200 kg/m2 šířky přes 0,9 do 1,6 m, délky do 3,2 m výšky přes 4,5 m do 5,5 m příplatek k ceně za každý den použití</t>
  </si>
  <si>
    <t>-1211832189</t>
  </si>
  <si>
    <t>https://podminky.urs.cz/item/CS_URS_2024_01/946112215</t>
  </si>
  <si>
    <t>4,00*120</t>
  </si>
  <si>
    <t>149</t>
  </si>
  <si>
    <t>946112815</t>
  </si>
  <si>
    <t>Věže pojízdné trubkové nebo dílcové s maximálním zatížením podlahy do 200 kg/m2 šířky přes 0,9 do 1,6 m, délky do 3,2 m výšky přes 4,5 m do 5,5 m demontáž</t>
  </si>
  <si>
    <t>1726752865</t>
  </si>
  <si>
    <t>https://podminky.urs.cz/item/CS_URS_2024_01/946112815</t>
  </si>
  <si>
    <t>150</t>
  </si>
  <si>
    <t>949101111</t>
  </si>
  <si>
    <t>Lešení pomocné pracovní pro objekty pozemních staveb pro zatížení do 150 kg/m2, o výšce lešeňové podlahy do 1,9 m</t>
  </si>
  <si>
    <t>-136966487</t>
  </si>
  <si>
    <t>https://podminky.urs.cz/item/CS_URS_2024_01/949101111</t>
  </si>
  <si>
    <t>armaturní komora - exteriér - nižší část</t>
  </si>
  <si>
    <t>(2*6+15,14)*1,0</t>
  </si>
  <si>
    <t>15,10</t>
  </si>
  <si>
    <t>armaturní komora - interiér</t>
  </si>
  <si>
    <t>1.P.P.</t>
  </si>
  <si>
    <t>163,16</t>
  </si>
  <si>
    <t>27,99*2</t>
  </si>
  <si>
    <t>151</t>
  </si>
  <si>
    <t>952902611</t>
  </si>
  <si>
    <t>Čištění budov při provádění oprav a udržovacích prací vysátím prachu z ostatních ploch</t>
  </si>
  <si>
    <t>-2014590073</t>
  </si>
  <si>
    <t>https://podminky.urs.cz/item/CS_URS_2024_01/952902611</t>
  </si>
  <si>
    <t xml:space="preserve">"So12 - Podlaha nik do akumulačních komor </t>
  </si>
  <si>
    <t>152</t>
  </si>
  <si>
    <t>952903112</t>
  </si>
  <si>
    <t>Vyčištění objektů čistíren odpadních vod, nádrží, žlabů nebo kanálů světlé výšky prostoru do 3,5 m</t>
  </si>
  <si>
    <t>1939821927</t>
  </si>
  <si>
    <t>https://podminky.urs.cz/item/CS_URS_2024_01/952903112</t>
  </si>
  <si>
    <t>43,00*24,50</t>
  </si>
  <si>
    <t>14,10*14,90</t>
  </si>
  <si>
    <t>14,40*14,90+7,00*9,40</t>
  </si>
  <si>
    <t>153</t>
  </si>
  <si>
    <t>952903119</t>
  </si>
  <si>
    <t>Vyčištění objektů čistíren odpadních vod, nádrží, žlabů nebo kanálů Příplatek k ceně za vyčištění prostorů v přes 3,5 m</t>
  </si>
  <si>
    <t>-69787840</t>
  </si>
  <si>
    <t>https://podminky.urs.cz/item/CS_URS_2024_01/952903119</t>
  </si>
  <si>
    <t>154</t>
  </si>
  <si>
    <t>953241516</t>
  </si>
  <si>
    <t>Osazení smykových trnů do dilatačních spár pro vysoká zatížení z nerezové oceli s pouzdrem z nerezové oceli, min. únosnost pro spáru 40 mm přes 126 do 181 kN</t>
  </si>
  <si>
    <t>1042093535</t>
  </si>
  <si>
    <t>https://podminky.urs.cz/item/CS_URS_2024_01/953241516</t>
  </si>
  <si>
    <t>"kontrolní chodba" 15</t>
  </si>
  <si>
    <t>155</t>
  </si>
  <si>
    <t>54879315</t>
  </si>
  <si>
    <t>trn pro přenos smykové síly u dilatačních spár pro zatížení 180,9 kN</t>
  </si>
  <si>
    <t>-1839548185</t>
  </si>
  <si>
    <t>156</t>
  </si>
  <si>
    <t>953334118</t>
  </si>
  <si>
    <t>Bobtnavý pásek do pracovních spar betonových konstrukcí bentonitový, rozměru 20 x 15 mm</t>
  </si>
  <si>
    <t>1436429250</t>
  </si>
  <si>
    <t>https://podminky.urs.cz/item/CS_URS_2024_01/953334118</t>
  </si>
  <si>
    <t>"prostup Pr1</t>
  </si>
  <si>
    <t>4*(3,14*0,802+3,14*0,500)</t>
  </si>
  <si>
    <t>1*(3,14*0,502+3,14*0,300)</t>
  </si>
  <si>
    <t>2*(0,50*4+0,30*4)</t>
  </si>
  <si>
    <t>"prostup Pr2</t>
  </si>
  <si>
    <t>1*3,14*0,352</t>
  </si>
  <si>
    <t>157</t>
  </si>
  <si>
    <t>953334621</t>
  </si>
  <si>
    <t>Těsnící křížový plech do řízených smršťovacích spar betonových konstrukcí k vytvoření a utěsnění plánovaných spar šířky přes 200 do 300 mm</t>
  </si>
  <si>
    <t>-546744990</t>
  </si>
  <si>
    <t>https://podminky.urs.cz/item/CS_URS_2024_01/953334621</t>
  </si>
  <si>
    <t>"STAVEBNĚ KONSTRUKČNÍ ŘEŠENÍ</t>
  </si>
  <si>
    <t>"ASS řízené spáry" 390,00</t>
  </si>
  <si>
    <t>158</t>
  </si>
  <si>
    <t>953943211</t>
  </si>
  <si>
    <t>Osazování drobných kovových předmětů kotvených do stěny hasicího přístroje</t>
  </si>
  <si>
    <t>-821694376</t>
  </si>
  <si>
    <t>https://podminky.urs.cz/item/CS_URS_2024_01/953943211</t>
  </si>
  <si>
    <t>"OV/4" 1</t>
  </si>
  <si>
    <t>159</t>
  </si>
  <si>
    <t>44932114</t>
  </si>
  <si>
    <t>přístroj hasicí ruční práškový PG 6 LE</t>
  </si>
  <si>
    <t>-1103639877</t>
  </si>
  <si>
    <t>160</t>
  </si>
  <si>
    <t>M449009</t>
  </si>
  <si>
    <t>držák hasícího přístroje</t>
  </si>
  <si>
    <t>256</t>
  </si>
  <si>
    <t>218834694</t>
  </si>
  <si>
    <t>161</t>
  </si>
  <si>
    <t>977151114</t>
  </si>
  <si>
    <t>Jádrové vrty diamantovými korunkami do stavebních materiálů (železobetonu, betonu, cihel, obkladů, dlažeb, kamene) průměru přes 50 do 60 mm</t>
  </si>
  <si>
    <t>-1794964912</t>
  </si>
  <si>
    <t>https://podminky.urs.cz/item/CS_URS_2024_01/977151114</t>
  </si>
  <si>
    <t>"VÝPIS JÁDROVÉHO VRTÁNÍ</t>
  </si>
  <si>
    <t>3*0,45</t>
  </si>
  <si>
    <t>162</t>
  </si>
  <si>
    <t>977151119</t>
  </si>
  <si>
    <t>Jádrové vrty diamantovými korunkami do stavebních materiálů (železobetonu, betonu, cihel, obkladů, dlažeb, kamene) průměru přes 100 do 110 mm</t>
  </si>
  <si>
    <t>1585591586</t>
  </si>
  <si>
    <t>https://podminky.urs.cz/item/CS_URS_2024_01/977151119</t>
  </si>
  <si>
    <t>5*0,25</t>
  </si>
  <si>
    <t>163</t>
  </si>
  <si>
    <t>977151124</t>
  </si>
  <si>
    <t>Jádrové vrty diamantovými korunkami do stavebních materiálů (železobetonu, betonu, cihel, obkladů, dlažeb, kamene) průměru přes 150 do 180 mm</t>
  </si>
  <si>
    <t>1689838391</t>
  </si>
  <si>
    <t>https://podminky.urs.cz/item/CS_URS_2024_01/977151124</t>
  </si>
  <si>
    <t>"pr.152" 2*0,20</t>
  </si>
  <si>
    <t>"pr.162" 2*0,20</t>
  </si>
  <si>
    <t>164</t>
  </si>
  <si>
    <t>977151129</t>
  </si>
  <si>
    <t>Jádrové vrty diamantovými korunkami do stavebních materiálů (železobetonu, betonu, cihel, obkladů, dlažeb, kamene) průměru přes 300 do 350 mm</t>
  </si>
  <si>
    <t>-1755551589</t>
  </si>
  <si>
    <t>https://podminky.urs.cz/item/CS_URS_2024_01/977151129</t>
  </si>
  <si>
    <t>2*0,25</t>
  </si>
  <si>
    <t>165</t>
  </si>
  <si>
    <t>977151131</t>
  </si>
  <si>
    <t>Jádrové vrty diamantovými korunkami do stavebních materiálů (železobetonu, betonu, cihel, obkladů, dlažeb, kamene) průměru přes 350 do 400 mm</t>
  </si>
  <si>
    <t>-1912385031</t>
  </si>
  <si>
    <t>https://podminky.urs.cz/item/CS_URS_2024_01/977151131</t>
  </si>
  <si>
    <t>1*0,45</t>
  </si>
  <si>
    <t>166</t>
  </si>
  <si>
    <t>977151132</t>
  </si>
  <si>
    <t>Jádrové vrty diamantovými korunkami do stavebních materiálů (železobetonu, betonu, cihel, obkladů, dlažeb, kamene) průměru přes 400 do 450 mm</t>
  </si>
  <si>
    <t>1235098844</t>
  </si>
  <si>
    <t>https://podminky.urs.cz/item/CS_URS_2024_01/977151132</t>
  </si>
  <si>
    <t>6*0,25</t>
  </si>
  <si>
    <t>167</t>
  </si>
  <si>
    <t>977151134</t>
  </si>
  <si>
    <t>Jádrové vrty diamantovými korunkami do stavebních materiálů (železobetonu, betonu, cihel, obkladů, dlažeb, kamene) průměru přes 500 do 550 mm</t>
  </si>
  <si>
    <t>1971899273</t>
  </si>
  <si>
    <t>https://podminky.urs.cz/item/CS_URS_2024_01/977151134</t>
  </si>
  <si>
    <t>2*0,95</t>
  </si>
  <si>
    <t>2*0,45</t>
  </si>
  <si>
    <t>4*0,45</t>
  </si>
  <si>
    <t>168</t>
  </si>
  <si>
    <t>977151142</t>
  </si>
  <si>
    <t>Jádrové vrty diamantovými korunkami do stavebních materiálů (železobetonu, betonu, cihel, obkladů, dlažeb, kamene) průměru přes 800 do 850 mm</t>
  </si>
  <si>
    <t>-1205585594</t>
  </si>
  <si>
    <t>https://podminky.urs.cz/item/CS_URS_2024_01/977151142</t>
  </si>
  <si>
    <t>169</t>
  </si>
  <si>
    <t>985121123</t>
  </si>
  <si>
    <t>Tryskání degradovaného betonu stěn, rubu kleneb a podlah vodou pod tlakem přes 1 250 do 2 500 barů</t>
  </si>
  <si>
    <t>18037630</t>
  </si>
  <si>
    <t>https://podminky.urs.cz/item/CS_URS_2024_01/985121123</t>
  </si>
  <si>
    <t xml:space="preserve">"So11 - Dno akumulačních komor </t>
  </si>
  <si>
    <t>2*438,52</t>
  </si>
  <si>
    <t>"plocha šikmá</t>
  </si>
  <si>
    <t>2*10,79</t>
  </si>
  <si>
    <t>170</t>
  </si>
  <si>
    <t>985131111</t>
  </si>
  <si>
    <t>Očištění ploch stěn, rubu kleneb a podlah tlakovou vodou</t>
  </si>
  <si>
    <t>1301697068</t>
  </si>
  <si>
    <t>https://podminky.urs.cz/item/CS_URS_2024_01/985131111</t>
  </si>
  <si>
    <t>"So4 - Izolace spodní stavby proti zemní vlhkosti</t>
  </si>
  <si>
    <t>"vodorovné plochy" 117,80</t>
  </si>
  <si>
    <t>"svislé plochy" 589,00</t>
  </si>
  <si>
    <t>"So5 - Vnitřní povrchy akumulačních komor</t>
  </si>
  <si>
    <t>"svislé plochy" 1296,29</t>
  </si>
  <si>
    <t>"vodorovné plochy" 128,41</t>
  </si>
  <si>
    <t>"So7 - Střecha armaturní komory</t>
  </si>
  <si>
    <t>259,74</t>
  </si>
  <si>
    <t>134,49+8,58</t>
  </si>
  <si>
    <t>"So9 - Střecha akumulačních komor</t>
  </si>
  <si>
    <t>"vodorovné plochy" 1004,22</t>
  </si>
  <si>
    <t>"svislé přesahy" 91,43</t>
  </si>
  <si>
    <t>"So10 - Dno armaturní komory - 2x</t>
  </si>
  <si>
    <t>176,98*2</t>
  </si>
  <si>
    <t>"So11 - Dno akumulačních komor - 2x</t>
  </si>
  <si>
    <t>2*438,52*2</t>
  </si>
  <si>
    <t>2*10,79*2</t>
  </si>
  <si>
    <t>"So12 - Podlaha nik do akumulačních komor - 2x</t>
  </si>
  <si>
    <t>171</t>
  </si>
  <si>
    <t>985131311</t>
  </si>
  <si>
    <t>Očištění ploch stěn, rubu kleneb a podlah ruční dočištění ocelovými kartáči</t>
  </si>
  <si>
    <t>-496858151</t>
  </si>
  <si>
    <t>https://podminky.urs.cz/item/CS_URS_2024_01/985131311</t>
  </si>
  <si>
    <t>"suché čištění podkladu" 18,00</t>
  </si>
  <si>
    <t>172</t>
  </si>
  <si>
    <t>985131411</t>
  </si>
  <si>
    <t>Očištění ploch stěn, rubu kleneb a podlah vysušení stlačeným vzduchem</t>
  </si>
  <si>
    <t>-1277464419</t>
  </si>
  <si>
    <t>https://podminky.urs.cz/item/CS_URS_2024_01/985131411</t>
  </si>
  <si>
    <t>"So3 - Interiér armaturní komory</t>
  </si>
  <si>
    <t>"svislé plochy" 643,84</t>
  </si>
  <si>
    <t>"vodorobné plochy" 157,10</t>
  </si>
  <si>
    <t>173</t>
  </si>
  <si>
    <t>985323111</t>
  </si>
  <si>
    <t>Spojovací můstek reprofilovaného betonu na cementové bázi, tloušťky 1 mm</t>
  </si>
  <si>
    <t>-442255057</t>
  </si>
  <si>
    <t>https://podminky.urs.cz/item/CS_URS_2024_01/985323111</t>
  </si>
  <si>
    <t>174</t>
  </si>
  <si>
    <t>985411111</t>
  </si>
  <si>
    <t>Beztlakové zalití trhlin a dutin aktivovanou maltou</t>
  </si>
  <si>
    <t>-361500407</t>
  </si>
  <si>
    <t>https://podminky.urs.cz/item/CS_URS_2024_01/985411111</t>
  </si>
  <si>
    <t>"délka spár  2 x 100,18 m</t>
  </si>
  <si>
    <t>200,36*0,005*0,05</t>
  </si>
  <si>
    <t>175</t>
  </si>
  <si>
    <t>R95322002</t>
  </si>
  <si>
    <t>Revize hasících přístrojů</t>
  </si>
  <si>
    <t>955946050</t>
  </si>
  <si>
    <t>176</t>
  </si>
  <si>
    <t>R95399332</t>
  </si>
  <si>
    <t>Bezpečnostní, orientační nebo informační tabulky; D+M</t>
  </si>
  <si>
    <t>soubor</t>
  </si>
  <si>
    <t>-1656290106</t>
  </si>
  <si>
    <t>"Umístění tabulek dle ČSN ISO 38 64</t>
  </si>
  <si>
    <t>"V objektu budou umístěny tabulky dle ČSN ISO 38 64, které budou označovat směr úniku, polohu a umístění prostředků a protipožárního zajištění</t>
  </si>
  <si>
    <t>"Tabulky budou odpovídat nařízení vlády č.375/2017 Sb.</t>
  </si>
  <si>
    <t>"OV/3"  1</t>
  </si>
  <si>
    <t>177</t>
  </si>
  <si>
    <t>R99100190</t>
  </si>
  <si>
    <t>Statické zkoušky hutnění</t>
  </si>
  <si>
    <t>2071535210</t>
  </si>
  <si>
    <t>"PODSYPY</t>
  </si>
  <si>
    <t>"Výsledný modul deformace Edef2 = 60 MPa (Edef2/Edef1 = 2,0).</t>
  </si>
  <si>
    <t>178</t>
  </si>
  <si>
    <t>R99201013</t>
  </si>
  <si>
    <t>Rozbory pitné vody akreditovanou laboratoří</t>
  </si>
  <si>
    <t>-1168603544</t>
  </si>
  <si>
    <t>997</t>
  </si>
  <si>
    <t>Přesun sutě</t>
  </si>
  <si>
    <t>179</t>
  </si>
  <si>
    <t>997013152</t>
  </si>
  <si>
    <t>Vnitrostaveništní doprava suti a vybouraných hmot vodorovně do 50 m s naložením s omezením mechanizace pro budovy a haly výšky přes 6 do 9 m</t>
  </si>
  <si>
    <t>1474077996</t>
  </si>
  <si>
    <t>https://podminky.urs.cz/item/CS_URS_2024_01/997013152</t>
  </si>
  <si>
    <t>180</t>
  </si>
  <si>
    <t>997013501</t>
  </si>
  <si>
    <t>Odvoz suti a vybouraných hmot na skládku nebo meziskládku se složením, na vzdálenost do 1 km</t>
  </si>
  <si>
    <t>-1532851477</t>
  </si>
  <si>
    <t>https://podminky.urs.cz/item/CS_URS_2024_01/997013501</t>
  </si>
  <si>
    <t>181</t>
  </si>
  <si>
    <t>997013509</t>
  </si>
  <si>
    <t>Odvoz suti a vybouraných hmot na skládku nebo meziskládku se složením, na vzdálenost Příplatek k ceně za každý další započatý 1 km přes 1 km</t>
  </si>
  <si>
    <t>-2034440377</t>
  </si>
  <si>
    <t>https://podminky.urs.cz/item/CS_URS_2024_01/997013509</t>
  </si>
  <si>
    <t>93,914*14 'Přepočtené koeficientem množství</t>
  </si>
  <si>
    <t>182</t>
  </si>
  <si>
    <t>997013841</t>
  </si>
  <si>
    <t>Poplatek za uložení stavebního odpadu na skládce (skládkovné) odpadního materiálu po otryskávání bez obsahu nebezpečných látek zatříděného do Katalogu odpadů pod kódem 12 01 17</t>
  </si>
  <si>
    <t>997385669</t>
  </si>
  <si>
    <t>https://podminky.urs.cz/item/CS_URS_2024_01/997013841</t>
  </si>
  <si>
    <t>183</t>
  </si>
  <si>
    <t>997013862</t>
  </si>
  <si>
    <t>Poplatek za uložení stavebního odpadu na recyklační skládce (skládkovné) z armovaného betonu zatříděného do Katalogu odpadů pod kódem 17 01 01</t>
  </si>
  <si>
    <t>-735721481</t>
  </si>
  <si>
    <t>https://podminky.urs.cz/item/CS_URS_2024_01/997013862</t>
  </si>
  <si>
    <t>998</t>
  </si>
  <si>
    <t>Přesun hmot</t>
  </si>
  <si>
    <t>184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</si>
  <si>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</si>
  <si>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</si>
  <si>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733516255</t>
  </si>
  <si>
    <t>https://podminky.urs.cz/item/CS_URS_2024_01/998142251</t>
  </si>
  <si>
    <t>PSV</t>
  </si>
  <si>
    <t>Práce a dodávky PSV</t>
  </si>
  <si>
    <t>711</t>
  </si>
  <si>
    <t>Izolace proti vodě, vlhkosti a plynům</t>
  </si>
  <si>
    <t>185</t>
  </si>
  <si>
    <t>711111001</t>
  </si>
  <si>
    <t>Provedení izolace proti zemní vlhkosti natěradly a tmely za studena na ploše vodorovné V nátěrem penetračním</t>
  </si>
  <si>
    <t>143120158</t>
  </si>
  <si>
    <t>https://podminky.urs.cz/item/CS_URS_2024_01/711111001</t>
  </si>
  <si>
    <t>"vodorovné plochy" 117,80*3</t>
  </si>
  <si>
    <t>186</t>
  </si>
  <si>
    <t>11163150</t>
  </si>
  <si>
    <t>lak penetrační asfaltový</t>
  </si>
  <si>
    <t>263219979</t>
  </si>
  <si>
    <t>353,4*0,0003 'Přepočtené koeficientem množství</t>
  </si>
  <si>
    <t>187</t>
  </si>
  <si>
    <t>711111002</t>
  </si>
  <si>
    <t>Provedení izolace proti zemní vlhkosti natěradly a tmely za studena na ploše vodorovné V nátěrem lakem asfaltovým</t>
  </si>
  <si>
    <t>422180116</t>
  </si>
  <si>
    <t>https://podminky.urs.cz/item/CS_URS_2024_01/711111002</t>
  </si>
  <si>
    <t>188</t>
  </si>
  <si>
    <t>11163152</t>
  </si>
  <si>
    <t>lak hydroizolační asfaltový</t>
  </si>
  <si>
    <t>690939399</t>
  </si>
  <si>
    <t>117,8*0,00039 'Přepočtené koeficientem množství</t>
  </si>
  <si>
    <t>189</t>
  </si>
  <si>
    <t>711112001</t>
  </si>
  <si>
    <t>Provedení izolace proti zemní vlhkosti natěradly a tmely za studena na ploše svislé S nátěrem penetračním</t>
  </si>
  <si>
    <t>615683922</t>
  </si>
  <si>
    <t>https://podminky.urs.cz/item/CS_URS_2024_01/711112001</t>
  </si>
  <si>
    <t>"svislé plochy" 589,00*3</t>
  </si>
  <si>
    <t>190</t>
  </si>
  <si>
    <t>-311414278</t>
  </si>
  <si>
    <t>1767*0,00034 'Přepočtené koeficientem množství</t>
  </si>
  <si>
    <t>191</t>
  </si>
  <si>
    <t>711112002</t>
  </si>
  <si>
    <t>Provedení izolace proti zemní vlhkosti natěradly a tmely za studena na ploše svislé S nátěrem lakem asfaltovým</t>
  </si>
  <si>
    <t>-1451786219</t>
  </si>
  <si>
    <t>https://podminky.urs.cz/item/CS_URS_2024_01/711112002</t>
  </si>
  <si>
    <t>192</t>
  </si>
  <si>
    <t>548874443</t>
  </si>
  <si>
    <t>589*0,00041 'Přepočtené koeficientem množství</t>
  </si>
  <si>
    <t>193</t>
  </si>
  <si>
    <t>711161112</t>
  </si>
  <si>
    <t>Izolace proti zemní vlhkosti a beztlakové vodě nopovými fóliemi na ploše vodorovné V vrstva ochranná, odvětrávací a drenážní výška nopku 8,0 mm, tl. fólie do 0,6 mm</t>
  </si>
  <si>
    <t>-1731555915</t>
  </si>
  <si>
    <t>https://podminky.urs.cz/item/CS_URS_2024_01/711161112</t>
  </si>
  <si>
    <t>194</t>
  </si>
  <si>
    <t>711161212</t>
  </si>
  <si>
    <t>Izolace proti zemní vlhkosti a beztlakové vodě nopovými fóliemi na ploše svislé S vrstva ochranná, odvětrávací a drenážní výška nopku 8,0 mm, tl. fólie do 0,6 mm</t>
  </si>
  <si>
    <t>-872208145</t>
  </si>
  <si>
    <t>https://podminky.urs.cz/item/CS_URS_2024_01/711161212</t>
  </si>
  <si>
    <t>195</t>
  </si>
  <si>
    <t>711191001</t>
  </si>
  <si>
    <t>Provedení nátěru adhezního můstku na ploše vodorovné V</t>
  </si>
  <si>
    <t>-310189440</t>
  </si>
  <si>
    <t>https://podminky.urs.cz/item/CS_URS_2024_01/711191001</t>
  </si>
  <si>
    <t>196</t>
  </si>
  <si>
    <t>M243342</t>
  </si>
  <si>
    <t>penetrační nátěr, třísložkový, epoxy-cementový, bal. 25kg</t>
  </si>
  <si>
    <t>1514965738</t>
  </si>
  <si>
    <t>22,03*0,2 'Přepočtené koeficientem množství</t>
  </si>
  <si>
    <t>197</t>
  </si>
  <si>
    <t>711191011</t>
  </si>
  <si>
    <t>Provedení nátěru adhezního můstku na ploše svislé S</t>
  </si>
  <si>
    <t>428176237</t>
  </si>
  <si>
    <t>https://podminky.urs.cz/item/CS_URS_2024_01/711191011</t>
  </si>
  <si>
    <t>198</t>
  </si>
  <si>
    <t>58585114</t>
  </si>
  <si>
    <t>adhezní můstek pro nenasákavé podklady</t>
  </si>
  <si>
    <t>1976717488</t>
  </si>
  <si>
    <t>"spotřeba 0,4kg/m2</t>
  </si>
  <si>
    <t>352,54*0,400</t>
  </si>
  <si>
    <t>199</t>
  </si>
  <si>
    <t>711191201</t>
  </si>
  <si>
    <t>Provedení izolace proti zemní vlhkosti hydroizolační stěrkou na ploše vodorovné V dvouvrstvá na betonu</t>
  </si>
  <si>
    <t>-1526203595</t>
  </si>
  <si>
    <t>https://podminky.urs.cz/item/CS_URS_2024_01/711191201</t>
  </si>
  <si>
    <t>200</t>
  </si>
  <si>
    <t>M243291</t>
  </si>
  <si>
    <t>hydroizolační nátěr, epoxidový, chemicky odolný, bílý, s atestem na pitnou vodu, bal. 20kg</t>
  </si>
  <si>
    <t>-2061648783</t>
  </si>
  <si>
    <t>22,03*0,6 'Přepočtené koeficientem množství</t>
  </si>
  <si>
    <t>201</t>
  </si>
  <si>
    <t>711192101</t>
  </si>
  <si>
    <t>Provedení izolace proti zemní vlhkosti hydroizolační stěrkou na ploše svislé S jednovrstvá na betonu</t>
  </si>
  <si>
    <t>1379921927</t>
  </si>
  <si>
    <t>https://podminky.urs.cz/item/CS_URS_2024_01/711192101</t>
  </si>
  <si>
    <t>"dvousložková reaktivní tenkovrstvá hydroizolační stěrka - 2x</t>
  </si>
  <si>
    <t>28,41*2</t>
  </si>
  <si>
    <t>59,13*2</t>
  </si>
  <si>
    <t>202</t>
  </si>
  <si>
    <t>M585811</t>
  </si>
  <si>
    <t xml:space="preserve">stěrka hydroizolační cementová dvousložková reaktivní </t>
  </si>
  <si>
    <t>-378999146</t>
  </si>
  <si>
    <t>min.tl.2 mm</t>
  </si>
  <si>
    <t>spotřeba 2,5 kg/m2</t>
  </si>
  <si>
    <t>"So2a - Sokl nad úrovní terénu - 2x</t>
  </si>
  <si>
    <t>"So2b - Sokl pod úrovní terénu - 2x</t>
  </si>
  <si>
    <t>175,080*2,5 "Přepočtené koeficientem množství</t>
  </si>
  <si>
    <t>203</t>
  </si>
  <si>
    <t>R71145009</t>
  </si>
  <si>
    <t>Těsnicí pás, elastický 100x1mm - dodávka + montáž včetně lepidla</t>
  </si>
  <si>
    <t>562553250</t>
  </si>
  <si>
    <t>"termoplastický elestomerový pás pro překlenutí dilatační spáry</t>
  </si>
  <si>
    <t>"pás bude vlepen tixotropním epoxidovým lepidlem dle ČSN EN 1504-4</t>
  </si>
  <si>
    <t>"pás 100x1 mm</t>
  </si>
  <si>
    <t>204</t>
  </si>
  <si>
    <t>711491172</t>
  </si>
  <si>
    <t>Provedení doplňků izolace proti vodě textilií na ploše vodorovné V vrstva ochranná</t>
  </si>
  <si>
    <t>-1195370718</t>
  </si>
  <si>
    <t>https://podminky.urs.cz/item/CS_URS_2024_01/711491172</t>
  </si>
  <si>
    <t>205</t>
  </si>
  <si>
    <t>711491272</t>
  </si>
  <si>
    <t>Provedení doplňků izolace proti vodě textilií na ploše svislé S vrstva ochranná</t>
  </si>
  <si>
    <t>479535499</t>
  </si>
  <si>
    <t>https://podminky.urs.cz/item/CS_URS_2024_01/711491272</t>
  </si>
  <si>
    <t>206</t>
  </si>
  <si>
    <t>69311081</t>
  </si>
  <si>
    <t>geotextilie netkaná separační, ochranná, filtrační, drenážní PES 300g/m2</t>
  </si>
  <si>
    <t>1641672766</t>
  </si>
  <si>
    <t>706,8*1,05 'Přepočtené koeficientem množství</t>
  </si>
  <si>
    <t>207</t>
  </si>
  <si>
    <t>998711111</t>
  </si>
  <si>
    <t>Přesun hmot pro izolace proti vodě, vlhkosti a plynům stanovený z hmotnosti přesunovaného materiálu vodorovná dopravní vzdálenost do 50 m s omezením mechanizace v objektech výšky do 6 m</t>
  </si>
  <si>
    <t>1146084612</t>
  </si>
  <si>
    <t>https://podminky.urs.cz/item/CS_URS_2024_01/998711111</t>
  </si>
  <si>
    <t>712</t>
  </si>
  <si>
    <t>Povlakové krytiny</t>
  </si>
  <si>
    <t>208</t>
  </si>
  <si>
    <t>712311101</t>
  </si>
  <si>
    <t>Provedení povlakové krytiny střech plochých do 10° natěradly a tmely za studena nátěrem lakem penetračním nebo asfaltovým</t>
  </si>
  <si>
    <t>-1088932507</t>
  </si>
  <si>
    <t>https://podminky.urs.cz/item/CS_URS_2024_01/712311101</t>
  </si>
  <si>
    <t>"svislé přetažení" 53,12*0,30</t>
  </si>
  <si>
    <t>18,00</t>
  </si>
  <si>
    <t>209</t>
  </si>
  <si>
    <t>-148690256</t>
  </si>
  <si>
    <t>1389,326*0,0004 'Přepočtené koeficientem množství</t>
  </si>
  <si>
    <t>210</t>
  </si>
  <si>
    <t>712341559</t>
  </si>
  <si>
    <t>Provedení povlakové krytiny střech plochých do 10° pásy přitavením NAIP v plné ploše</t>
  </si>
  <si>
    <t>1262934877</t>
  </si>
  <si>
    <t>https://podminky.urs.cz/item/CS_URS_2024_01/712341559</t>
  </si>
  <si>
    <t>"svislé přesahy -  pás š. 500mm" 33,00</t>
  </si>
  <si>
    <t>211</t>
  </si>
  <si>
    <t>M628561</t>
  </si>
  <si>
    <t xml:space="preserve">pás šířky 500 mm kompozitní izolační EPDM vyztužený skelným vláknem s vrstvou modifikovaného polymerového asfaltu </t>
  </si>
  <si>
    <t>-1750721396</t>
  </si>
  <si>
    <t>33*1,05 'Přepočtené koeficientem množství</t>
  </si>
  <si>
    <t>212</t>
  </si>
  <si>
    <t>712341659</t>
  </si>
  <si>
    <t>Provedení povlakové krytiny střech plochých do 10° pásy přitavením NAIP bodově</t>
  </si>
  <si>
    <t>373905970</t>
  </si>
  <si>
    <t>https://podminky.urs.cz/item/CS_URS_2024_01/712341659</t>
  </si>
  <si>
    <t>"vodorovně" 18,00</t>
  </si>
  <si>
    <t>213</t>
  </si>
  <si>
    <t>62856011</t>
  </si>
  <si>
    <t>pás asfaltový natavitelný modifikovaný SBS s vložkou z hliníkové fólie s textilií a spalitelnou PE fólií nebo jemnozrnným minerálním posypem na horním povrchu tl 4,0mm</t>
  </si>
  <si>
    <t>-674747994</t>
  </si>
  <si>
    <t>1389,326*1,2 'Přepočtené koeficientem množství</t>
  </si>
  <si>
    <t>214</t>
  </si>
  <si>
    <t>712363081</t>
  </si>
  <si>
    <t>Provedení povlakové krytiny střech plochých do 10° fólií elastomerické EPDM (etylen-propylen-dien-monomer) rozvinutí a natažení fólie v ploše</t>
  </si>
  <si>
    <t>881713946</t>
  </si>
  <si>
    <t>https://podminky.urs.cz/item/CS_URS_2024_01/712363081</t>
  </si>
  <si>
    <t>215</t>
  </si>
  <si>
    <t>M272014</t>
  </si>
  <si>
    <t>EPDM membrána tl. 1,14mm - přítěžový systém vč. systémových doplňků</t>
  </si>
  <si>
    <t>-463461741</t>
  </si>
  <si>
    <t>1095,65*1,2 'Přepočtené koeficientem množství</t>
  </si>
  <si>
    <t>216</t>
  </si>
  <si>
    <t>712363504</t>
  </si>
  <si>
    <t>Provedení povlakové krytiny střech plochých do 10° z mechanicky kotvených hydroizolačních fólií včetně položení fólie a horkovzdušného svaření tl. tepelné izolace přes 140 mm do 200 mm budovy výšky do 18 m, kotvené do betonu vnitřní pole</t>
  </si>
  <si>
    <t>686181235</t>
  </si>
  <si>
    <t>https://podminky.urs.cz/item/CS_URS_2024_01/712363504</t>
  </si>
  <si>
    <t>259,74-21,72</t>
  </si>
  <si>
    <t>"přetažení folie přes atiku" 44,70</t>
  </si>
  <si>
    <t>217</t>
  </si>
  <si>
    <t>712363505</t>
  </si>
  <si>
    <t>Provedení povlakové krytiny střech plochých do 10° z mechanicky kotvených hydroizolačních fólií včetně položení fólie a horkovzdušného svaření tl. tepelné izolace přes 140 mm do 200 mm budovy výšky do 18 m, kotvené do betonu krajní pole</t>
  </si>
  <si>
    <t>-590384005</t>
  </si>
  <si>
    <t>https://podminky.urs.cz/item/CS_URS_2024_01/712363505</t>
  </si>
  <si>
    <t>21,72</t>
  </si>
  <si>
    <t>218</t>
  </si>
  <si>
    <t>M272015</t>
  </si>
  <si>
    <t>EPDM membrána tl. 1,14mm - vč. systémových doplňků</t>
  </si>
  <si>
    <t>-946921911</t>
  </si>
  <si>
    <t>304,44*1,2 'Přepočtené koeficientem množství</t>
  </si>
  <si>
    <t>219</t>
  </si>
  <si>
    <t>712771001</t>
  </si>
  <si>
    <t>Provedení separační nebo kluzné vrstvy vegetační střechy z fólií kladených volně s přesahem, sklon střechy do 5°</t>
  </si>
  <si>
    <t>1836435714</t>
  </si>
  <si>
    <t>https://podminky.urs.cz/item/CS_URS_2024_01/712771001</t>
  </si>
  <si>
    <t>"Sub1" 2*523,41</t>
  </si>
  <si>
    <t>220</t>
  </si>
  <si>
    <t>69334002</t>
  </si>
  <si>
    <t>textilie ochranná vegetačních střech 300g/m2</t>
  </si>
  <si>
    <t>65690963</t>
  </si>
  <si>
    <t>1046,82*1,155 'Přepočtené koeficientem množství</t>
  </si>
  <si>
    <t>221</t>
  </si>
  <si>
    <t>712771271</t>
  </si>
  <si>
    <t>Provedení filtrační vrstvy vegetační střechy z textilií kladených volně s přesahem, sklon střechy do 5°</t>
  </si>
  <si>
    <t>1778426372</t>
  </si>
  <si>
    <t>https://podminky.urs.cz/item/CS_URS_2024_01/712771271</t>
  </si>
  <si>
    <t>222</t>
  </si>
  <si>
    <t>69311060</t>
  </si>
  <si>
    <t>geotextilie netkaná separační, ochranná, filtrační, drenážní PP 200g/m2</t>
  </si>
  <si>
    <t>1830267862</t>
  </si>
  <si>
    <t>1046,82*1,1 'Přepočtené koeficientem množství</t>
  </si>
  <si>
    <t>223</t>
  </si>
  <si>
    <t>712771333</t>
  </si>
  <si>
    <t>Provedení hydroakumulační vrstvy vegetační střechy z plastových nopových fólií s perforací, kladených volně s přesahem, sklon střechy do 5°</t>
  </si>
  <si>
    <t>810889756</t>
  </si>
  <si>
    <t>https://podminky.urs.cz/item/CS_URS_2024_01/712771333</t>
  </si>
  <si>
    <t>224</t>
  </si>
  <si>
    <t>69334152</t>
  </si>
  <si>
    <t>fólie profilovaná (nopová) perforovaná HDPE s hydroakumulační a drenážní funkcí do vegetačních střech s výškou nopů 20mm</t>
  </si>
  <si>
    <t>1426210875</t>
  </si>
  <si>
    <t>225</t>
  </si>
  <si>
    <t>712771401</t>
  </si>
  <si>
    <t>Provedení vegetační vrstvy vegetační střechy ze substrátu, tloušťky do 100 mm, sklon střechy do 5°</t>
  </si>
  <si>
    <t>-165445731</t>
  </si>
  <si>
    <t>https://podminky.urs.cz/item/CS_URS_2024_01/712771401</t>
  </si>
  <si>
    <t>"Sub1 - Násep na stropě akumulačních komor (tl. 0,10m)</t>
  </si>
  <si>
    <t>2*523,41</t>
  </si>
  <si>
    <t>226</t>
  </si>
  <si>
    <t>712771403</t>
  </si>
  <si>
    <t>Provedení vegetační vrstvy vegetační střechy ze substrátu, tloušťky do 100 mm, sklon střechy přes 5 do 25°</t>
  </si>
  <si>
    <t>912139988</t>
  </si>
  <si>
    <t>https://podminky.urs.cz/item/CS_URS_2024_01/712771403</t>
  </si>
  <si>
    <t>"Sub2 - Rekultivace - Svahy akumulačních komor (tl. 0,10m)</t>
  </si>
  <si>
    <t>227</t>
  </si>
  <si>
    <t>712771411</t>
  </si>
  <si>
    <t>Provedení vegetační vrstvy vegetační střechy ze substrátu, tloušťky přes 100 do 200 mm, sklon střechy do 5°</t>
  </si>
  <si>
    <t>-1700729461</t>
  </si>
  <si>
    <t>https://podminky.urs.cz/item/CS_URS_2024_01/712771411</t>
  </si>
  <si>
    <t>"Sub1 - Násep na stropě akumulačních komor (tl. 0,20m)</t>
  </si>
  <si>
    <t>228</t>
  </si>
  <si>
    <t>712771451</t>
  </si>
  <si>
    <t>Provedení vegetační vrstvy vegetační střechy zajištění vegetační vrstvy protierozní výztuží z přírodních vláken, sklon střechy přes 5 do 25°</t>
  </si>
  <si>
    <t>-2046803440</t>
  </si>
  <si>
    <t>https://podminky.urs.cz/item/CS_URS_2024_01/712771451</t>
  </si>
  <si>
    <t>229</t>
  </si>
  <si>
    <t>61894012</t>
  </si>
  <si>
    <t>síť protierozní z kokosových vláken 400g/m2</t>
  </si>
  <si>
    <t>-333967838</t>
  </si>
  <si>
    <t>1305*1,2 'Přepočtené koeficientem množství</t>
  </si>
  <si>
    <t>230</t>
  </si>
  <si>
    <t>712771501</t>
  </si>
  <si>
    <t>Založení vegetace vegetační střechy suchým výsevem osiva, sklon střechy do 5°</t>
  </si>
  <si>
    <t>1339692345</t>
  </si>
  <si>
    <t>https://podminky.urs.cz/item/CS_URS_2024_01/712771501</t>
  </si>
  <si>
    <t>231</t>
  </si>
  <si>
    <t>-2057586214</t>
  </si>
  <si>
    <t>1046,82*0,03 'Přepočtené koeficientem množství</t>
  </si>
  <si>
    <t>232</t>
  </si>
  <si>
    <t>998712111</t>
  </si>
  <si>
    <t>Přesun hmot pro povlakové krytiny stanovený z hmotnosti přesunovaného materiálu vodorovná dopravní vzdálenost do 50 m s omezením mechanizace v objektech výšky do 6 m</t>
  </si>
  <si>
    <t>-537589813</t>
  </si>
  <si>
    <t>https://podminky.urs.cz/item/CS_URS_2024_01/998712111</t>
  </si>
  <si>
    <t>713</t>
  </si>
  <si>
    <t>Izolace tepelné</t>
  </si>
  <si>
    <t>233</t>
  </si>
  <si>
    <t>713131141</t>
  </si>
  <si>
    <t>Montáž tepelné izolace stěn rohožemi, pásy, deskami, dílci, bloky (izolační materiál ve specifikaci) lepením celoplošně bez mechanického kotvení</t>
  </si>
  <si>
    <t>306912367</t>
  </si>
  <si>
    <t>https://podminky.urs.cz/item/CS_URS_2024_01/713131141</t>
  </si>
  <si>
    <t>234</t>
  </si>
  <si>
    <t>28375914</t>
  </si>
  <si>
    <t>deska EPS 150 pro konstrukce s vysokým zatížením λ=0,035 tl 100mm</t>
  </si>
  <si>
    <t>1843648602</t>
  </si>
  <si>
    <t>91,43*1,05 'Přepočtené koeficientem množství</t>
  </si>
  <si>
    <t>235</t>
  </si>
  <si>
    <t>713141136</t>
  </si>
  <si>
    <t>Montáž tepelné izolace střech plochých rohožemi, pásy, deskami, dílci, bloky (izolační materiál ve specifikaci) přilepenými za studena jednovrstvá nízkoexpanzní (PUR) pěnou</t>
  </si>
  <si>
    <t>-1079222857</t>
  </si>
  <si>
    <t>https://podminky.urs.cz/item/CS_URS_2024_01/713141136</t>
  </si>
  <si>
    <t>236</t>
  </si>
  <si>
    <t>-1105333761</t>
  </si>
  <si>
    <t>1004,22*1,05 'Přepočtené koeficientem množství</t>
  </si>
  <si>
    <t>237</t>
  </si>
  <si>
    <t>713141152</t>
  </si>
  <si>
    <t>Montáž tepelné izolace střech plochých rohožemi, pásy, deskami, dílci, bloky (izolační materiál ve specifikaci) kladenými volně dvouvrstvá</t>
  </si>
  <si>
    <t>891351716</t>
  </si>
  <si>
    <t>https://podminky.urs.cz/item/CS_URS_2024_01/713141152</t>
  </si>
  <si>
    <t>"tl. 80mm+ 100mm</t>
  </si>
  <si>
    <t>238</t>
  </si>
  <si>
    <t>28372308</t>
  </si>
  <si>
    <t>deska EPS 100 pro konstrukce s běžným zatížením λ=0,037 tl 80mm</t>
  </si>
  <si>
    <t>163260276</t>
  </si>
  <si>
    <t>259,74*1,05 'Přepočtené koeficientem množství</t>
  </si>
  <si>
    <t>239</t>
  </si>
  <si>
    <t>28372309</t>
  </si>
  <si>
    <t>deska EPS 100 pro konstrukce s běžným zatížením λ=0,037 tl 100mm</t>
  </si>
  <si>
    <t>-832146006</t>
  </si>
  <si>
    <t>240</t>
  </si>
  <si>
    <t>713141243</t>
  </si>
  <si>
    <t>Montáž tepelné izolace střech plochých mechanické přikotvení šrouby včetně dodávky šroubů, bez položení tepelné izolace tl. izolace přes 140 do 200 mm do betonu</t>
  </si>
  <si>
    <t>-2033365284</t>
  </si>
  <si>
    <t>https://podminky.urs.cz/item/CS_URS_2024_01/713141243</t>
  </si>
  <si>
    <t>241</t>
  </si>
  <si>
    <t>713141336</t>
  </si>
  <si>
    <t>Montáž tepelné izolace střech plochých spádovými klíny v ploše přilepenými za studena nízkoexpanzní (PUR) pěnou</t>
  </si>
  <si>
    <t>1290207106</t>
  </si>
  <si>
    <t>https://podminky.urs.cz/item/CS_URS_2024_01/713141336</t>
  </si>
  <si>
    <t>242</t>
  </si>
  <si>
    <t>28376141</t>
  </si>
  <si>
    <t>klín izolační spád do 5% EPS 100</t>
  </si>
  <si>
    <t>1334769426</t>
  </si>
  <si>
    <t>"tl.0-100 mm</t>
  </si>
  <si>
    <t xml:space="preserve">"jednospádové klíny 2,0% </t>
  </si>
  <si>
    <t>259,74*0,05</t>
  </si>
  <si>
    <t>12,987*1,05 'Přepočtené koeficientem množství</t>
  </si>
  <si>
    <t>243</t>
  </si>
  <si>
    <t>998713111</t>
  </si>
  <si>
    <t>Přesun hmot pro izolace tepelné stanovený z hmotnosti přesunovaného materiálu vodorovná dopravní vzdálenost do 50 m s omezením mechanizace v objektech výšky do 6 m</t>
  </si>
  <si>
    <t>6100396</t>
  </si>
  <si>
    <t>https://podminky.urs.cz/item/CS_URS_2024_01/998713111</t>
  </si>
  <si>
    <t>721</t>
  </si>
  <si>
    <t>Zdravotechnika - vnitřní kanalizace</t>
  </si>
  <si>
    <t>244</t>
  </si>
  <si>
    <t>721174043</t>
  </si>
  <si>
    <t>Potrubí z trub polypropylenových připojovací DN 50</t>
  </si>
  <si>
    <t>318006971</t>
  </si>
  <si>
    <t>https://podminky.urs.cz/item/CS_URS_2024_01/721174043</t>
  </si>
  <si>
    <t>"OV/6" 40,00</t>
  </si>
  <si>
    <t>245</t>
  </si>
  <si>
    <t>R72121141</t>
  </si>
  <si>
    <t>Vpusť podlahová nerez DN50; D+M</t>
  </si>
  <si>
    <t>1039656168</t>
  </si>
  <si>
    <t>"OV/9 - průmyslová podlahová vpusť , mřížka 200x200mm, materiál nerez</t>
  </si>
  <si>
    <t>725</t>
  </si>
  <si>
    <t>Zdravotechnika - zařizovací předměty</t>
  </si>
  <si>
    <t>246</t>
  </si>
  <si>
    <t>725211603</t>
  </si>
  <si>
    <t>Umyvadla keramická bílá bez výtokových armatur připevněná na stěnu šrouby bez sloupu nebo krytu na sifon, šířka umyvadla 600 mm</t>
  </si>
  <si>
    <t>-2075144045</t>
  </si>
  <si>
    <t>https://podminky.urs.cz/item/CS_URS_2024_01/725211603</t>
  </si>
  <si>
    <t>"OV/1" 1</t>
  </si>
  <si>
    <t>247</t>
  </si>
  <si>
    <t>725822611</t>
  </si>
  <si>
    <t>Baterie umyvadlové stojánkové pákové bez výpusti</t>
  </si>
  <si>
    <t>-107764691</t>
  </si>
  <si>
    <t>https://podminky.urs.cz/item/CS_URS_2024_01/725822611</t>
  </si>
  <si>
    <t>248</t>
  </si>
  <si>
    <t>998725111</t>
  </si>
  <si>
    <t>Přesun hmot pro zařizovací předměty stanovený z hmotnosti přesunovaného materiálu vodorovná dopravní vzdálenost do 50 m s omezením mechanizace v objektech výšky do 6 m</t>
  </si>
  <si>
    <t>-2057015782</t>
  </si>
  <si>
    <t>https://podminky.urs.cz/item/CS_URS_2024_01/998725111</t>
  </si>
  <si>
    <t>249</t>
  </si>
  <si>
    <t>R72590011</t>
  </si>
  <si>
    <t>Oční sprcha s dvěma hlavicemi, vaničkou a spouštěcí pákou; D+M</t>
  </si>
  <si>
    <t>1811587391</t>
  </si>
  <si>
    <t>"nástěnná oční sprcha dle EN 15154-4, EN 15154-2, DIN 12899</t>
  </si>
  <si>
    <t>"vč. přívod vody 1/2"</t>
  </si>
  <si>
    <t>"vč. dopojení odpadu</t>
  </si>
  <si>
    <t>"vč. bezpečnostního fotoluminiscenčního označení</t>
  </si>
  <si>
    <t>"dodávka + montáž</t>
  </si>
  <si>
    <t>"materiál nerez</t>
  </si>
  <si>
    <t>"OV/8" 1</t>
  </si>
  <si>
    <t>751</t>
  </si>
  <si>
    <t>Vzduchotechnika</t>
  </si>
  <si>
    <t>250</t>
  </si>
  <si>
    <t>R75111011</t>
  </si>
  <si>
    <t>Zařízení VZT/1 - Přirozené provozní větrání akumulačních komor; D+M</t>
  </si>
  <si>
    <t>-1460682026</t>
  </si>
  <si>
    <t>Poznámka k položce:_x000D_
1 KRUHOVÁ PROTIDEŠŤOVÁ ŽALUZIE DN 300 SE SÍTÍ PROTI HMYZU, HLINÍK RAL 7016 ks 8_x000D_
2 FILTRAČNÍ BOX PRO RÁMEČKOVÉ FILTRY - 600x600/300 ks 4_x000D_
3 PLASTOVÉ POTRUBÍ KRUHOVÉ (PP nebo KGEM) Ø315 - HRDLOVÉ bm 4 VČETNĚ_x000D_
PŘÍŘEZU_x000D_
4 PŘESUVNÉ HRDLO (PŘESUVKA) (PP nebo KGEM) Ø315 ks 9_x000D_
5 MONTÁŽNÍ A SPOJOVACÍ MATERIÁL, NEREZOVÁ OCEL (např. HILTI MQ) KOMPLET KOMPLET</t>
  </si>
  <si>
    <t>"VÝPIS PRVKŮ VĚTRÁNÍ</t>
  </si>
  <si>
    <t>"VZT/1" 1</t>
  </si>
  <si>
    <t>"dodávka pol.1 - pol.5, montáž</t>
  </si>
  <si>
    <t>251</t>
  </si>
  <si>
    <t>R75111012</t>
  </si>
  <si>
    <t>Zařízení VZT/ 2 - Provozní větrání armaturní a vstupní komory, D+M</t>
  </si>
  <si>
    <t>-431878573</t>
  </si>
  <si>
    <t>Poznámka k položce:_x000D_
1 KRUHOVÁ PROTIDEŠŤOVÁ ŽALUZIE DN 200 SE SÍTÍ PROTI HMYZU, HLINÍK RAL 7016 2ks _x000D_
2 SPIRO POTRUBÍ NEREZ Ø 200/3000 - 0,45MM 17,0m _x000D_
4 REGULAENÍ KLAPKA NEREZ Ø 200 2ks _x000D_
7 OBLOUK SEGMENTOVÝ NEREZ Ø 250 - 90° 7ks _x000D_
8 SPIRO POTRUBÍ NEREZ Ø250/3000 - 0,50 MM 10,0m _x000D_
9 T - KUS NEREZ Ø 250/250/250 1ks _x000D_
10 REDUKCE OSOVÁ NEREZ 250/200 3ks _x000D_
11 VÝÚSTKA NEREZ 0-625-75 14ks _x000D_
12 REKUPERAČNÍ JEDNOTKA 1ks _x000D_
13 MONTÁŽNÍ A SPOJOVACÍ MATERIÁL, NEREZOVÁ OCEL (např. HILTI MQ) KOMPLET_x000D_
14 NEREZOVÁ DVOJITÁ KONZOLA PRO STŘEDNÍ ZATÍŽENÍ DÉLKY - 750 mm 2ks</t>
  </si>
  <si>
    <t>"VZT/2" 1</t>
  </si>
  <si>
    <t>"dodávka pol.1,2,4 , pol.7 - pol.14, montáž</t>
  </si>
  <si>
    <t>252</t>
  </si>
  <si>
    <t>R75111013</t>
  </si>
  <si>
    <t>Zařízení VZT/3 – Odvlhčení armaturní komory, D+M</t>
  </si>
  <si>
    <t>1939534566</t>
  </si>
  <si>
    <t xml:space="preserve">Poznámka k položce:_x000D_
1 KRUHOVÁ PROTIDEŠŤOVÁ ŽALUZIE DN 200 SE SÍTÍ PROTI HMYZU, HLINÍK RAL 7016 1ks_x000D_
2 SPIRO POTRUBÍ NEREZ Ø 200/3000 - 0,45MM  9,0m _x000D_
3 LISOVANÉ KOLENO NEREZ Ø 200 - 90° - 4ks _x000D_
4 REGULAENÍ KLAPKA NEREZ Ø 200 2ks _x000D_
5 VÝFUKOVÝ KUS NEREZ 45 Ø200 - 1ks _x000D_
6 ADSORBČNÍ ODVLHČOVAČ ( 3x400V 3PH+N+PE, 10A ) - 1ks _x000D_
7 OBLOUK SEGMENTOVÝ NEREZ Ø 250 - 90°  1ks_x000D_
8 SPIRO POTRUBÍ NEREZ Ø250/3000 - 0,50 MM  2,0m _x000D_
9 T - KUS NEREZ Ø 250/250/250 1ks_x000D_
10 REDUKCE OSOVÁ NEREZ 250/200  2ks _x000D_
11 VÝÚSTKA NEREZ 0-625-75  6ks_x000D_
13 MONTÁŽNÍ A SPOJOVACÍ MATERIÁL, NEREZOVÁ OCEL (např. HILTI MQ) KOMPLET_x000D_
14 NEREZOVÁ DVOJITÁ KONZOLA PRO STŘEDNÍ ZATÍŽENÍ DÉLKY - 750 mm 2ks </t>
  </si>
  <si>
    <t>"VZT/3" 1</t>
  </si>
  <si>
    <t>"dodávka pol.1- 11, pol.13 -14, montáž</t>
  </si>
  <si>
    <t>762</t>
  </si>
  <si>
    <t>Konstrukce tesařské</t>
  </si>
  <si>
    <t>253</t>
  </si>
  <si>
    <t>762322911</t>
  </si>
  <si>
    <t>Ztužení konstrukcí (materiál v ceně) fošnami nebo hranolky průřezové plochy do 100 cm2</t>
  </si>
  <si>
    <t>1206020649</t>
  </si>
  <si>
    <t>https://podminky.urs.cz/item/CS_URS_2024_01/762322911</t>
  </si>
  <si>
    <t>"dřevěné hranoly pod oplechování okapních hran</t>
  </si>
  <si>
    <t>55,00</t>
  </si>
  <si>
    <t>254</t>
  </si>
  <si>
    <t>762341270</t>
  </si>
  <si>
    <t>Montáž bednění střech rovných a šikmých sklonu do 60° s vyřezáním otvorů z desek dřevotřískových nebo dřevoštěpkových na sraz</t>
  </si>
  <si>
    <t>1536401273</t>
  </si>
  <si>
    <t>https://podminky.urs.cz/item/CS_URS_2024_01/762341270</t>
  </si>
  <si>
    <t>"okapní hrany v šířce 400 mm opatřit dvojicí mechanicky kotvených březových překližek 2 x tl.21 mm</t>
  </si>
  <si>
    <t>"vyspádováno směrem od plochy střechy ve sklonu min.3° ( 5,0% )</t>
  </si>
  <si>
    <t>"VÝPIS TRUHLÁŘSKÝCH VÝROBKŮ</t>
  </si>
  <si>
    <t>"T/2" 43,32</t>
  </si>
  <si>
    <t>255</t>
  </si>
  <si>
    <t>60621149</t>
  </si>
  <si>
    <t>překližka vodovzdorná hladká/hladká bříza tl 21mm</t>
  </si>
  <si>
    <t>1596204898</t>
  </si>
  <si>
    <t>43,32*1,1 'Přepočtené koeficientem množství</t>
  </si>
  <si>
    <t>762361311-1</t>
  </si>
  <si>
    <t>Konstrukční vrstva pod klempířské prvky pro oplechování horních ploch zdí a nadezdívek (atik) z desek dřevoštěpkových šroubovaných do podkladu, tloušťky desky 18 mm</t>
  </si>
  <si>
    <t>2129765487</t>
  </si>
  <si>
    <t>"VÝPIS KLEMPÍŘSKÝCH PRVKŮ</t>
  </si>
  <si>
    <t>"podkladní deska OSB4 tl. 18mm</t>
  </si>
  <si>
    <t>"deska typu OSB 4 - vyspádováno do plochy střechy ve sklonu min.3° ( 5% )</t>
  </si>
  <si>
    <t>"KP/5, T/1" 21,24</t>
  </si>
  <si>
    <t>257</t>
  </si>
  <si>
    <t>762395000</t>
  </si>
  <si>
    <t>Spojovací prostředky krovů, bednění a laťování, nadstřešních konstrukcí svorníky, prkna, hřebíky, pásová ocel, vruty</t>
  </si>
  <si>
    <t>211187971</t>
  </si>
  <si>
    <t>https://podminky.urs.cz/item/CS_URS_2024_01/762395000</t>
  </si>
  <si>
    <t>"T/2" 43,32*0,021</t>
  </si>
  <si>
    <t>258</t>
  </si>
  <si>
    <t>998762111</t>
  </si>
  <si>
    <t>Přesun hmot pro konstrukce tesařské stanovený z hmotnosti přesunovaného materiálu vodorovná dopravní vzdálenost do 50 m s omezením mechanizace v objektech výšky do 6 m</t>
  </si>
  <si>
    <t>-808755959</t>
  </si>
  <si>
    <t>https://podminky.urs.cz/item/CS_URS_2024_01/998762111</t>
  </si>
  <si>
    <t>764</t>
  </si>
  <si>
    <t>Konstrukce klempířské</t>
  </si>
  <si>
    <t>259</t>
  </si>
  <si>
    <t>764002414</t>
  </si>
  <si>
    <t>Montáž strukturované oddělovací rohože jakékoli rš</t>
  </si>
  <si>
    <t>1021346574</t>
  </si>
  <si>
    <t>https://podminky.urs.cz/item/CS_URS_2024_01/764002414</t>
  </si>
  <si>
    <t>"OV/13" 44,00*0,17</t>
  </si>
  <si>
    <t>260</t>
  </si>
  <si>
    <t>M596602</t>
  </si>
  <si>
    <t>síť plastová okapní ochranná šířky 170mm s úchytkami</t>
  </si>
  <si>
    <t>838502445</t>
  </si>
  <si>
    <t>"OV/13" 44,00</t>
  </si>
  <si>
    <t>44*1,05 'Přepočtené koeficientem množství</t>
  </si>
  <si>
    <t>261</t>
  </si>
  <si>
    <t>764212663</t>
  </si>
  <si>
    <t>Oplechování střešních prvků z pozinkovaného plechu s povrchovou úpravou okapu střechy rovné okapovým plechem rš 250 mm</t>
  </si>
  <si>
    <t>126034847</t>
  </si>
  <si>
    <t>https://podminky.urs.cz/item/CS_URS_2024_01/764212663</t>
  </si>
  <si>
    <t>"KP/2" 45,00</t>
  </si>
  <si>
    <t>262</t>
  </si>
  <si>
    <t>764214402</t>
  </si>
  <si>
    <t>Oplechování horních ploch zdí a nadezdívek (atik) z pozinkovaného plechu mechanicky kotvené rš 200 mm</t>
  </si>
  <si>
    <t>-1000710089</t>
  </si>
  <si>
    <t>https://podminky.urs.cz/item/CS_URS_2024_01/764214402</t>
  </si>
  <si>
    <t>"KP/4" 45,00</t>
  </si>
  <si>
    <t>263</t>
  </si>
  <si>
    <t>764214404</t>
  </si>
  <si>
    <t>Oplechování horních ploch zdí a nadezdívek (atik) z pozinkovaného plechu mechanicky kotvené rš 330 mm</t>
  </si>
  <si>
    <t>-411999263</t>
  </si>
  <si>
    <t>https://podminky.urs.cz/item/CS_URS_2024_01/764214404</t>
  </si>
  <si>
    <t>"KP/3" 109,00</t>
  </si>
  <si>
    <t>264</t>
  </si>
  <si>
    <t>764214411</t>
  </si>
  <si>
    <t>Oplechování horních ploch zdí a nadezdívek (atik) z pozinkovaného plechu mechanicky kotvené přes rš 800 mm</t>
  </si>
  <si>
    <t>-1922115212</t>
  </si>
  <si>
    <t>https://podminky.urs.cz/item/CS_URS_2024_01/764214411</t>
  </si>
  <si>
    <t>"KP/5" 16,00</t>
  </si>
  <si>
    <t>265</t>
  </si>
  <si>
    <t>764214607</t>
  </si>
  <si>
    <t>Oplechování horních ploch zdí a nadezdívek (atik) z pozinkovaného plechu s povrchovou úpravou mechanicky kotvené rš 670 mm</t>
  </si>
  <si>
    <t>-2033439377</t>
  </si>
  <si>
    <t>https://podminky.urs.cz/item/CS_URS_2024_01/764214607</t>
  </si>
  <si>
    <t>"KP/1" 16,00</t>
  </si>
  <si>
    <t>266</t>
  </si>
  <si>
    <t>764511602</t>
  </si>
  <si>
    <t>Žlab podokapní z pozinkovaného plechu s povrchovou úpravou včetně háků a čel půlkruhový rš 330 mm</t>
  </si>
  <si>
    <t>319829841</t>
  </si>
  <si>
    <t>https://podminky.urs.cz/item/CS_URS_2024_01/764511602</t>
  </si>
  <si>
    <t>"VÝPIS KLEMPÍŘSKÝCH VÝROBKŮ</t>
  </si>
  <si>
    <t>"KV/1, KV/2, KV/6, KV/11" 44,00</t>
  </si>
  <si>
    <t>267</t>
  </si>
  <si>
    <t>764511642</t>
  </si>
  <si>
    <t>Žlab podokapní z pozinkovaného plechu s povrchovou úpravou včetně háků a čel kotlík oválný (trychtýřový), rš žlabu/průměr svodu 330/100 mm</t>
  </si>
  <si>
    <t>508596682</t>
  </si>
  <si>
    <t>https://podminky.urs.cz/item/CS_URS_2024_01/764511642</t>
  </si>
  <si>
    <t>"KV/4" 4</t>
  </si>
  <si>
    <t>268</t>
  </si>
  <si>
    <t>764518622</t>
  </si>
  <si>
    <t>Svod z pozinkovaného plechu s upraveným povrchem včetně objímek, kolen a odskoků kruhový, průměru 100 mm</t>
  </si>
  <si>
    <t>-936957325</t>
  </si>
  <si>
    <t>https://podminky.urs.cz/item/CS_URS_2024_01/764518622</t>
  </si>
  <si>
    <t>"KV/3, KV/5, KV/7, KV/8, KV/10"  16,50</t>
  </si>
  <si>
    <t>269</t>
  </si>
  <si>
    <t>764518632-1</t>
  </si>
  <si>
    <t>Svod z pozinkovaného plechu s upraveným povrchem včetně objímek, kolen a odskoků - samočistící lapač nečistot kruhového svodu, průměru 100 mm</t>
  </si>
  <si>
    <t>-1859163665</t>
  </si>
  <si>
    <t>"samočistící lapač nečistot</t>
  </si>
  <si>
    <t>"KV/9" 4</t>
  </si>
  <si>
    <t>270</t>
  </si>
  <si>
    <t>998764111</t>
  </si>
  <si>
    <t>Přesun hmot pro konstrukce klempířské stanovený z hmotnosti přesunovaného materiálu vodorovná dopravní vzdálenost do 50 m s omezením mechanizace v objektech výšky do 6 m</t>
  </si>
  <si>
    <t>985846444</t>
  </si>
  <si>
    <t>https://podminky.urs.cz/item/CS_URS_2024_01/998764111</t>
  </si>
  <si>
    <t>271</t>
  </si>
  <si>
    <t>R76421267</t>
  </si>
  <si>
    <t>Závětrná lišta závěsná vč. připojovacích lišt (systémový prvek); D+M</t>
  </si>
  <si>
    <t>461134822</t>
  </si>
  <si>
    <t>"KP/6 r.š. 265mm + KP/7 r.č. 180mm + KP/8 r.š. 150mm</t>
  </si>
  <si>
    <t>12,00</t>
  </si>
  <si>
    <t>"SYSTÉMOVÉ PRVKY DODAVATELE STŘEŠNÍ KRYTINY, FOLIE</t>
  </si>
  <si>
    <t>"DODÁVKA, MONTÁŽ prvků</t>
  </si>
  <si>
    <t>"vč. klempířský tmel trvale pružný</t>
  </si>
  <si>
    <t>"spojovací a kotevní prostředky</t>
  </si>
  <si>
    <t>766</t>
  </si>
  <si>
    <t>Konstrukce truhlářské</t>
  </si>
  <si>
    <t>272</t>
  </si>
  <si>
    <t>766660611</t>
  </si>
  <si>
    <t>Montáž vchodových dveří včetně rámu do betonové konstrukce jednokřídlových bez nadsvětlíku</t>
  </si>
  <si>
    <t>-635087573</t>
  </si>
  <si>
    <t>https://podminky.urs.cz/item/CS_URS_2024_01/766660611</t>
  </si>
  <si>
    <t>273</t>
  </si>
  <si>
    <t>M611408</t>
  </si>
  <si>
    <t>dveře interiérové plastové, jednokřídlé, plné, otvíravé, vč. zárubně a hliníkového prahu; bezpečnostní třída RC2</t>
  </si>
  <si>
    <t>973058270</t>
  </si>
  <si>
    <t>"VÝPIS DVEŘÍ</t>
  </si>
  <si>
    <t xml:space="preserve">"dveře interiérové plastové,jednokřídlé, plné, otevíravé, pravé, vč.zárubně a hliníkového prahu  </t>
  </si>
  <si>
    <t xml:space="preserve">"STAVEBNÍ OTVOR: 1100x2120mm </t>
  </si>
  <si>
    <t xml:space="preserve">"PRŮCHOZÍ ROZMĚR :  800x1970mm </t>
  </si>
  <si>
    <t>"MATERIÁL:  plastové profily, šestikomorový systém</t>
  </si>
  <si>
    <t>"POVRCHOVÁ ÚPRAVA:  oboustranně bílá</t>
  </si>
  <si>
    <t>"DVEŘNÍ RÁM: stavební hloubka cca 86mm, pohledová výška cca 115mm</t>
  </si>
  <si>
    <t>"KOVÁNÍ: štítkové kování, nerez, klika-klika, cylindrická vložka v systému centrálního klíče investora</t>
  </si>
  <si>
    <t>"vč. Al prahu</t>
  </si>
  <si>
    <t>"D1/L"  1</t>
  </si>
  <si>
    <t>"D1/P"  1</t>
  </si>
  <si>
    <t>274</t>
  </si>
  <si>
    <t>M553412</t>
  </si>
  <si>
    <t>dveře vstupní jednokřídlé Al plné, otvíravé,pravé, vč. zárubně a hliníkového prahu; bezpečnostní třída RC2</t>
  </si>
  <si>
    <t>-1725644548</t>
  </si>
  <si>
    <t xml:space="preserve">"dveře vstupní hliníkové,jednokřídlé, plné, otevíravé, pravé, vč.zárubně a hliníkového prahu  </t>
  </si>
  <si>
    <t xml:space="preserve">"STAVEBNÍ OTVOR: 1200x2400mm </t>
  </si>
  <si>
    <t xml:space="preserve">"PRŮCHOZÍ ROZMĚR AKTIVNÍHO KŘÍDLA:  900x2250mm </t>
  </si>
  <si>
    <t>"POVRCHOVÁ ÚPRAVA:  oboustranně RAL 7016</t>
  </si>
  <si>
    <t>"DVEŘNÍ RÁM: stavební hloubka cca 95mm, pohledová výška cca 125mm</t>
  </si>
  <si>
    <t>"KOVÁNÍ: štítkové kování, nerez, klika-klika, bezpečnostní RC2 cylindrická vložka v systému centrálního klíče investora.</t>
  </si>
  <si>
    <t>"vč. Al prahu, + 1x sklopná vratová zarážka</t>
  </si>
  <si>
    <t xml:space="preserve">"BEZPEČNOSTNÍ TŘÍDA:  RC2 podle ČSN EN 1627 </t>
  </si>
  <si>
    <t>"D4/P"  1</t>
  </si>
  <si>
    <t>275</t>
  </si>
  <si>
    <t>766660651</t>
  </si>
  <si>
    <t>Montáž vchodových dveří včetně rámu do betonové konstrukce dvoukřídlových bez nadsvětlíku</t>
  </si>
  <si>
    <t>-1370330438</t>
  </si>
  <si>
    <t>https://podminky.urs.cz/item/CS_URS_2024_01/766660651</t>
  </si>
  <si>
    <t>276</t>
  </si>
  <si>
    <t>M553415</t>
  </si>
  <si>
    <t>dveře vstupní dvoukřídlé Al plné, otvíravé, levé, vč. zárubně a hliníkového prahu; bezpečnostní třída RC2</t>
  </si>
  <si>
    <t>-865547796</t>
  </si>
  <si>
    <t xml:space="preserve">"dveře vstupní hliníkové,dvoukřídlé, plné, otevíravé, levé, vč.zárubně a hliníkového prahu  </t>
  </si>
  <si>
    <t xml:space="preserve">"STAVEBNÍ OTVOR: 1800x2400mm </t>
  </si>
  <si>
    <t xml:space="preserve">"PRŮCHOZÍ ROZMĚR AKTIVNÍHO KŘÍDLA:  1500x2250mm </t>
  </si>
  <si>
    <t>"vč. Al prahu, + 2x sklopná vratová zarážka</t>
  </si>
  <si>
    <t>"D3/L"  1</t>
  </si>
  <si>
    <t>277</t>
  </si>
  <si>
    <t>766660717</t>
  </si>
  <si>
    <t>Montáž dveřních doplňků samozavírače na zárubeň ocelovou</t>
  </si>
  <si>
    <t>-687445592</t>
  </si>
  <si>
    <t>https://podminky.urs.cz/item/CS_URS_2024_01/766660717</t>
  </si>
  <si>
    <t>278</t>
  </si>
  <si>
    <t>54917250</t>
  </si>
  <si>
    <t>samozavírač dveří hydraulický</t>
  </si>
  <si>
    <t>-1644408260</t>
  </si>
  <si>
    <t>"samozavírač s omezovačem otevření</t>
  </si>
  <si>
    <t>279</t>
  </si>
  <si>
    <t>998766111</t>
  </si>
  <si>
    <t>Přesun hmot pro konstrukce truhlářské stanovený z hmotnosti přesunovaného materiálu vodorovná dopravní vzdálenost do 50 m s omezením mechanizace v objektech výšky do 6 m</t>
  </si>
  <si>
    <t>1020057714</t>
  </si>
  <si>
    <t>https://podminky.urs.cz/item/CS_URS_2024_01/998766111</t>
  </si>
  <si>
    <t>767</t>
  </si>
  <si>
    <t>Konstrukce zámečnické</t>
  </si>
  <si>
    <t>280</t>
  </si>
  <si>
    <t>767161123</t>
  </si>
  <si>
    <t>Montáž zábradlí rovného z trubek nebo tenkostěnných profilů na ocelovou konstrukci, hmotnosti 1 m zábradlí do 20 kg</t>
  </si>
  <si>
    <t>1067703382</t>
  </si>
  <si>
    <t>https://podminky.urs.cz/item/CS_URS_2024_01/767161123</t>
  </si>
  <si>
    <t>"VÝPIS ZÁMEČNICKÝCH VÝROBKŮ</t>
  </si>
  <si>
    <t>"Z/2" 3,00*2</t>
  </si>
  <si>
    <t>"Z/3a" 4,40*2</t>
  </si>
  <si>
    <t>"Z/3b" 1,90*2</t>
  </si>
  <si>
    <t>"Z/10" 11,90*2</t>
  </si>
  <si>
    <t>281</t>
  </si>
  <si>
    <t>M553401</t>
  </si>
  <si>
    <t>Z/2 - zábradlí kontrolní chodby</t>
  </si>
  <si>
    <t>1379991076</t>
  </si>
  <si>
    <t>"Z/2" 1</t>
  </si>
  <si>
    <t>"výroba, dodávka</t>
  </si>
  <si>
    <t>"vč. spojovacího a kotevního materiálu</t>
  </si>
  <si>
    <t>"materiál ocel tř. 11, zinkování ponorem</t>
  </si>
  <si>
    <t>282</t>
  </si>
  <si>
    <t>M553402</t>
  </si>
  <si>
    <t>Z/3a - zábradlí schodiště do suterénu armaturní komory; D+M</t>
  </si>
  <si>
    <t>-2061560077</t>
  </si>
  <si>
    <t>"Z/3a" 2</t>
  </si>
  <si>
    <t>283</t>
  </si>
  <si>
    <t>767591001</t>
  </si>
  <si>
    <t>Montáž výrobků z kompozitů podlah nebo podest z pochůzných litých roštů hmotnosti do 15 kg/m2</t>
  </si>
  <si>
    <t>-1779406846</t>
  </si>
  <si>
    <t>https://podminky.urs.cz/item/CS_URS_2024_01/767591001</t>
  </si>
  <si>
    <t>"VÝPIS KOMPOZITNÍCH VÝROBKŮ</t>
  </si>
  <si>
    <t>"FG/5 - litý rošt 530x580mm - 1ks</t>
  </si>
  <si>
    <t>0,53*0,58</t>
  </si>
  <si>
    <t>284</t>
  </si>
  <si>
    <t>63126002</t>
  </si>
  <si>
    <t>rošt kompozitní pochůzný litý 30x30/30mm A15</t>
  </si>
  <si>
    <t>-1846383225</t>
  </si>
  <si>
    <t>285</t>
  </si>
  <si>
    <t>767591003</t>
  </si>
  <si>
    <t>Montáž výrobků z kompozitů podlah nebo podest z pochůzných litých roštů hmotnosti přes 30 do 50 kg/m2</t>
  </si>
  <si>
    <t>-1559867055</t>
  </si>
  <si>
    <t>https://podminky.urs.cz/item/CS_URS_2024_01/767591003</t>
  </si>
  <si>
    <t>"FG/11 - litý rošt  1090x2890 mm - 2ks</t>
  </si>
  <si>
    <t>2*1,09*2,89</t>
  </si>
  <si>
    <t>"FG/12 - litý rošt  1390x1090 mm - 1ks</t>
  </si>
  <si>
    <t>1,39*1,09</t>
  </si>
  <si>
    <t>"FG/13 - litý rošt  1390x3690 mm - 3ks</t>
  </si>
  <si>
    <t>3*1,39*3,69</t>
  </si>
  <si>
    <t>"FG/14 - litý rošt  1390x3590 mm - 3ks</t>
  </si>
  <si>
    <t>3*1,39*3,59</t>
  </si>
  <si>
    <t>286</t>
  </si>
  <si>
    <t>63126003</t>
  </si>
  <si>
    <t>rošt kompozitní pochůzný litý 44x44/50mm A15</t>
  </si>
  <si>
    <t>-2056525268</t>
  </si>
  <si>
    <t>287</t>
  </si>
  <si>
    <t>767861011</t>
  </si>
  <si>
    <t>Montáž vnitřních kovových žebříků přímých délky přes 2 do 5 m, ukotvených do betonu</t>
  </si>
  <si>
    <t>1586657417</t>
  </si>
  <si>
    <t>https://podminky.urs.cz/item/CS_URS_2024_01/767861011</t>
  </si>
  <si>
    <t>288</t>
  </si>
  <si>
    <t>M553404</t>
  </si>
  <si>
    <t>Z/9 - žebřík armaturní komory dl.3m + výstupové madla</t>
  </si>
  <si>
    <t>-805240346</t>
  </si>
  <si>
    <t>"Z/9" 1</t>
  </si>
  <si>
    <t>"výroba, dodávka, montáž</t>
  </si>
  <si>
    <t>289</t>
  </si>
  <si>
    <t>767881115</t>
  </si>
  <si>
    <t>Montáž záchytného systému proti pádu bodů samostatných nebo v systému s poddajným kotvícím vedením do dutinového panelu expanzní kotvou, mechanickým kotvením</t>
  </si>
  <si>
    <t>1861026943</t>
  </si>
  <si>
    <t>https://podminky.urs.cz/item/CS_URS_2024_01/767881115</t>
  </si>
  <si>
    <t>" PŮDORYS STŘECHY</t>
  </si>
  <si>
    <t>"OV/5 - 9 bodů"  9</t>
  </si>
  <si>
    <t>"prostup skladbou střechy dle VÝPIS PROSTUP - Pr8</t>
  </si>
  <si>
    <t>290</t>
  </si>
  <si>
    <t>70921329</t>
  </si>
  <si>
    <t>kotvicí bod pro betonové konstrukce pomocí rozpěrné kotvy nebo chemické kotvy dl 500mm</t>
  </si>
  <si>
    <t>871585104</t>
  </si>
  <si>
    <t>291</t>
  </si>
  <si>
    <t>767881161</t>
  </si>
  <si>
    <t>Montáž záchytného systému proti pádu nástavců určených k upevnění na sloupky nebo body v systému poddajného kotvícího vedení montáž lana uchycení lana k nástavcům</t>
  </si>
  <si>
    <t>482814985</t>
  </si>
  <si>
    <t>https://podminky.urs.cz/item/CS_URS_2024_01/767881161</t>
  </si>
  <si>
    <t>292</t>
  </si>
  <si>
    <t>31452200</t>
  </si>
  <si>
    <t>nerezové lano určené pro systémy s požadavkem na permanentní kotvicí vedení tl 6mm</t>
  </si>
  <si>
    <t>-679793499</t>
  </si>
  <si>
    <t>293</t>
  </si>
  <si>
    <t>R7670-Z/1a</t>
  </si>
  <si>
    <t>Z/1a - nerezové schodiště 26x215 šířky 1170 mm vč.nosné konstrukce a zábradlí; D+M</t>
  </si>
  <si>
    <t>1808863817</t>
  </si>
  <si>
    <t>"Z/1a" 2</t>
  </si>
  <si>
    <t>"materiál nerezová ocel tř. 1.4401 leštěný vzhled</t>
  </si>
  <si>
    <t>294</t>
  </si>
  <si>
    <t>R7670-Z/1b</t>
  </si>
  <si>
    <t>Z/1b - nerezové madlo do 1.PP; D+M</t>
  </si>
  <si>
    <t>-135952720</t>
  </si>
  <si>
    <t>"Z/1b" 2</t>
  </si>
  <si>
    <t>295</t>
  </si>
  <si>
    <t>R7670-Z/3b</t>
  </si>
  <si>
    <t>Z/3b - zábradlí schodiště do akumulace; D+M</t>
  </si>
  <si>
    <t>-2038943322</t>
  </si>
  <si>
    <t>"Z/3b" 2</t>
  </si>
  <si>
    <t>296</t>
  </si>
  <si>
    <t>R7670-Z/4</t>
  </si>
  <si>
    <t>Z/4 - Lávka přes potrubí v akumulační nádrži nerez; D+M</t>
  </si>
  <si>
    <t>-7847183</t>
  </si>
  <si>
    <t>"Z/4" 2</t>
  </si>
  <si>
    <t>297</t>
  </si>
  <si>
    <t>R7670-Z/5</t>
  </si>
  <si>
    <t>Z/5 - nerez rorošt jímky s rámem; D+M</t>
  </si>
  <si>
    <t>422910949</t>
  </si>
  <si>
    <t>"Z/5" 1</t>
  </si>
  <si>
    <t xml:space="preserve">"materiál nerezová ocel tř. 1.4401 </t>
  </si>
  <si>
    <t>298</t>
  </si>
  <si>
    <t>R7670-/Z6</t>
  </si>
  <si>
    <t>Z/6 - ocel. schodiště 13x203 mm šířky 1100 mm vč.nosné konstrukce a zábradlí; D+M</t>
  </si>
  <si>
    <t>-1949231345</t>
  </si>
  <si>
    <t>"Z/6" 2</t>
  </si>
  <si>
    <t>299</t>
  </si>
  <si>
    <t>R7670-Z/7</t>
  </si>
  <si>
    <t>Z/7 - ocel. schodiště 16x250 mm šířky 1160 mm, schodiště s podestou, vč.nosné konstrukce a zábradlí; D+M</t>
  </si>
  <si>
    <t>-309502900</t>
  </si>
  <si>
    <t>"Z/7" 1</t>
  </si>
  <si>
    <t>"ocelové schodiště s podestou z pororoštů, lemování zábradlím, ocelová podpěrná konstrukce</t>
  </si>
  <si>
    <t>300</t>
  </si>
  <si>
    <t>R7670-Z/10</t>
  </si>
  <si>
    <t>Z/10 - zábradlí v akumulační komoře, D+M</t>
  </si>
  <si>
    <t>-754470384</t>
  </si>
  <si>
    <t>"Z/10" 2</t>
  </si>
  <si>
    <t>301</t>
  </si>
  <si>
    <t>R76788001</t>
  </si>
  <si>
    <t>Tahové zkoušky záchytného systému</t>
  </si>
  <si>
    <t>450617272</t>
  </si>
  <si>
    <t>302</t>
  </si>
  <si>
    <t>R76788002</t>
  </si>
  <si>
    <t>Revize záchytného systému a předání do užívání</t>
  </si>
  <si>
    <t>-730271603</t>
  </si>
  <si>
    <t>303</t>
  </si>
  <si>
    <t>R76788003</t>
  </si>
  <si>
    <t>Celotělový postroj vč. přilby</t>
  </si>
  <si>
    <t>set</t>
  </si>
  <si>
    <t>270038414</t>
  </si>
  <si>
    <t>"zachycovací postroj, textilní montážní lano dl. 12m napínací komplet s karabinou a vak</t>
  </si>
  <si>
    <t>"OV/5" 1</t>
  </si>
  <si>
    <t>304</t>
  </si>
  <si>
    <t>R76788004</t>
  </si>
  <si>
    <t>Skříňka pro uložení OOPP, D+M</t>
  </si>
  <si>
    <t>-161113985</t>
  </si>
  <si>
    <t>305</t>
  </si>
  <si>
    <t>R76790011</t>
  </si>
  <si>
    <t>Rámy roštů nerez; D+M</t>
  </si>
  <si>
    <t>1417329569</t>
  </si>
  <si>
    <t>"Z/11 - rám roštu 1100x2900mm - 2ks" 86,16</t>
  </si>
  <si>
    <t>"Z/12 - rám roštu 1100x1400mm - 1ks"  48,30</t>
  </si>
  <si>
    <t>"Z/13 - rám roštu 1400x3700mm - 3ks"  162,93</t>
  </si>
  <si>
    <t>"Z/14 - rám roštu 1400x3600mm - 3ks" 160,00</t>
  </si>
  <si>
    <t>306</t>
  </si>
  <si>
    <t>R7670-Z/15</t>
  </si>
  <si>
    <t xml:space="preserve">Z/15 - stožár antény, vč. kotvícího materiálu; D+M </t>
  </si>
  <si>
    <t>1479404609</t>
  </si>
  <si>
    <t>"Z/15" 2</t>
  </si>
  <si>
    <t>307</t>
  </si>
  <si>
    <t>R7670-Z/16</t>
  </si>
  <si>
    <t>Z/16 - ocelová konstrukce k zajištění mobilního žebříku proti pádu, D+M</t>
  </si>
  <si>
    <t>557780691</t>
  </si>
  <si>
    <t>"Z/16" 1</t>
  </si>
  <si>
    <t>"ocelová konstrukce k zajištění mobilního žebříku proti pádu na vnější fasádě</t>
  </si>
  <si>
    <t>308</t>
  </si>
  <si>
    <t>R76781142</t>
  </si>
  <si>
    <t>Nerezový dilatační poifil; D+M</t>
  </si>
  <si>
    <t>1498889267</t>
  </si>
  <si>
    <t xml:space="preserve">"dilatační profil V2A  nerez - dodávka + montáž, </t>
  </si>
  <si>
    <t>2,00*2</t>
  </si>
  <si>
    <t>6,55+1,90+1,85+11,10</t>
  </si>
  <si>
    <t>309</t>
  </si>
  <si>
    <t>R76790012</t>
  </si>
  <si>
    <t>Pultová stříška vstupu (OC konzoly+ polykarbonát ) - dveře š. 1,2m; D+M</t>
  </si>
  <si>
    <t>-1878288305</t>
  </si>
  <si>
    <t>"Z/17" 1</t>
  </si>
  <si>
    <t>"4x konzoly materiál ocel tř. 11, zinkování ponorem</t>
  </si>
  <si>
    <t>"Opláštění z polykarbonátových desek tl. 10mm, včetně přichycení, výztužných profilů a okapnice.</t>
  </si>
  <si>
    <t>310</t>
  </si>
  <si>
    <t>R76790013</t>
  </si>
  <si>
    <t>Pultová stříška vstupu (OC konzoly+ polykarbonát ) - dveře š. 1,8m; D+M</t>
  </si>
  <si>
    <t>169137448</t>
  </si>
  <si>
    <t>"5x konzoly materiál ocel tř. 11, zinkování ponorem</t>
  </si>
  <si>
    <t>311</t>
  </si>
  <si>
    <t>998767111</t>
  </si>
  <si>
    <t>Přesun hmot pro zámečnické konstrukce stanovený z hmotnosti přesunovaného materiálu vodorovná dopravní vzdálenost do 50 m s omezením mechanizace v objektech výšky do 6 m</t>
  </si>
  <si>
    <t>-614402951</t>
  </si>
  <si>
    <t>https://podminky.urs.cz/item/CS_URS_2024_01/998767111</t>
  </si>
  <si>
    <t>771</t>
  </si>
  <si>
    <t>Podlahy z dlaždic</t>
  </si>
  <si>
    <t>312</t>
  </si>
  <si>
    <t>771111011</t>
  </si>
  <si>
    <t>Příprava podkladu před provedením dlažby vysátí podlah</t>
  </si>
  <si>
    <t>1254833324</t>
  </si>
  <si>
    <t>https://podminky.urs.cz/item/CS_URS_2024_01/771111011</t>
  </si>
  <si>
    <t>134,49*2</t>
  </si>
  <si>
    <t>313</t>
  </si>
  <si>
    <t>771121011</t>
  </si>
  <si>
    <t>Příprava podkladu před provedením dlažby nátěr penetrační na podlahu</t>
  </si>
  <si>
    <t>915134751</t>
  </si>
  <si>
    <t>https://podminky.urs.cz/item/CS_URS_2024_01/771121011</t>
  </si>
  <si>
    <t>134,49+57,20</t>
  </si>
  <si>
    <t>314</t>
  </si>
  <si>
    <t>771474214</t>
  </si>
  <si>
    <t>Montáž soklů z dlaždic keramických lepených cementovým flexibilním rychletuhnoucím lepidlem rovných, výšky přes 120 do 150 mm</t>
  </si>
  <si>
    <t>1505556929</t>
  </si>
  <si>
    <t>https://podminky.urs.cz/item/CS_URS_2024_01/771474214</t>
  </si>
  <si>
    <t>57,20</t>
  </si>
  <si>
    <t>315</t>
  </si>
  <si>
    <t>771574476</t>
  </si>
  <si>
    <t>Montáž podlah z dlaždic keramických lepených cementovým flexibilním lepidlem pro vysoké mechanické zatížení, tloušťky přes 10 mm přes 9 do 12 ks/m2</t>
  </si>
  <si>
    <t>-1302950264</t>
  </si>
  <si>
    <t>https://podminky.urs.cz/item/CS_URS_2024_01/771574476</t>
  </si>
  <si>
    <t>316</t>
  </si>
  <si>
    <t>59761132</t>
  </si>
  <si>
    <t>dlažba keramická slinutá mrazuvzdorná R10/A povrch reliéfní/matný tl do 10mm přes 9 do 12ks/m2</t>
  </si>
  <si>
    <t>1621354185</t>
  </si>
  <si>
    <t>"dlažba " 134,49</t>
  </si>
  <si>
    <t>"soklík" 57,20*0,15</t>
  </si>
  <si>
    <t>143,07*1,1 'Přepočtené koeficientem množství</t>
  </si>
  <si>
    <t>317</t>
  </si>
  <si>
    <t>771577914</t>
  </si>
  <si>
    <t>Příplatek ke spárování podlah z dlaždic keramických za spárování tmelem s protiplísňovou přísadou</t>
  </si>
  <si>
    <t>1126586473</t>
  </si>
  <si>
    <t>https://podminky.urs.cz/item/CS_URS_2024_01/771577914</t>
  </si>
  <si>
    <t>318</t>
  </si>
  <si>
    <t>771591115</t>
  </si>
  <si>
    <t>Podlahy - dokončovací práce spárování silikonem</t>
  </si>
  <si>
    <t>-674878907</t>
  </si>
  <si>
    <t>https://podminky.urs.cz/item/CS_URS_2024_01/771591115</t>
  </si>
  <si>
    <t>57,20*2</t>
  </si>
  <si>
    <t>319</t>
  </si>
  <si>
    <t>998771111</t>
  </si>
  <si>
    <t>Přesun hmot pro podlahy z dlaždic stanovený z hmotnosti přesunovaného materiálu vodorovná dopravní vzdálenost do 50 m s omezením mechanizace v objektech výšky do 6 m</t>
  </si>
  <si>
    <t>-1353275753</t>
  </si>
  <si>
    <t>https://podminky.urs.cz/item/CS_URS_2024_01/998771111</t>
  </si>
  <si>
    <t>783</t>
  </si>
  <si>
    <t>Dokončovací práce - nátěry</t>
  </si>
  <si>
    <t>320</t>
  </si>
  <si>
    <t>783803150</t>
  </si>
  <si>
    <t>Provedení penetračního nátěru omítek hrubých betonových povrchů nebo omítek hrubých, rýhovaných tenkovrstvých nebo škrábaných (břízolitových)</t>
  </si>
  <si>
    <t>-16124667</t>
  </si>
  <si>
    <t>https://podminky.urs.cz/item/CS_URS_2024_01/783803150</t>
  </si>
  <si>
    <t xml:space="preserve">"So2b - Sokl pod úrovní terénu </t>
  </si>
  <si>
    <t>321</t>
  </si>
  <si>
    <t>M163401</t>
  </si>
  <si>
    <t>Základový PCI penetrační nátěr vodou ředitelný</t>
  </si>
  <si>
    <t>-778167685</t>
  </si>
  <si>
    <t>374,99*0,4 'Přepočtené koeficientem množství</t>
  </si>
  <si>
    <t>322</t>
  </si>
  <si>
    <t>783823139</t>
  </si>
  <si>
    <t>Fungicidní penetrační nátěr omítek hladkých omítek hladkých, zrnitých tenkovrstvých nebo štukových stupně členitosti 1 a 2</t>
  </si>
  <si>
    <t>-1335989136</t>
  </si>
  <si>
    <t>https://podminky.urs.cz/item/CS_URS_2024_01/783823139</t>
  </si>
  <si>
    <t>"ochranné impregnace 2x" 28,41*2</t>
  </si>
  <si>
    <t>323</t>
  </si>
  <si>
    <t>783826401</t>
  </si>
  <si>
    <t>Ochranný protikarbonatační nátěr omítek akrylátový</t>
  </si>
  <si>
    <t>-1233612219</t>
  </si>
  <si>
    <t>https://podminky.urs.cz/item/CS_URS_2024_01/783826401</t>
  </si>
  <si>
    <t>324</t>
  </si>
  <si>
    <t>783903150</t>
  </si>
  <si>
    <t>Provedení nátěru betonových podlah penetračního hladkých (z pohledového nebo gletovaného betonu, stěrky apod.)</t>
  </si>
  <si>
    <t>-1553580707</t>
  </si>
  <si>
    <t>https://podminky.urs.cz/item/CS_URS_2024_01/783903150</t>
  </si>
  <si>
    <t>325</t>
  </si>
  <si>
    <t>449609052</t>
  </si>
  <si>
    <t>134,49*0,3 'Přepočtené koeficientem množství</t>
  </si>
  <si>
    <t>999</t>
  </si>
  <si>
    <t>Zkoušky a kontrolní práce</t>
  </si>
  <si>
    <t>326</t>
  </si>
  <si>
    <t>R999011</t>
  </si>
  <si>
    <t>Zhotovení referenční plochy (referenční plocha 1,0x1,0m pro každý povrch a prvek)</t>
  </si>
  <si>
    <t>512</t>
  </si>
  <si>
    <t>-911008368</t>
  </si>
  <si>
    <t>327</t>
  </si>
  <si>
    <t>R999012</t>
  </si>
  <si>
    <t>Výluhová zkouška nádrží</t>
  </si>
  <si>
    <t>-402414801</t>
  </si>
  <si>
    <t xml:space="preserve">"laboratorní kontrola kvality vody, rozšířený rozbor vody </t>
  </si>
  <si>
    <t>"Vyhláška č. 409/2005 Sb.</t>
  </si>
  <si>
    <t>328</t>
  </si>
  <si>
    <t>R999013</t>
  </si>
  <si>
    <t>Stav podkladu po předúpravě, zkoušky dle tabulky 4 ČSN EN 1504-10</t>
  </si>
  <si>
    <t>-773987203</t>
  </si>
  <si>
    <t>"POPIS:</t>
  </si>
  <si>
    <t xml:space="preserve">"vizuální kontrola </t>
  </si>
  <si>
    <t xml:space="preserve">"akustické trasování </t>
  </si>
  <si>
    <t xml:space="preserve">"odtrhová zkouška </t>
  </si>
  <si>
    <t xml:space="preserve">"odrazový tvrdoměr </t>
  </si>
  <si>
    <t>"analýza trhlin - vývrt dle potřeby</t>
  </si>
  <si>
    <t>"zkouška vlhkosti podkladu dle potřeb technologie sanace</t>
  </si>
  <si>
    <t xml:space="preserve">" hloubka karbonace </t>
  </si>
  <si>
    <t xml:space="preserve">"kontrola stavu výztuže </t>
  </si>
  <si>
    <t>329</t>
  </si>
  <si>
    <t>R999014</t>
  </si>
  <si>
    <t>Podmínky a požadavky před a/nebo během aplikace, zkoušky dle tabulky č.4 ČSN EN 1504-10</t>
  </si>
  <si>
    <t>163906086</t>
  </si>
  <si>
    <t>"klimatické podmínky v místě aplikace, vizuální kontroly</t>
  </si>
  <si>
    <t>"vytrhávací zkouška - dle potřeby nebo 3ks pro každý prvek</t>
  </si>
  <si>
    <t xml:space="preserve">"měření spotřeby inpregnace </t>
  </si>
  <si>
    <t>330</t>
  </si>
  <si>
    <t>R999015</t>
  </si>
  <si>
    <t>Konečný ztvrdlý stav, zkoušky dle tabulky č.4 ČSN EN 1504-10</t>
  </si>
  <si>
    <t>-25287153</t>
  </si>
  <si>
    <t xml:space="preserve">"vizuální kontroly </t>
  </si>
  <si>
    <t xml:space="preserve">"laboratorní zkoušky vzorku relativní vlhkosti sondou </t>
  </si>
  <si>
    <t>"geometrické odchylky - celoplošně</t>
  </si>
  <si>
    <t xml:space="preserve">"akustické trasování , ultrazvuk - celoplošně </t>
  </si>
  <si>
    <t>"mřížková zkouška</t>
  </si>
  <si>
    <t>"zkouška vodonepropustnosti</t>
  </si>
  <si>
    <t xml:space="preserve">"jádrové vývrty </t>
  </si>
  <si>
    <t>331</t>
  </si>
  <si>
    <t>R999016</t>
  </si>
  <si>
    <t>Výtažné zkoušky - únosnost kotev v podkladu</t>
  </si>
  <si>
    <t>1204744776</t>
  </si>
  <si>
    <t>SO 02 - Vnější trubní rozvody</t>
  </si>
  <si>
    <t>Soupis:</t>
  </si>
  <si>
    <t>D.1.2.1 - Trubní rozvody</t>
  </si>
  <si>
    <t xml:space="preserve">    8.1 - Trubní vedení NEREZ</t>
  </si>
  <si>
    <t xml:space="preserve">    722 - Zdravotechnika - vnitřní vodovod</t>
  </si>
  <si>
    <t>M - Práce a dodávky M</t>
  </si>
  <si>
    <t xml:space="preserve">    23-M - Montáže potrubí</t>
  </si>
  <si>
    <t>1419434929</t>
  </si>
  <si>
    <t>20 dní á 24 hod</t>
  </si>
  <si>
    <t>20*24</t>
  </si>
  <si>
    <t>1740865868</t>
  </si>
  <si>
    <t>-1418968200</t>
  </si>
  <si>
    <t>"tl. 100mm</t>
  </si>
  <si>
    <t>"VODOMĚRNÁ ŠACHTA</t>
  </si>
  <si>
    <t>11,00*10,00</t>
  </si>
  <si>
    <t>"rýhy</t>
  </si>
  <si>
    <t>140,00*3,60</t>
  </si>
  <si>
    <t>70,00*2,50</t>
  </si>
  <si>
    <t>131413712</t>
  </si>
  <si>
    <t>Hloubení zapažených jam ručně s urovnáním dna do předepsaného profilu a spádu v hornině třídy těžitelnosti II skupiny 5 nesoudržných</t>
  </si>
  <si>
    <t>-1526124752</t>
  </si>
  <si>
    <t>https://podminky.urs.cz/item/CS_URS_2024_01/131413712</t>
  </si>
  <si>
    <t>"ODBĚRNÉ POTRUBÍ - PODÉLNÝ PROFIL</t>
  </si>
  <si>
    <t>"ODPAD Z VODOJEMU - PODÉLNÝ PROFIL</t>
  </si>
  <si>
    <t>"ruční výkop v místě křížení sítí, v místě napojení na stávající sítě</t>
  </si>
  <si>
    <t>"ruční výkop - 5% z objemu strojních výkopů</t>
  </si>
  <si>
    <t>"pol.č. 131451205" 846,375*0,05</t>
  </si>
  <si>
    <t>131451104</t>
  </si>
  <si>
    <t>Hloubení nezapažených jam a zářezů strojně s urovnáním dna do předepsaného profilu a spádu v hornině třídy těžitelnosti II skupiny 5 přes 100 do 500 m3</t>
  </si>
  <si>
    <t>745111445</t>
  </si>
  <si>
    <t>https://podminky.urs.cz/item/CS_URS_2024_01/131451104</t>
  </si>
  <si>
    <t>(5,50+11,00)/2*(4,60+10,00)/2*2,80</t>
  </si>
  <si>
    <t>"TLUMÍCÍ ŠACHTA</t>
  </si>
  <si>
    <t>(5,80+8,20)/2*(5,00+7,40)/2*4,80</t>
  </si>
  <si>
    <t>131451205</t>
  </si>
  <si>
    <t>Hloubení zapažených jam a zářezů strojně s urovnáním dna do předepsaného profilu a spádu v hornině třídy těžitelnosti II skupiny 5 přes 500 do 1 000 m3</t>
  </si>
  <si>
    <t>965242871</t>
  </si>
  <si>
    <t>https://podminky.urs.cz/item/CS_URS_2024_01/131451205</t>
  </si>
  <si>
    <t>"VZOROVÉ ŘEZY RÝHOU</t>
  </si>
  <si>
    <t>"kopání v souběhu vodovodu LT DN500, odpadu z VDJ PVC DN300 a přípojky NN</t>
  </si>
  <si>
    <t>"DN500</t>
  </si>
  <si>
    <t>8,00*0,90*2,20</t>
  </si>
  <si>
    <t>90,00*0,90*1,90</t>
  </si>
  <si>
    <t>45,00*0,90*2,30</t>
  </si>
  <si>
    <t>"kopání v souběhu s odpadem z VDJ PVC DN300 a přípojky NN</t>
  </si>
  <si>
    <t>53,00*1,15*2,30</t>
  </si>
  <si>
    <t>"výkop pro odpad z VDJ PVC DN300 v souběhu s vodovodem LT DN500</t>
  </si>
  <si>
    <t>"DN300</t>
  </si>
  <si>
    <t>51,10*1,00*2,10</t>
  </si>
  <si>
    <t>"kopání v souběhu vodovodu 2x LT DN500 a přípojky NN</t>
  </si>
  <si>
    <t>103,90*1,00*2,10</t>
  </si>
  <si>
    <t>38,00*1,00*3,10</t>
  </si>
  <si>
    <t>"strojní výkop - 95%" 846,375*0,95</t>
  </si>
  <si>
    <t>132412222</t>
  </si>
  <si>
    <t>Hloubení zapažených rýh šířky přes 800 do 2 000 mm ručně s urovnáním dna do předepsaného profilu a spádu v hornině třídy těžitelnosti II skupiny 5 nesoudržných</t>
  </si>
  <si>
    <t>-880189384</t>
  </si>
  <si>
    <t>https://podminky.urs.cz/item/CS_URS_2024_01/132412222</t>
  </si>
  <si>
    <t>"pol.č. 132454205" 538,45*0,05</t>
  </si>
  <si>
    <t>132454205</t>
  </si>
  <si>
    <t>Hloubení zapažených rýh šířky přes 800 do 2 000 mm strojně s urovnáním dna do předepsaného profilu a spádu v hornině třídy těžitelnosti II skupiny 5 přes 500 do 1 000 m3</t>
  </si>
  <si>
    <t>1099736803</t>
  </si>
  <si>
    <t>https://podminky.urs.cz/item/CS_URS_2024_01/132454205</t>
  </si>
  <si>
    <t>"samostatná rýha</t>
  </si>
  <si>
    <t>"ODPAD Z VODOJEMU - PODÉLNÝ PROFIL, DN300</t>
  </si>
  <si>
    <t>6,00*1,20*2,40</t>
  </si>
  <si>
    <t>42,00*1,20*2,30</t>
  </si>
  <si>
    <t>9,00*1,20*2,70</t>
  </si>
  <si>
    <t>5,00*1,20*2,30</t>
  </si>
  <si>
    <t>"PROPOJ ODPADU Z VDJ PVC DN300</t>
  </si>
  <si>
    <t>13,00*1,20*2,80</t>
  </si>
  <si>
    <t>"ODPADY V AREÁLU VDJ (PŘELIV 1) OC DN500</t>
  </si>
  <si>
    <t>30,00*1,35*2,30</t>
  </si>
  <si>
    <t>6,00*1,35*1,90</t>
  </si>
  <si>
    <t>"ODPADY V AREÁLU VDJ (PŘELIV 2) OC DN500</t>
  </si>
  <si>
    <t>17,00*1,35*1,80</t>
  </si>
  <si>
    <t>"ODVODNĚNÍ ARMATURNÍ KOMORY PVC DN150</t>
  </si>
  <si>
    <t>8,50*1,00*2,80</t>
  </si>
  <si>
    <t>"ODBĚRNÉ POTRUBÍ LT DN250</t>
  </si>
  <si>
    <t>2,00*1,20*2,50</t>
  </si>
  <si>
    <t>6,00*1,20*2,00</t>
  </si>
  <si>
    <t>"ODBĚRNÉ POTRUBÍ LT DN200</t>
  </si>
  <si>
    <t>13,00*1,20*2,50</t>
  </si>
  <si>
    <t>"VÝMĚNA STÁVAJÍCÍHO POTRUBÍ V dl. 12,5m</t>
  </si>
  <si>
    <t>14,00*1,20*2,30</t>
  </si>
  <si>
    <t>"VÝMĚNA STÁVAJÍCÍHO POTRUBÍ (VAS) V dl. 15,3m</t>
  </si>
  <si>
    <t>17,00*1,20*2,30</t>
  </si>
  <si>
    <t>"strojní výkop - 95%" 538,45*0,95</t>
  </si>
  <si>
    <t>151101102</t>
  </si>
  <si>
    <t>Zřízení pažení a rozepření stěn rýh pro podzemní vedení příložné pro jakoukoliv mezerovitost, hloubky přes 2 do 4 m</t>
  </si>
  <si>
    <t>-2103683451</t>
  </si>
  <si>
    <t>https://podminky.urs.cz/item/CS_URS_2024_01/151101102</t>
  </si>
  <si>
    <t>"oboustranné pažení samostatných výkopů</t>
  </si>
  <si>
    <t>"výkop odpadu z VDJ PVC DN300</t>
  </si>
  <si>
    <t>6,00*2*2,40</t>
  </si>
  <si>
    <t>42,00*2*2,30</t>
  </si>
  <si>
    <t>9,00*2*2,70</t>
  </si>
  <si>
    <t>5,00*2*2,30</t>
  </si>
  <si>
    <t>13,00*2*2,80</t>
  </si>
  <si>
    <t>30,00*2*2,30</t>
  </si>
  <si>
    <t>6,00*2*1,90</t>
  </si>
  <si>
    <t>17,00*2*1,80</t>
  </si>
  <si>
    <t>8,50*2*2,80</t>
  </si>
  <si>
    <t>2,00*2*2,50</t>
  </si>
  <si>
    <t>6,00*2*2,00</t>
  </si>
  <si>
    <t>13,00*2*2,50</t>
  </si>
  <si>
    <t>14,00*2*2,30</t>
  </si>
  <si>
    <t>17,00*2*2,30</t>
  </si>
  <si>
    <t>151101112</t>
  </si>
  <si>
    <t>Odstranění pažení a rozepření stěn rýh pro podzemní vedení s uložením materiálu na vzdálenost do 3 m od kraje výkopu příložné, hloubky přes 2 do 4 m</t>
  </si>
  <si>
    <t>-1626718431</t>
  </si>
  <si>
    <t>https://podminky.urs.cz/item/CS_URS_2024_01/151101112</t>
  </si>
  <si>
    <t>151101201</t>
  </si>
  <si>
    <t>Zřízení pažení stěn výkopu bez rozepření nebo vzepření příložné, hloubky do 4 m</t>
  </si>
  <si>
    <t>-623441925</t>
  </si>
  <si>
    <t>https://podminky.urs.cz/item/CS_URS_2024_01/151101201</t>
  </si>
  <si>
    <t>"pažení 1/2 výkopů (pažení druhé části souběhu výkopů v obj. SO 06)</t>
  </si>
  <si>
    <t>"kopání v souběhu vodovodu 2x DN500 a přípojky NN</t>
  </si>
  <si>
    <t>103,90*(2,10-0,80)</t>
  </si>
  <si>
    <t>38,00*(3,10-0,80)</t>
  </si>
  <si>
    <t>"kopání v souběhu s odpadem z VDJ DN300 a přípojky NN</t>
  </si>
  <si>
    <t>53,00*2,30</t>
  </si>
  <si>
    <t>"výkop pro odpad z VDJ DN300 v souběhu s vodovodem DN500</t>
  </si>
  <si>
    <t>51,10*(2,10-0,80)</t>
  </si>
  <si>
    <t>151101211</t>
  </si>
  <si>
    <t>Odstranění pažení stěn výkopu bez rozepření nebo vzepření s uložením pažin na vzdálenost do 3 m od okraje výkopu příložné, hloubky do 4 m</t>
  </si>
  <si>
    <t>-2112351269</t>
  </si>
  <si>
    <t>https://podminky.urs.cz/item/CS_URS_2024_01/151101211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</si>
  <si>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</si>
  <si>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</si>
  <si>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-1937524495</t>
  </si>
  <si>
    <t>https://podminky.urs.cz/item/CS_URS_2024_01/162351123</t>
  </si>
  <si>
    <t>"pol.č. R19199706" 1114,514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</si>
  <si>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</si>
  <si>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</si>
  <si>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1248448428</t>
  </si>
  <si>
    <t>https://podminky.urs.cz/item/CS_URS_2024_01/162751137</t>
  </si>
  <si>
    <t>"výkopy celkem</t>
  </si>
  <si>
    <t>"pol.č. 131451104" 376,95</t>
  </si>
  <si>
    <t>"pol.č. 131451205 " 846,375</t>
  </si>
  <si>
    <t>"pol.č. 132454205" 538,45</t>
  </si>
  <si>
    <t>"odečet výkopku pro zpětné využití (předrcení)</t>
  </si>
  <si>
    <t>"pol.č. R19199706" -1114,514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</si>
  <si>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</si>
  <si>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</si>
  <si>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46083881</t>
  </si>
  <si>
    <t>https://podminky.urs.cz/item/CS_URS_2024_01/162751139</t>
  </si>
  <si>
    <t>647,261*5 'Přepočtené koeficientem množství</t>
  </si>
  <si>
    <t>167151102</t>
  </si>
  <si>
    <t>Nakládání, skládání a překládání neulehlého výkopku nebo sypaniny strojně nakládání, množství do 100 m3, z horniny třídy těžitelnosti II, skupiny 4 a 5</t>
  </si>
  <si>
    <t>-1043475405</t>
  </si>
  <si>
    <t>https://podminky.urs.cz/item/CS_URS_2024_01/167151102</t>
  </si>
  <si>
    <t>171201231</t>
  </si>
  <si>
    <t>Poplatek za uložení stavebního odpadu na recyklační skládce (skládkovné) zeminy a kamení zatříděného do Katalogu odpadů pod kódem 17 05 04</t>
  </si>
  <si>
    <t>-1655009772</t>
  </si>
  <si>
    <t>https://podminky.urs.cz/item/CS_URS_2024_01/171201231</t>
  </si>
  <si>
    <t>647,261*2,7 'Přepočtené koeficientem množství</t>
  </si>
  <si>
    <t>171251201</t>
  </si>
  <si>
    <t>Uložení sypaniny na skládky nebo meziskládky bez hutnění s upravením uložené sypaniny do předepsaného tvaru</t>
  </si>
  <si>
    <t>791125761</t>
  </si>
  <si>
    <t>https://podminky.urs.cz/item/CS_URS_2024_01/171251201</t>
  </si>
  <si>
    <t>174151101</t>
  </si>
  <si>
    <t>Zásyp sypaninou z jakékoliv horniny strojně s uložením výkopku ve vrstvách se zhutněním jam, šachet, rýh nebo kolem objektů v těchto vykopávkách</t>
  </si>
  <si>
    <t>340157737</t>
  </si>
  <si>
    <t>https://podminky.urs.cz/item/CS_URS_2024_01/174151101</t>
  </si>
  <si>
    <t>8,00*0,90*(2,20-0,10-0,90)</t>
  </si>
  <si>
    <t>90,00*0,90*(1,90-0,10-0,90)</t>
  </si>
  <si>
    <t>45,00*0,90*(2,30-0,10-0,90)</t>
  </si>
  <si>
    <t>53,00*1,15*(2,30-0,10-0,90)</t>
  </si>
  <si>
    <t>51,10*1,00*(2,10-0,15-0,70)</t>
  </si>
  <si>
    <t>103,90*1,00*(2,10-0,15-0,70)</t>
  </si>
  <si>
    <t>38,00*1,00*(3,10-0,15-0,70)</t>
  </si>
  <si>
    <t>"ODPAD Z VODOJEMU - PODÉLNÝ PROFIL, PVC DN300</t>
  </si>
  <si>
    <t>6,00*1,20*(2,40-0,15-0,70)</t>
  </si>
  <si>
    <t>42,00*1,20*(2,30-0,15-0,70)</t>
  </si>
  <si>
    <t>9,00*1,20*(2,70-0,15-0,70)</t>
  </si>
  <si>
    <t>5,00*1,20*(2,30-0,15-0,70)</t>
  </si>
  <si>
    <t>13,00*1,20*(2,80-0,15-0,70)</t>
  </si>
  <si>
    <t>30,00*1,35*(2,30-0,10-0,90)</t>
  </si>
  <si>
    <t>6,00*1,35*(1,90-0,10-0,90)</t>
  </si>
  <si>
    <t>17,00*1,35*(1,80-0,10-0,90)</t>
  </si>
  <si>
    <t>8,50*1,00*(2,80-0,15-0,50)</t>
  </si>
  <si>
    <t>2,00*1,20*(2,50-0,10-0,60)</t>
  </si>
  <si>
    <t>6,00*1,20*(2,00-0,10-0,60)</t>
  </si>
  <si>
    <t>13,00*1,20*(2,50-0,10-0,60)</t>
  </si>
  <si>
    <t>14,00*1,20*(2,30-0,10-0,60)</t>
  </si>
  <si>
    <t>17,00*1,20*(2,30-0,10-0,60)</t>
  </si>
  <si>
    <t>1773343251</t>
  </si>
  <si>
    <t>"odečet výtlaku konstrukce VŠ</t>
  </si>
  <si>
    <t>-4,50*3,60*2,80</t>
  </si>
  <si>
    <t>"odečet výtlaku konstrukce TŠ</t>
  </si>
  <si>
    <t>-3,80*3,00*4,20</t>
  </si>
  <si>
    <t>"odečet výtlaku podkladního betonu" -3,066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</si>
  <si>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</si>
  <si>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</si>
  <si>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1717536261</t>
  </si>
  <si>
    <t>https://podminky.urs.cz/item/CS_URS_2024_01/175151101</t>
  </si>
  <si>
    <t>8,00*0,90*0,90</t>
  </si>
  <si>
    <t>90,00*0,90*0,90</t>
  </si>
  <si>
    <t>45,00*0,90*0,90</t>
  </si>
  <si>
    <t>-143,00*3,14*0,25*0,25</t>
  </si>
  <si>
    <t>53,00*1,15*0,90</t>
  </si>
  <si>
    <t>-53,00*3,14*0,25*0,25</t>
  </si>
  <si>
    <t>51,10*1,00*0,70</t>
  </si>
  <si>
    <t>-51,10*3,14*0,15*0,15</t>
  </si>
  <si>
    <t>103,90*1,00*0,70</t>
  </si>
  <si>
    <t>38,00*1,00*0,70</t>
  </si>
  <si>
    <t>-141,90*3,14*0,15*0,15</t>
  </si>
  <si>
    <t>"výkop odpadu z VDJ PVC DN300 - samostatná rýha</t>
  </si>
  <si>
    <t>6,00*1,20*0,70</t>
  </si>
  <si>
    <t>42,00*1,20*0,70</t>
  </si>
  <si>
    <t>9,00*1,20*0,70</t>
  </si>
  <si>
    <t>5,00*1,20*0,70</t>
  </si>
  <si>
    <t>-62,00*3,14*0,15*0,15</t>
  </si>
  <si>
    <t>13,00*1,20*0,70</t>
  </si>
  <si>
    <t>-13,00*3,14*0,15*0,15</t>
  </si>
  <si>
    <t>30,00*1,35*0,90</t>
  </si>
  <si>
    <t>6,00*1,35*0,90</t>
  </si>
  <si>
    <t>-36,00*3,14*0,25*0,25</t>
  </si>
  <si>
    <t>17,00*1,35*0,90</t>
  </si>
  <si>
    <t>-17,00*3,14*0,25*0,25</t>
  </si>
  <si>
    <t>2,00*1,20*0,60</t>
  </si>
  <si>
    <t>6,00*1,20*0,60</t>
  </si>
  <si>
    <t>-8,00*3,14*0,125*0,125</t>
  </si>
  <si>
    <t>13,00*1,20*0,60</t>
  </si>
  <si>
    <t>14,00*1,20*0,60</t>
  </si>
  <si>
    <t>17,00*1,20*0,60</t>
  </si>
  <si>
    <t>8,50*1,00*0,50</t>
  </si>
  <si>
    <t>"DEŠŤOVÁ KANALIZACE - DETAILY</t>
  </si>
  <si>
    <t>(55,00+5,00)*1,00*0,50</t>
  </si>
  <si>
    <t>58337302</t>
  </si>
  <si>
    <t>štěrkopísek frakce 0/16</t>
  </si>
  <si>
    <t>995205745</t>
  </si>
  <si>
    <t>436,678*2 'Přepočtené koeficientem množství</t>
  </si>
  <si>
    <t>-1643975513</t>
  </si>
  <si>
    <t>1380970553</t>
  </si>
  <si>
    <t>5,50*4,60</t>
  </si>
  <si>
    <t>5,80*5,00</t>
  </si>
  <si>
    <t>-1703034530</t>
  </si>
  <si>
    <t>"předrcení vykopané horniny  na předepsané frakce dle PD</t>
  </si>
  <si>
    <t>"třídy těžitelnosti II skupiny 5</t>
  </si>
  <si>
    <t>"pol.č. 174151101 zásyp výkopu"       833,87</t>
  </si>
  <si>
    <t>"pol.č. 174151103 zásyp výkopu"      280,644</t>
  </si>
  <si>
    <t>1114,514*2,7 'Přepočtené koeficientem množství</t>
  </si>
  <si>
    <t>359901211</t>
  </si>
  <si>
    <t>Monitoring stok (kamerový systém) jakékoli výšky nová kanalizace</t>
  </si>
  <si>
    <t>-1652322810</t>
  </si>
  <si>
    <t>https://podminky.urs.cz/item/CS_URS_2024_01/359901211</t>
  </si>
  <si>
    <t>"potrubí PVC, PP</t>
  </si>
  <si>
    <t>"DN150" 9,50+55,00</t>
  </si>
  <si>
    <t>"DN300" 13,00+255,00</t>
  </si>
  <si>
    <t>380311752</t>
  </si>
  <si>
    <t>Kompletní konstrukce čistíren odpadních vod, nádrží, vodojemů, kanálů z betonu prostého bez zvýšených nároků na prostředí tř. C 20/25, tl. přes 150 do 300 mm</t>
  </si>
  <si>
    <t>-693879256</t>
  </si>
  <si>
    <t>https://podminky.urs.cz/item/CS_URS_2024_01/380311752</t>
  </si>
  <si>
    <t>"opěrný blok pro poklop - 2x</t>
  </si>
  <si>
    <t>0,20*0,50*1,25*2</t>
  </si>
  <si>
    <t>0,20*0,20*1,25*2</t>
  </si>
  <si>
    <t>394515865</t>
  </si>
  <si>
    <t>"dno" 4,50*3,60*0,30</t>
  </si>
  <si>
    <t>"strop" 4,50*3,60*0,20</t>
  </si>
  <si>
    <t>"stěny</t>
  </si>
  <si>
    <t>4,50*2,30*0,30*2</t>
  </si>
  <si>
    <t>3,00*2,30*0,30*2</t>
  </si>
  <si>
    <t>"vstupní komíny</t>
  </si>
  <si>
    <t>1,20*0,45*0,15*4</t>
  </si>
  <si>
    <t>0,90*0,45*0,15*2</t>
  </si>
  <si>
    <t>0,70*0,45*0,15*2</t>
  </si>
  <si>
    <t>"dno" 3,80*3,00*0,30</t>
  </si>
  <si>
    <t>"strop" 3,80*3,00*0,20</t>
  </si>
  <si>
    <t>3,80*3,70*0,30*2</t>
  </si>
  <si>
    <t>2,40*3,70*0,30*2</t>
  </si>
  <si>
    <t>2,40*2,00*0,20</t>
  </si>
  <si>
    <t>"vstupní komín</t>
  </si>
  <si>
    <t>1,20*0,35*0,20*2</t>
  </si>
  <si>
    <t>1,20*0,35*0,40</t>
  </si>
  <si>
    <t>0,60*0,35*0,20*4</t>
  </si>
  <si>
    <t>-111268329</t>
  </si>
  <si>
    <t>"dno" (4,50+3,60)*2*0,30</t>
  </si>
  <si>
    <t>0,50*0,20*4</t>
  </si>
  <si>
    <t>"strop" (4,50+3,60)*2*0,20</t>
  </si>
  <si>
    <t>3,90*3,00</t>
  </si>
  <si>
    <t>0,90*0,20*4</t>
  </si>
  <si>
    <t>(0,90+0,70)*2*0,20</t>
  </si>
  <si>
    <t>(4,50+3,60)*2*2,30</t>
  </si>
  <si>
    <t>(3,90+3,00)*2*2,30</t>
  </si>
  <si>
    <t>1,20*0,45*4</t>
  </si>
  <si>
    <t>0,90*0,45*4</t>
  </si>
  <si>
    <t>(1,20+1,00)*2*0,45</t>
  </si>
  <si>
    <t>(0,20+0,50)*2*1,25*2</t>
  </si>
  <si>
    <t>"dno" (3,80+3,00)*2*0,30</t>
  </si>
  <si>
    <t>"strop" (3,80+3,00)*2*0,20</t>
  </si>
  <si>
    <t>3,20*2,40</t>
  </si>
  <si>
    <t>(0,90+0,60)*2*0,20*2</t>
  </si>
  <si>
    <t>(3,80+3,00)*3,70*2</t>
  </si>
  <si>
    <t>(3,20+2,40)*3,70*2</t>
  </si>
  <si>
    <t>2,40*2,00*2</t>
  </si>
  <si>
    <t>(1,20+2,00)*2*0,35</t>
  </si>
  <si>
    <t>(0,90+0,60)*2*0,35*2</t>
  </si>
  <si>
    <t>0,20*4*1,25*2</t>
  </si>
  <si>
    <t>-1728282459</t>
  </si>
  <si>
    <t>-2135040592</t>
  </si>
  <si>
    <t>"SCHÉMA VYZTUŽENÍ VODOMĚRNÉ ŠACHTY</t>
  </si>
  <si>
    <t>"SCHÉMA VYZTUŽENÍ TLUMÍCÍ ŠACHTY</t>
  </si>
  <si>
    <t>"dno -105kg/m3</t>
  </si>
  <si>
    <t>4,50*3,60*0,30*105,00/1000*1,30</t>
  </si>
  <si>
    <t>"strop - 80 kg/m3</t>
  </si>
  <si>
    <t xml:space="preserve"> 4,50*3,60*0,20*80,00/1000*1,30</t>
  </si>
  <si>
    <t>"stěny - 145kg/m3</t>
  </si>
  <si>
    <t>4,50*2,30*0,30*2*145,00/1000*1,30</t>
  </si>
  <si>
    <t>3,00*2,30*0,30*2*145,00/1000*1,30</t>
  </si>
  <si>
    <t>1,20*0,45*0,15*4*145,00/1000*1,30</t>
  </si>
  <si>
    <t>0,90*0,45*0,15*2*145,00/1000*1,30</t>
  </si>
  <si>
    <t>0,70*0,45*0,15*2*145,00/1000*1,30</t>
  </si>
  <si>
    <t>"dno - 105kg/m3</t>
  </si>
  <si>
    <t>3,80*3,00*0,30*105,00/1000*1,30</t>
  </si>
  <si>
    <t>"strop - 100kg/m3</t>
  </si>
  <si>
    <t>3,80*3,00*0,20*100,00/1000*1,30</t>
  </si>
  <si>
    <t>3,80*3,70*0,30*2*145,00/1000*1,30</t>
  </si>
  <si>
    <t>2,40*3,70*0,30*2*145,00/1000*1,30</t>
  </si>
  <si>
    <t>2,40*2,00*0,20*145,00/1000*1,30</t>
  </si>
  <si>
    <t>1,20*0,35*0,20*145,00/1000*1,30</t>
  </si>
  <si>
    <t>1,20*0,35*0,40*145,00/1000*1,30</t>
  </si>
  <si>
    <t>0,60*0,35*0,20*4*145,00/1000*1,30</t>
  </si>
  <si>
    <t>-2065855426</t>
  </si>
  <si>
    <t>"strop" 3,90*3,00</t>
  </si>
  <si>
    <t>"strop" 3,20*2,40</t>
  </si>
  <si>
    <t>1466047215</t>
  </si>
  <si>
    <t>451572111</t>
  </si>
  <si>
    <t>Lože pod potrubí, stoky a drobné objekty v otevřeném výkopu z kameniva drobného těženého 0 až 4 mm</t>
  </si>
  <si>
    <t>-100384261</t>
  </si>
  <si>
    <t>https://podminky.urs.cz/item/CS_URS_2024_01/451572111</t>
  </si>
  <si>
    <t>8,00*0,90*0,10</t>
  </si>
  <si>
    <t>90,00*0,90*0,10</t>
  </si>
  <si>
    <t>45,00*0,90*0,10</t>
  </si>
  <si>
    <t>53,00*1,15*0,10</t>
  </si>
  <si>
    <t>51,10*1,00*0,15</t>
  </si>
  <si>
    <t>103,90*1,00*0,15</t>
  </si>
  <si>
    <t>38,00*1,00*0,15</t>
  </si>
  <si>
    <t>6,00*1,20*0,15</t>
  </si>
  <si>
    <t>42,00*1,20*0,15</t>
  </si>
  <si>
    <t>9,00*1,20*0,15</t>
  </si>
  <si>
    <t>5,00*1,20*0,15</t>
  </si>
  <si>
    <t>13,00*1,20*0,15</t>
  </si>
  <si>
    <t>30,00*1,35*0,10</t>
  </si>
  <si>
    <t>6,00*1,35*0,10</t>
  </si>
  <si>
    <t>17,00*1,35*0,10</t>
  </si>
  <si>
    <t>2,00*1,20*0,10</t>
  </si>
  <si>
    <t>6,00*1,20*0,10</t>
  </si>
  <si>
    <t>13,00*1,20*0,10</t>
  </si>
  <si>
    <t>14,00*1,20*0,10</t>
  </si>
  <si>
    <t>17,00*1,20*0,10</t>
  </si>
  <si>
    <t>8,50*1,00*0,15</t>
  </si>
  <si>
    <t>(55,00+5,00)*1,00*0,15</t>
  </si>
  <si>
    <t>452313121</t>
  </si>
  <si>
    <t>Podkladní a zajišťovací konstrukce z betonu prostého v otevřeném výkopu bez zvýšených nároků na prostředí bloky pro potrubí z betonu tř. C 8/10</t>
  </si>
  <si>
    <t>-1064067626</t>
  </si>
  <si>
    <t>https://podminky.urs.cz/item/CS_URS_2024_01/452313121</t>
  </si>
  <si>
    <t>"betonová patka orientačního sloupku - 11x</t>
  </si>
  <si>
    <t>0,50*0,50*0,70*11</t>
  </si>
  <si>
    <t>452321141</t>
  </si>
  <si>
    <t>Podkladní a zajišťovací konstrukce z betonu železového v otevřeném výkopu bez zvýšených nároků na prostředí desky pod potrubí, stoky a drobné objekty z betonu tř. C 16/20</t>
  </si>
  <si>
    <t>1781010248</t>
  </si>
  <si>
    <t>https://podminky.urs.cz/item/CS_URS_2024_01/452321141</t>
  </si>
  <si>
    <t>4,70*3,80*0,10</t>
  </si>
  <si>
    <t>4,00*3,20*0,10</t>
  </si>
  <si>
    <t>452351111</t>
  </si>
  <si>
    <t>Bednění podkladních a zajišťovacích konstrukcí v otevřeném výkopu desek nebo sedlových loží pod potrubí, stoky a drobné objekty zřízení</t>
  </si>
  <si>
    <t>-892556269</t>
  </si>
  <si>
    <t>https://podminky.urs.cz/item/CS_URS_2024_01/452351111</t>
  </si>
  <si>
    <t>(4,70+3,80)*2*0,10</t>
  </si>
  <si>
    <t>(4,00+3,20)*2*0,10</t>
  </si>
  <si>
    <t>452353111</t>
  </si>
  <si>
    <t>Bednění podkladních a zajišťovacích konstrukcí v otevřeném výkopu bloků pro potrubí zřízení</t>
  </si>
  <si>
    <t>673454455</t>
  </si>
  <si>
    <t>https://podminky.urs.cz/item/CS_URS_2024_01/452353111</t>
  </si>
  <si>
    <t>0,50*4*0,70*11</t>
  </si>
  <si>
    <t>452353112</t>
  </si>
  <si>
    <t>Bednění podkladních a zajišťovacích konstrukcí v otevřeném výkopu bloků pro potrubí odstranění</t>
  </si>
  <si>
    <t>-1988516991</t>
  </si>
  <si>
    <t>https://podminky.urs.cz/item/CS_URS_2024_01/452353112</t>
  </si>
  <si>
    <t>452368211</t>
  </si>
  <si>
    <t>Výztuž podkladních desek, bloků nebo pražců v otevřeném výkopu ze svařovaných sítí typu Kari</t>
  </si>
  <si>
    <t>-196633201</t>
  </si>
  <si>
    <t>https://podminky.urs.cz/item/CS_URS_2024_01/452368211</t>
  </si>
  <si>
    <t xml:space="preserve">Kari síť 6/100/100mm </t>
  </si>
  <si>
    <t>4,70*3,80*4,44*1,20/1000</t>
  </si>
  <si>
    <t>4,00*3,20*0,10*4,44*1,20/1000</t>
  </si>
  <si>
    <t>457311117</t>
  </si>
  <si>
    <t>Vyrovnávací nebo spádový beton včetně úpravy povrchu C 25/30</t>
  </si>
  <si>
    <t>-1653654446</t>
  </si>
  <si>
    <t>https://podminky.urs.cz/item/CS_URS_2024_01/457311117</t>
  </si>
  <si>
    <t>"spádový beton C25/30-XC1</t>
  </si>
  <si>
    <t>3,90*3,00*0,08</t>
  </si>
  <si>
    <t>"dno" 3,80*3,00*0,05</t>
  </si>
  <si>
    <t>457311191</t>
  </si>
  <si>
    <t>Vyrovnávací nebo spádový beton včetně úpravy povrchu Příplatek k ceně za rovinnost</t>
  </si>
  <si>
    <t>536484141</t>
  </si>
  <si>
    <t>https://podminky.urs.cz/item/CS_URS_2024_01/457311191</t>
  </si>
  <si>
    <t>3,80*3,00</t>
  </si>
  <si>
    <t>R45481001</t>
  </si>
  <si>
    <t>Prostup vodotěsný DN150 mm, segmentového těsnění pro prostup potrubí s nerezovými šrouby,rekrystalizační nátěr styčných ploch vývrtu, vyspravení beton. povrchu; D+M</t>
  </si>
  <si>
    <t>-1588257</t>
  </si>
  <si>
    <t>"odpadní potrubí" 1</t>
  </si>
  <si>
    <t>R45481002</t>
  </si>
  <si>
    <t>Prostup vodotěsný DN200 mm, segmentového těsnění pro prostup potrubí s nerezovými šrouby, rekrystalizační nátěr styčných ploch vývrtu, vyspravení beton. povrchu; D+M</t>
  </si>
  <si>
    <t>1431008770</t>
  </si>
  <si>
    <t>"LT DN200" 2</t>
  </si>
  <si>
    <t>Prostup vodotěsný DN250 mm, segmentového těsnění pro prostup potrubí s nerezovými šrouby, rekrystalizační nátěr styčných ploch vývrtu, vyspravení beton. povrchu; D+M</t>
  </si>
  <si>
    <t>-1704027209</t>
  </si>
  <si>
    <t>"LT DN250" 2</t>
  </si>
  <si>
    <t>Prostup vodotěsný DN300 mm, segmentového těsnění pro prostup potrubí s nerezovými šrouby, rekrystalizační nátěr styčných ploch vývrtu, vyspravení beton. povrchu; D+M</t>
  </si>
  <si>
    <t>-61691963</t>
  </si>
  <si>
    <t>R45481005</t>
  </si>
  <si>
    <t>Prostup vodotěsný DN500 mm, segmentového těsnění pro prostup potrubí s nerezovými šrouby,rekrystalizační nátěr styčných ploch vývrtu, vyspravení beton. povrchu; D+M</t>
  </si>
  <si>
    <t>2026546374</t>
  </si>
  <si>
    <t>"přeliv" 2</t>
  </si>
  <si>
    <t>R45481006</t>
  </si>
  <si>
    <t>Prostup vodotěsný drenážního potrubí DN150 mm, těsnící pásek, rekrystalizační nátěr styčných ploch vývrtu, vyspravení beton. povrchu; D+M</t>
  </si>
  <si>
    <t>-1321977015</t>
  </si>
  <si>
    <t>564962111</t>
  </si>
  <si>
    <t>Podklad z mechanicky zpevněného kameniva MZK (minerální beton) s rozprostřením a s hutněním, po zhutnění tl. 200 mm</t>
  </si>
  <si>
    <t>-638002725</t>
  </si>
  <si>
    <t>https://podminky.urs.cz/item/CS_URS_2024_01/564962111</t>
  </si>
  <si>
    <t>"VZOROVÉ ŘEZY</t>
  </si>
  <si>
    <t>"oprava stávajících komunikací po překopech</t>
  </si>
  <si>
    <t>3,00*4,00</t>
  </si>
  <si>
    <t>48,00*1,20</t>
  </si>
  <si>
    <t>6,00*1,20</t>
  </si>
  <si>
    <t>4,00*1,20</t>
  </si>
  <si>
    <t>632451034</t>
  </si>
  <si>
    <t>Potěr cementový vyrovnávací z malty (MC-15) v ploše o průměrné (střední) tl. přes 40 do 50 mm</t>
  </si>
  <si>
    <t>-524884768</t>
  </si>
  <si>
    <t>https://podminky.urs.cz/item/CS_URS_2024_01/632451034</t>
  </si>
  <si>
    <t>"strop" 4,50*3,60-(0,90*0,90+0,90*0,70)</t>
  </si>
  <si>
    <t>"strop" 3,80*3,00-(0,90*0,60*2)</t>
  </si>
  <si>
    <t>637211131</t>
  </si>
  <si>
    <t>Okapový chodník z dlaždic betonových do kameniva s vyplněním spár drobným kamenivem, tl. dlaždic 40 mm</t>
  </si>
  <si>
    <t>700461062</t>
  </si>
  <si>
    <t>https://podminky.urs.cz/item/CS_URS_2024_01/637211131</t>
  </si>
  <si>
    <t>"okapový chodníček z dlaždic 300/300/40 mm kolem poklopů vodoměrné šachty</t>
  </si>
  <si>
    <t>2*18*0,30*0,30</t>
  </si>
  <si>
    <t>850361811</t>
  </si>
  <si>
    <t>Bourání stávajícího potrubí z trub litinových hrdlových nebo přírubových v otevřeném výkopu DN přes 150 do 250</t>
  </si>
  <si>
    <t>-642031971</t>
  </si>
  <si>
    <t>https://podminky.urs.cz/item/CS_URS_2024_01/850361811</t>
  </si>
  <si>
    <t>"VÝMĚNA STÁVAJÍCÍHO POTRUBÍ</t>
  </si>
  <si>
    <t>15,30+12,50</t>
  </si>
  <si>
    <t>851351131</t>
  </si>
  <si>
    <t>Montáž potrubí z trub litinových tlakových hrdlových v otevřeném výkopu s integrovaným těsněním DN 200</t>
  </si>
  <si>
    <t>561535613</t>
  </si>
  <si>
    <t>https://podminky.urs.cz/item/CS_URS_2024_01/851351131</t>
  </si>
  <si>
    <t>"VÝPIS MATERIÁLU ODBĚRNÉHO POTRUBÍ</t>
  </si>
  <si>
    <t>22,10</t>
  </si>
  <si>
    <t>55251008</t>
  </si>
  <si>
    <t>trouba vodovodní litinová hrdlová Zn+Al (85/15) 400g/m2+modrý epoxid dl 6m DN 200</t>
  </si>
  <si>
    <t>-1842364382</t>
  </si>
  <si>
    <t>22,1*1,01 'Přepočtené koeficientem množství</t>
  </si>
  <si>
    <t>M552511</t>
  </si>
  <si>
    <t>kroužek těsnící DN 200 STD Vi, EPDM zámkový</t>
  </si>
  <si>
    <t>-357410710</t>
  </si>
  <si>
    <t>851361131</t>
  </si>
  <si>
    <t>Montáž potrubí z trub litinových tlakových hrdlových v otevřeném výkopu s integrovaným těsněním DN 250</t>
  </si>
  <si>
    <t>1314664050</t>
  </si>
  <si>
    <t>https://podminky.urs.cz/item/CS_URS_2024_01/851361131</t>
  </si>
  <si>
    <t>18,85</t>
  </si>
  <si>
    <t>55251009</t>
  </si>
  <si>
    <t>trouba vodovodní litinová hrdlová Zn+Al (85/15) 400g/m2+modrý epoxid dl 6m DN 250</t>
  </si>
  <si>
    <t>-1771772398</t>
  </si>
  <si>
    <t>18,85*1,01 'Přepočtené koeficientem množství</t>
  </si>
  <si>
    <t>M552512</t>
  </si>
  <si>
    <t>kroužek těsnící DN 250 STD Vi, EPDM zámkový</t>
  </si>
  <si>
    <t>-811955828</t>
  </si>
  <si>
    <t>851421131</t>
  </si>
  <si>
    <t>Montáž potrubí z trub litinových tlakových hrdlových v otevřeném výkopu s integrovaným těsněním DN 500</t>
  </si>
  <si>
    <t>385966197</t>
  </si>
  <si>
    <t>https://podminky.urs.cz/item/CS_URS_2024_01/851421131</t>
  </si>
  <si>
    <t>212,00</t>
  </si>
  <si>
    <t>55254089</t>
  </si>
  <si>
    <t>trouba vodovodní litinová hrdlová Zn+Al (85/15) 400g/m2+modrý epoxid dl 6m DN 500</t>
  </si>
  <si>
    <t>2068809972</t>
  </si>
  <si>
    <t>212*1,01 'Přepočtené koeficientem množství</t>
  </si>
  <si>
    <t>M552514</t>
  </si>
  <si>
    <t>kroužek těsnící DN 500 STD Vi, EPDM zámkový</t>
  </si>
  <si>
    <t>2037420382</t>
  </si>
  <si>
    <t>852352122</t>
  </si>
  <si>
    <t>Montáž potrubí z trub litinových tlakových přírubových abnormálních délek, jednotlivě do 1 m v otevřeném výkopu, kanálu nebo v šachtě DN 200</t>
  </si>
  <si>
    <t>1578363709</t>
  </si>
  <si>
    <t>https://podminky.urs.cz/item/CS_URS_2024_01/852352122</t>
  </si>
  <si>
    <t>55253308</t>
  </si>
  <si>
    <t>tvarovka přírubová litinová vodovodní PN10 DN 200 dl 1000mm</t>
  </si>
  <si>
    <t>755274562</t>
  </si>
  <si>
    <t>857351131</t>
  </si>
  <si>
    <t>Montáž litinových tvarovek na potrubí litinovém tlakovém jednoosých na potrubí z trub hrdlových v otevřeném výkopu, kanálu nebo v šachtě s integrovaným těsněním DN 200</t>
  </si>
  <si>
    <t>936406930</t>
  </si>
  <si>
    <t>https://podminky.urs.cz/item/CS_URS_2024_01/857351131</t>
  </si>
  <si>
    <t>55253956</t>
  </si>
  <si>
    <t>koleno hrdlové z tvárné litiny,práškový epoxid tl 250µm MMQ-kus DN 200-90</t>
  </si>
  <si>
    <t>-1139428663</t>
  </si>
  <si>
    <t>55259734</t>
  </si>
  <si>
    <t>tvarovka vodovodní hrdlová s přírubou E (EU) - základní povrchová úprava kroužek těsnící DN 200 dl 140mm</t>
  </si>
  <si>
    <t>-215171315</t>
  </si>
  <si>
    <t xml:space="preserve">Poznámka k položce:_x000D_
Tvarovka z tvárné litiny DN 200, dle ČSN EN 545:2015 a ISO 2531 s jedním násuvným zámkovým hrdlovým jednokomorovým spojem , včetně zámkového spoje, a jedním přírubovým spojem, min. PN 16, tlaková třída tvarovek: C 40. Vnější i vnitřní ochrana povrchu: těžká protikorozní ochrana odpovídající GSK - navrstvený přáškový epoxid modré barvy s min. tl. 250 μm dle ČSN EN 14901_x000D_
</t>
  </si>
  <si>
    <t>31951019</t>
  </si>
  <si>
    <t>potrubní spojka jištěná proti posuvu hrdlo-hrdlo DN 200</t>
  </si>
  <si>
    <t>-1387838613</t>
  </si>
  <si>
    <t>857352122</t>
  </si>
  <si>
    <t>Montáž litinových tvarovek na potrubí litinovém tlakovém jednoosých na potrubí z trub přírubových v otevřeném výkopu, kanálu nebo v šachtě DN 200</t>
  </si>
  <si>
    <t>-43229008</t>
  </si>
  <si>
    <t>https://podminky.urs.cz/item/CS_URS_2024_01/857352122</t>
  </si>
  <si>
    <t>M552020</t>
  </si>
  <si>
    <t>tvarovka přírubová litinová vodovodní PN10 (TP)  DN 200 dl 1500mm</t>
  </si>
  <si>
    <t>-1818105493</t>
  </si>
  <si>
    <t>"VÝPIS MATERIÁLU VODOMĚRNÁ ŠACHTA</t>
  </si>
  <si>
    <t>"ODBĚR POLNÁ</t>
  </si>
  <si>
    <t>55253493</t>
  </si>
  <si>
    <t>tvarovka přírubová litinová s hladkým koncem,práškový epoxid tl 250µm F-kus DN 200</t>
  </si>
  <si>
    <t>-686611903</t>
  </si>
  <si>
    <t xml:space="preserve">Poznámka k položce:_x000D_
Tvarovka z tvárné litiny DN 200, dle ČSN EN 545:2015 a ISO 2531 s přírubovým spojem, min. PN 10, tlaková třída tvarovek: C 40. Vnější i vnitřní ochrana povrchu: těžká protikorozní ochrana odpovídající GSK - navrstvený přáškový epoxid modré barvy s min. tl. 250 μm dle ČSN EN 14901_x000D_
</t>
  </si>
  <si>
    <t>857353131</t>
  </si>
  <si>
    <t>Montáž litinových tvarovek na potrubí litinovém tlakovém odbočných na potrubí z trub hrdlových v otevřeném výkopu, kanálu nebo v šachtě s integrovaným těsněním DN 200</t>
  </si>
  <si>
    <t>-234636726</t>
  </si>
  <si>
    <t>https://podminky.urs.cz/item/CS_URS_2024_01/857353131</t>
  </si>
  <si>
    <t>55253766</t>
  </si>
  <si>
    <t>tvarovka hrdlová s přírubovou odbočkou z tvárné litiny,práškový epoxid tl 250µm MMA-kus DN 200/200</t>
  </si>
  <si>
    <t>1590901421</t>
  </si>
  <si>
    <t>857361131</t>
  </si>
  <si>
    <t>Montáž litinových tvarovek na potrubí litinovém tlakovém jednoosých na potrubí z trub hrdlových v otevřeném výkopu, kanálu nebo v šachtě s integrovaným těsněním DN 250</t>
  </si>
  <si>
    <t>668430372</t>
  </si>
  <si>
    <t>https://podminky.urs.cz/item/CS_URS_2024_01/857361131</t>
  </si>
  <si>
    <t>55259735</t>
  </si>
  <si>
    <t>tvarovka vodovodní hrdlová s přírubou E (EU) - základní povrchová úprava kroužek těsnící DN 250 dl 145mm</t>
  </si>
  <si>
    <t>-1735923874</t>
  </si>
  <si>
    <t xml:space="preserve">Poznámka k položce:_x000D_
Tvarovka z tvárné litiny DN 250, dle ČSN EN 545:2015 a ISO 2531 s jedním násuvným zámkovým hrdlovým jednokomorovým spojem , včetně zámkového spoje, a jedním přírubovým spojem, min. PN 10, tlaková třída tvarovek: C 40. Vnější i vnitřní ochrana povrchu: těžká protikorozní ochrana odpovídající GSK - navrstvený přáškový epoxid modré barvy s min. tl. 250 μm dle ČSN EN 14901_x000D_
</t>
  </si>
  <si>
    <t>31951021</t>
  </si>
  <si>
    <t>potrubní spojka jištěná proti posuvu hrdlo-hrdlo DN 250</t>
  </si>
  <si>
    <t>-898543966</t>
  </si>
  <si>
    <t>857362122</t>
  </si>
  <si>
    <t>Montáž litinových tvarovek na potrubí litinovém tlakovém jednoosých na potrubí z trub přírubových v otevřeném výkopu, kanálu nebo v šachtě DN 250</t>
  </si>
  <si>
    <t>636680677</t>
  </si>
  <si>
    <t>https://podminky.urs.cz/item/CS_URS_2024_01/857362122</t>
  </si>
  <si>
    <t>M552025</t>
  </si>
  <si>
    <t>tvarovka přírubová litinová vodovodní PN10 (TP) DN 250 dl 1500mm</t>
  </si>
  <si>
    <t>601989250</t>
  </si>
  <si>
    <t>"ODBĚR BEDŘICHOV</t>
  </si>
  <si>
    <t>55253627</t>
  </si>
  <si>
    <t>přechod přírubový,práškový epoxid tl 250µm FFR-kus litinový DN 250/200</t>
  </si>
  <si>
    <t>4949466</t>
  </si>
  <si>
    <t xml:space="preserve">Poznámka k položce:_x000D_
Tvarovka z tvárné litiny DN 250/200, dle ČSN EN 545:2015 a ISO 2531 s přírubovým spojem, min. PN 10, tlaková třída tvarovek: C 40. Vnější i vnitřní ochrana povrchu: těžká protikorozní ochrana odpovídající GSK - navrstvený přáškový epoxid modré barvy s min. tl. 250 μm dle ČSN EN 14901_x000D_
</t>
  </si>
  <si>
    <t>857363131</t>
  </si>
  <si>
    <t>Montáž litinových tvarovek na potrubí litinovém tlakovém odbočných na potrubí z trub hrdlových v otevřeném výkopu, kanálu nebo v šachtě s integrovaným těsněním DN 250</t>
  </si>
  <si>
    <t>-2090404291</t>
  </si>
  <si>
    <t>https://podminky.urs.cz/item/CS_URS_2024_01/857363131</t>
  </si>
  <si>
    <t>55253773</t>
  </si>
  <si>
    <t>tvarovka hrdlová s přírubovou odbočkou z tvárné litiny,práškový epoxid tl 250µm MMA-kus DN 250/250</t>
  </si>
  <si>
    <t>175626887</t>
  </si>
  <si>
    <t>857364122</t>
  </si>
  <si>
    <t>Montáž litinových tvarovek na potrubí litinovém tlakovém odbočných na potrubí z trub přírubových v otevřeném výkopu, kanálu nebo v šachtě DN 250</t>
  </si>
  <si>
    <t>-2112207898</t>
  </si>
  <si>
    <t>https://podminky.urs.cz/item/CS_URS_2024_01/857364122</t>
  </si>
  <si>
    <t>55253543</t>
  </si>
  <si>
    <t>tvarovka přírubová litinová s přírubovou odbočkou,práškový epoxid tl 250µm T-kus DN 250/250</t>
  </si>
  <si>
    <t>-286574556</t>
  </si>
  <si>
    <t>857421131</t>
  </si>
  <si>
    <t>Montáž litinových tvarovek na potrubí litinovém tlakovém jednoosých na potrubí z trub hrdlových v otevřeném výkopu, kanálu nebo v šachtě s integrovaným těsněním DN 500</t>
  </si>
  <si>
    <t>-60719430</t>
  </si>
  <si>
    <t>https://podminky.urs.cz/item/CS_URS_2024_01/857421131</t>
  </si>
  <si>
    <t>55253937</t>
  </si>
  <si>
    <t>koleno hrdlové z tvárné litiny,práškový epoxid tl 250µm MMK-kus DN 500-30°</t>
  </si>
  <si>
    <t>-1780325859</t>
  </si>
  <si>
    <t>55253961</t>
  </si>
  <si>
    <t>koleno hrdlové z tvárné litiny,práškový epoxid tl 250µm MMQ-kus DN 500-90°</t>
  </si>
  <si>
    <t>986848440</t>
  </si>
  <si>
    <t xml:space="preserve">Poznámka k položce:_x000D_
Tvarovka z tvárné litiny DN 500, dle ČSN EN 545:2015 a ISO 2531 se dvěma násuvnými zámkovými hrdlovými jednokomorovými spoji, včetně zámkových spojů, min. PN 10, tlaková třída tvarovek: C 30. Vnější i vnitřní ochrana povrchu: těžká protikorozní ochrana odpovídající GSK - navrstvený přáškový epoxid modré barvy s min. tl. 250 μm dle ČSN EN 14901_x000D_
</t>
  </si>
  <si>
    <t>M552026</t>
  </si>
  <si>
    <t xml:space="preserve">tvarovka vodovodní hrdlová s přírubou E (EU) - základní povrchová úprava kroužek těsnící DN 500 </t>
  </si>
  <si>
    <t>-2055732790</t>
  </si>
  <si>
    <t xml:space="preserve">Poznámka k položce:_x000D_
Tvarovka z tvárné litiny DN 500, dle ČSN EN 545:2015 a ISO 2531 s jedním násuvným zámkovým hrdlovým jednokomorovým spojem , včetně zámkového spoje, a jedním přírubovým spojem, min. PN 10, tlaková třída tvarovek: C 30. Vnější i vnitřní ochrana povrchu: těžká protikorozní ochrana odpovídající GSK - navrstvený přáškový epoxid modré barvy s min. tl. 250 μm dle ČSN EN 14901_x000D_
</t>
  </si>
  <si>
    <t>31951030</t>
  </si>
  <si>
    <t>potrubní spojka jištěná proti posuvu hrdlo-hrdlo DN 500</t>
  </si>
  <si>
    <t>472931152</t>
  </si>
  <si>
    <t>857422122</t>
  </si>
  <si>
    <t>Montáž litinových tvarovek na potrubí litinovém tlakovém jednoosých na potrubí z trub přírubových v otevřeném výkopu, kanálu nebo v šachtě DN 500</t>
  </si>
  <si>
    <t>-659879004</t>
  </si>
  <si>
    <t>https://podminky.urs.cz/item/CS_URS_2024_01/857422122</t>
  </si>
  <si>
    <t>55253498</t>
  </si>
  <si>
    <t>tvarovka přírubová litinová s hladkým koncem, práškový epoxid tl 250µm F-kus DN 500</t>
  </si>
  <si>
    <t>1700274272</t>
  </si>
  <si>
    <t xml:space="preserve">Poznámka k položce:_x000D_
Tvarovka z tvárné litiny DN 500, dle ČSN EN 545:2015 a ISO 2531 s přírubovým spojem, min. PN 10, tlaková třída tvarovek: C 30. Vnější i vnitřní ochrana povrchu: těžká protikorozní ochrana odpovídající GSK - navrstvený přáškový epoxid modré barvy s min. tl. 250 μm dle ČSN EN 14901_x000D_
</t>
  </si>
  <si>
    <t>55253669</t>
  </si>
  <si>
    <t>příruba zaslepovací X z tvárné litiny práškový epoxid tl 250µm DN 500</t>
  </si>
  <si>
    <t>1259872515</t>
  </si>
  <si>
    <t>857423131</t>
  </si>
  <si>
    <t>Montáž litinových tvarovek na potrubí litinovém tlakovém odbočných na potrubí z trub hrdlových v otevřeném výkopu, kanálu nebo v šachtě s integrovaným těsněním DN 500</t>
  </si>
  <si>
    <t>881689551</t>
  </si>
  <si>
    <t>https://podminky.urs.cz/item/CS_URS_2024_01/857423131</t>
  </si>
  <si>
    <t>M552501</t>
  </si>
  <si>
    <t>Hrdlová tvarovka s přírubovou odbočkou  (A) DN 500/250, přírubový spoj, min. PN 10</t>
  </si>
  <si>
    <t>-1849458203</t>
  </si>
  <si>
    <t xml:space="preserve">Poznámka k položce:_x000D_
Tvarovka z tvárné litiny DN 500/250, dle ČSN EN 545:2015 a ISO 2531 se dvěma násuvnými zámkovými hrdlovými jednokomorovými spoji , včetně zámkových spojů, a jedním přírubovým spojem, min. PN 10, tlaková třída tvarovek: C 30. Vnější i vnitřní ochrana povrchu: těžká protikorozní ochrana odpovídající GSK - navrstvený přáškový epoxid modré barvy s min. tl. 250 μm dle ČSN EN 14901_x000D_
</t>
  </si>
  <si>
    <t>857424122</t>
  </si>
  <si>
    <t>Montáž litinových tvarovek na potrubí litinovém tlakovém odbočných na potrubí z trub přírubových v otevřeném výkopu, kanálu nebo v šachtě DN 500</t>
  </si>
  <si>
    <t>1241672449</t>
  </si>
  <si>
    <t>https://podminky.urs.cz/item/CS_URS_2024_01/857424122</t>
  </si>
  <si>
    <t>55251749</t>
  </si>
  <si>
    <t>tvarovka přírubová litinová s přírubovou odbočkou,práškový epoxid tl 250µm T-kus DN 500/250</t>
  </si>
  <si>
    <t>1460813714</t>
  </si>
  <si>
    <t>871313121</t>
  </si>
  <si>
    <t>Montáž kanalizačního potrubí z tvrdého PVC-U hladkého plnostěnného tuhost SN 8 DN 160</t>
  </si>
  <si>
    <t>-579511308</t>
  </si>
  <si>
    <t>https://podminky.urs.cz/item/CS_URS_2024_01/871313121</t>
  </si>
  <si>
    <t>9,50</t>
  </si>
  <si>
    <t>"napojené lapače střešních splavenin</t>
  </si>
  <si>
    <t>2*1,00</t>
  </si>
  <si>
    <t>2*1,50</t>
  </si>
  <si>
    <t>28611164</t>
  </si>
  <si>
    <t>trubka kanalizační PVC-U plnostěnná jednovrstvá DN 160x1000mm SN8</t>
  </si>
  <si>
    <t>1832294713</t>
  </si>
  <si>
    <t>"odvodnění AK</t>
  </si>
  <si>
    <t>69,5*1,03 'Přepočtené koeficientem množství</t>
  </si>
  <si>
    <t>871373121</t>
  </si>
  <si>
    <t>Montáž kanalizačního potrubí z tvrdého PVC-U hladkého plnostěnného tuhost SN 8 DN 315</t>
  </si>
  <si>
    <t>-1053226695</t>
  </si>
  <si>
    <t>https://podminky.urs.cz/item/CS_URS_2024_01/871373121</t>
  </si>
  <si>
    <t>"propoj z vodojemu" 13,00</t>
  </si>
  <si>
    <t>"odpadní potrubí" 255,00</t>
  </si>
  <si>
    <t>28611155</t>
  </si>
  <si>
    <t>trubka kanalizační PVC-U plnostěnná jednovrstvá DN 315x1000mm SN8</t>
  </si>
  <si>
    <t>-1592749898</t>
  </si>
  <si>
    <t>268*1,03 'Přepočtené koeficientem množství</t>
  </si>
  <si>
    <t>-625832446</t>
  </si>
  <si>
    <t>28611361</t>
  </si>
  <si>
    <t>koleno kanalizační PVC KG 160x45°</t>
  </si>
  <si>
    <t>-1250115771</t>
  </si>
  <si>
    <t>28611363</t>
  </si>
  <si>
    <t>koleno kanalizační PVC KG 160x87°</t>
  </si>
  <si>
    <t>514514024</t>
  </si>
  <si>
    <t>877310320</t>
  </si>
  <si>
    <t>Montáž tvarovek na kanalizačním plastovém potrubí z PP nebo PVC-U hladkého plnostěnného odboček DN 150</t>
  </si>
  <si>
    <t>1597632364</t>
  </si>
  <si>
    <t>https://podminky.urs.cz/item/CS_URS_2024_01/877310320</t>
  </si>
  <si>
    <t>28651215</t>
  </si>
  <si>
    <t>odbočka kanalizační PVC-U plnostěnná DN 160/160/45°</t>
  </si>
  <si>
    <t>-1430804179</t>
  </si>
  <si>
    <t>877310330</t>
  </si>
  <si>
    <t>Montáž tvarovek na kanalizačním plastovém potrubí z PP nebo PVC-U hladkého plnostěnného spojek nebo redukcí DN 150</t>
  </si>
  <si>
    <t>654712126</t>
  </si>
  <si>
    <t>https://podminky.urs.cz/item/CS_URS_2024_01/877310330</t>
  </si>
  <si>
    <t>28611504</t>
  </si>
  <si>
    <t>redukce kanalizační PVC 160/110</t>
  </si>
  <si>
    <t>-1735733897</t>
  </si>
  <si>
    <t>877370440</t>
  </si>
  <si>
    <t>Montáž tvarovek na kanalizačním plastovém potrubí z PP nebo PVC-U korugovaného nebo žebrovaného šachtových vložek DN 300</t>
  </si>
  <si>
    <t>-1029578252</t>
  </si>
  <si>
    <t>https://podminky.urs.cz/item/CS_URS_2024_01/877370440</t>
  </si>
  <si>
    <t>"napojení na stáv. Š"</t>
  </si>
  <si>
    <t>28612253</t>
  </si>
  <si>
    <t>vložka šachtová kanalizační DN 315</t>
  </si>
  <si>
    <t>40073331</t>
  </si>
  <si>
    <t>891211222</t>
  </si>
  <si>
    <t>Montáž vodovodních armatur na potrubí šoupátek nebo klapek uzavíracích v šachtách s ručním kolečkem DN 50</t>
  </si>
  <si>
    <t>2093394436</t>
  </si>
  <si>
    <t>https://podminky.urs.cz/item/CS_URS_2024_01/891211222</t>
  </si>
  <si>
    <t>42221301</t>
  </si>
  <si>
    <t>šoupátko pitná voda litina GGG 50 krátká stavební dl PN10/16 DN 50x150mm</t>
  </si>
  <si>
    <t>-1665410788</t>
  </si>
  <si>
    <t>42210100</t>
  </si>
  <si>
    <t>kolo ruční pro DN 40-50 D 150mm</t>
  </si>
  <si>
    <t>-309691937</t>
  </si>
  <si>
    <t>891212312</t>
  </si>
  <si>
    <t>Montáž vodovodních armatur na potrubí vodoměrů v šachtě přírubových DN 50</t>
  </si>
  <si>
    <t>-636889680</t>
  </si>
  <si>
    <t>https://podminky.urs.cz/item/CS_URS_2024_01/891212312</t>
  </si>
  <si>
    <t>38821715-1</t>
  </si>
  <si>
    <t>vodoměr šroubový přírubový na studenou vodu PN16 DN 50</t>
  </si>
  <si>
    <t>340090279</t>
  </si>
  <si>
    <t>vodoměr WPD DN50, dl. 200mm + hybridní hlavice HRI</t>
  </si>
  <si>
    <t>891214121</t>
  </si>
  <si>
    <t>Montáž vodovodních armatur na potrubí kompenzátorů ucpávkových a gumových nebo montážních vložek DN 50</t>
  </si>
  <si>
    <t>-1528180984</t>
  </si>
  <si>
    <t>https://podminky.urs.cz/item/CS_URS_2024_01/891214121</t>
  </si>
  <si>
    <t>42273004</t>
  </si>
  <si>
    <t>montážní vložka přírubová litinová DN 50 PN 16</t>
  </si>
  <si>
    <t>528185659</t>
  </si>
  <si>
    <t>891241222</t>
  </si>
  <si>
    <t>Montáž vodovodních armatur na potrubí šoupátek nebo klapek uzavíracích v šachtách s ručním kolečkem DN 80</t>
  </si>
  <si>
    <t>-2010102339</t>
  </si>
  <si>
    <t>https://podminky.urs.cz/item/CS_URS_2024_01/891241222</t>
  </si>
  <si>
    <t>42221303</t>
  </si>
  <si>
    <t>šoupátko pitná voda litina GGG 50 krátká stavební dl PN10/16 DN 80x180mm</t>
  </si>
  <si>
    <t>-444990228</t>
  </si>
  <si>
    <t>42210101</t>
  </si>
  <si>
    <t>kolo ruční pro DN 65-80 D 175mm</t>
  </si>
  <si>
    <t>-962637538</t>
  </si>
  <si>
    <t>891242312</t>
  </si>
  <si>
    <t>Montáž vodovodních armatur na potrubí vodoměrů v šachtě přírubových DN 80</t>
  </si>
  <si>
    <t>-485852677</t>
  </si>
  <si>
    <t>https://podminky.urs.cz/item/CS_URS_2024_01/891242312</t>
  </si>
  <si>
    <t>38821717-1</t>
  </si>
  <si>
    <t>vodoměr šroubový přírubový na studenou vodu PN16 DN 80</t>
  </si>
  <si>
    <t>267744748</t>
  </si>
  <si>
    <t>vodoměr WPD DN80, dl. 200mm + hybridní hlavice HRI</t>
  </si>
  <si>
    <t>891244121</t>
  </si>
  <si>
    <t>Montáž vodovodních armatur na potrubí kompenzátorů ucpávkových a gumových nebo montážních vložek DN 80</t>
  </si>
  <si>
    <t>-1423340420</t>
  </si>
  <si>
    <t>https://podminky.urs.cz/item/CS_URS_2024_01/891244121</t>
  </si>
  <si>
    <t>42273006</t>
  </si>
  <si>
    <t>montážní vložka přírubová litinová DN 80 PN 16</t>
  </si>
  <si>
    <t>-2093066417</t>
  </si>
  <si>
    <t>891261222</t>
  </si>
  <si>
    <t>Montáž vodovodních armatur na potrubí šoupátek nebo klapek uzavíracích v šachtách s ručním kolečkem DN 100</t>
  </si>
  <si>
    <t>468939988</t>
  </si>
  <si>
    <t>https://podminky.urs.cz/item/CS_URS_2024_01/891261222</t>
  </si>
  <si>
    <t>42221304</t>
  </si>
  <si>
    <t>šoupátko pitná voda litina GGG 50 krátká stavební dl PN10/16 DN 100x190mm</t>
  </si>
  <si>
    <t>-867070993</t>
  </si>
  <si>
    <t>"VYPOŠTĚNÍ TLUMÍCÍ KOMORY PŘELIVU</t>
  </si>
  <si>
    <t>42210106</t>
  </si>
  <si>
    <t>kolo ruční pro DN 100 D 300mm</t>
  </si>
  <si>
    <t>-576244538</t>
  </si>
  <si>
    <t>M422010</t>
  </si>
  <si>
    <t>šoupátko pitná voda litina GGG 50 krátká stavební dl PN10/16 DN 100 s elektropohonem</t>
  </si>
  <si>
    <t>-843173122</t>
  </si>
  <si>
    <t>891262312</t>
  </si>
  <si>
    <t>Montáž vodovodních armatur na potrubí vodoměrů v šachtě přírubových DN 100</t>
  </si>
  <si>
    <t>-1625926119</t>
  </si>
  <si>
    <t>https://podminky.urs.cz/item/CS_URS_2024_01/891262312</t>
  </si>
  <si>
    <t>38821718-1</t>
  </si>
  <si>
    <t>vodoměr šroubový přírubový na studenou vodu PN16 DN 100</t>
  </si>
  <si>
    <t>-536762045</t>
  </si>
  <si>
    <t>vodoměr WPD DN100, dl. 250mm + hybridní hlavice HRI</t>
  </si>
  <si>
    <t>891264121</t>
  </si>
  <si>
    <t>Montáž vodovodních armatur na potrubí kompenzátorů ucpávkových a gumových nebo montážních vložek DN 100</t>
  </si>
  <si>
    <t>-1715127535</t>
  </si>
  <si>
    <t>https://podminky.urs.cz/item/CS_URS_2024_01/891264121</t>
  </si>
  <si>
    <t>42273007</t>
  </si>
  <si>
    <t>montážní vložka přírubová litinová DN 100 PN 16</t>
  </si>
  <si>
    <t>-1378977415</t>
  </si>
  <si>
    <t>891311222</t>
  </si>
  <si>
    <t>Montáž vodovodních armatur na potrubí šoupátek nebo klapek uzavíracích v šachtách s ručním kolečkem DN 150</t>
  </si>
  <si>
    <t>1954763150</t>
  </si>
  <si>
    <t>https://podminky.urs.cz/item/CS_URS_2024_01/891311222</t>
  </si>
  <si>
    <t>42221306</t>
  </si>
  <si>
    <t>šoupátko pitná voda litina GGG 50 krátká stavební dl PN10/16 DN 150x210mm</t>
  </si>
  <si>
    <t>11223626</t>
  </si>
  <si>
    <t>42210102</t>
  </si>
  <si>
    <t>kolo ruční pro DN 100-150 D 300mm</t>
  </si>
  <si>
    <t>288290696</t>
  </si>
  <si>
    <t>M422015</t>
  </si>
  <si>
    <t>šoupátko pitná voda litina GGG 50 krátká stavební dl PN10/16 DN 150 s elektropohonem</t>
  </si>
  <si>
    <t>1321337915</t>
  </si>
  <si>
    <t>891312312</t>
  </si>
  <si>
    <t>Montáž vodovodních armatur na potrubí vodoměrů v šachtě přírubových DN 150</t>
  </si>
  <si>
    <t>1852303961</t>
  </si>
  <si>
    <t>https://podminky.urs.cz/item/CS_URS_2024_01/891312312</t>
  </si>
  <si>
    <t>38821720-1</t>
  </si>
  <si>
    <t>vodoměr šroubový přírubový na studenou vodu PN16 DN 150</t>
  </si>
  <si>
    <t>194455399</t>
  </si>
  <si>
    <t>vodoměr WPD DN150, dl. 300mm + hybridní hlavice HRI</t>
  </si>
  <si>
    <t>891314121</t>
  </si>
  <si>
    <t>Montáž vodovodních armatur na potrubí kompenzátorů ucpávkových a gumových nebo montážních vložek DN 150</t>
  </si>
  <si>
    <t>1777693764</t>
  </si>
  <si>
    <t>https://podminky.urs.cz/item/CS_URS_2024_01/891314121</t>
  </si>
  <si>
    <t>42273009</t>
  </si>
  <si>
    <t>montážní vložka přírubová litinová DN 150 PN 16</t>
  </si>
  <si>
    <t>2005877744</t>
  </si>
  <si>
    <t>891359111</t>
  </si>
  <si>
    <t>Montáž vodovodních armatur na potrubí navrtávacích pasů s ventilem Jt 1 MPa, na potrubí z trub litinových, ocelových nebo plastických hmot DN 200</t>
  </si>
  <si>
    <t>1258451442</t>
  </si>
  <si>
    <t>https://podminky.urs.cz/item/CS_URS_2024_01/891359111</t>
  </si>
  <si>
    <t>42271416</t>
  </si>
  <si>
    <t>pás navrtávací z tvárné litiny DN 200, pro litinové a ocelové potrubí, se závitovým výstupem 1",5/4",6/4",2"</t>
  </si>
  <si>
    <t>1015556131</t>
  </si>
  <si>
    <t>891361112</t>
  </si>
  <si>
    <t>Montáž vodovodních armatur na potrubí šoupátek nebo klapek uzavíracích v otevřeném výkopu nebo v šachtách s osazením zemní soupravy (bez poklopů) DN 250</t>
  </si>
  <si>
    <t>673142312</t>
  </si>
  <si>
    <t>https://podminky.urs.cz/item/CS_URS_2024_01/891361112</t>
  </si>
  <si>
    <t>42221308</t>
  </si>
  <si>
    <t>šoupátko pitná voda litina GGG 50 krátká stavební dl PN10/16 DN 250x250mm</t>
  </si>
  <si>
    <t>-1411634206</t>
  </si>
  <si>
    <t>75111741</t>
  </si>
  <si>
    <t>zemní teleskopická souprava pro šoupě DN 250-300, rozsah 1,2-2,0 m</t>
  </si>
  <si>
    <t>700759837</t>
  </si>
  <si>
    <t>891369111</t>
  </si>
  <si>
    <t>Montáž vodovodních armatur na potrubí navrtávacích pasů s ventilem Jt 1 MPa, na potrubí z trub litinových, ocelových nebo plastických hmot DN 250</t>
  </si>
  <si>
    <t>-1306984281</t>
  </si>
  <si>
    <t>https://podminky.urs.cz/item/CS_URS_2024_01/891369111</t>
  </si>
  <si>
    <t>42271417</t>
  </si>
  <si>
    <t>pás navrtávací z tvárné litiny DN 250, pro litinové a ocelové potrubí, se závitovým výstupem 1",5/4",6/4",2"</t>
  </si>
  <si>
    <t>523394441</t>
  </si>
  <si>
    <t>892351111</t>
  </si>
  <si>
    <t>Tlakové zkoušky vodou na potrubí DN 150 nebo 200</t>
  </si>
  <si>
    <t>-1428035298</t>
  </si>
  <si>
    <t>https://podminky.urs.cz/item/CS_URS_2024_01/892351111</t>
  </si>
  <si>
    <t>892353122</t>
  </si>
  <si>
    <t>Proplach a dezinfekce vodovodního potrubí DN 150 nebo 200</t>
  </si>
  <si>
    <t>2130961637</t>
  </si>
  <si>
    <t>https://podminky.urs.cz/item/CS_URS_2024_01/892353122</t>
  </si>
  <si>
    <t>892372111</t>
  </si>
  <si>
    <t>Tlakové zkoušky vodou zabezpečení konců potrubí při tlakových zkouškách DN do 300</t>
  </si>
  <si>
    <t>895153608</t>
  </si>
  <si>
    <t>https://podminky.urs.cz/item/CS_URS_2024_01/892372111</t>
  </si>
  <si>
    <t>892372121</t>
  </si>
  <si>
    <t>Tlakové zkoušky vzduchem těsnícími vaky ucpávkovými DN 300</t>
  </si>
  <si>
    <t>úsek</t>
  </si>
  <si>
    <t>227751508</t>
  </si>
  <si>
    <t>https://podminky.urs.cz/item/CS_URS_2024_01/892372121</t>
  </si>
  <si>
    <t>"zkouška potrubí kanalizace PVC</t>
  </si>
  <si>
    <t>" DN300" 11</t>
  </si>
  <si>
    <t>"DN150" 3</t>
  </si>
  <si>
    <t>892381111</t>
  </si>
  <si>
    <t>Tlakové zkoušky vodou na potrubí DN 250, 300 nebo 350</t>
  </si>
  <si>
    <t>-1445492979</t>
  </si>
  <si>
    <t>https://podminky.urs.cz/item/CS_URS_2024_01/892381111</t>
  </si>
  <si>
    <t>892383122</t>
  </si>
  <si>
    <t>Proplach a dezinfekce vodovodního potrubí DN 250, 300 nebo 350</t>
  </si>
  <si>
    <t>810717285</t>
  </si>
  <si>
    <t>https://podminky.urs.cz/item/CS_URS_2024_01/892383122</t>
  </si>
  <si>
    <t>892421111</t>
  </si>
  <si>
    <t>Tlakové zkoušky vodou na potrubí DN 400 nebo 500</t>
  </si>
  <si>
    <t>1103710358</t>
  </si>
  <si>
    <t>https://podminky.urs.cz/item/CS_URS_2024_01/892421111</t>
  </si>
  <si>
    <t>892423122</t>
  </si>
  <si>
    <t>Proplach a dezinfekce vodovodního potrubí DN 400 nebo 500</t>
  </si>
  <si>
    <t>969600347</t>
  </si>
  <si>
    <t>https://podminky.urs.cz/item/CS_URS_2024_01/892423122</t>
  </si>
  <si>
    <t>892442111</t>
  </si>
  <si>
    <t>Tlakové zkoušky vodou zabezpečení konců potrubí při tlakových zkouškách DN přes 300 do 600</t>
  </si>
  <si>
    <t>1200585195</t>
  </si>
  <si>
    <t>https://podminky.urs.cz/item/CS_URS_2024_01/892442111</t>
  </si>
  <si>
    <t>894812312</t>
  </si>
  <si>
    <t>Revizní a čistící šachta z polypropylenu PP pro hladké trouby DN 600 šachtové dno (DN šachty / DN trubního vedení) DN 600/160 průtočné 30°,60°,90°</t>
  </si>
  <si>
    <t>1339990084</t>
  </si>
  <si>
    <t>https://podminky.urs.cz/item/CS_URS_2024_01/894812312</t>
  </si>
  <si>
    <t>"Š3" 1</t>
  </si>
  <si>
    <t>894812325</t>
  </si>
  <si>
    <t>Revizní a čistící šachta z polypropylenu PP pro hladké trouby DN 600 šachtové dno (DN šachty / DN trubního vedení) DN 600/315 průtočné</t>
  </si>
  <si>
    <t>-1210343149</t>
  </si>
  <si>
    <t>https://podminky.urs.cz/item/CS_URS_2024_01/894812325</t>
  </si>
  <si>
    <t>894812326</t>
  </si>
  <si>
    <t>Revizní a čistící šachta z polypropylenu PP pro hladké trouby DN 600 šachtové dno (DN šachty / DN trubního vedení) DN 600/315 průtočné 30°,60°,90°</t>
  </si>
  <si>
    <t>-2102472418</t>
  </si>
  <si>
    <t>https://podminky.urs.cz/item/CS_URS_2024_01/894812326</t>
  </si>
  <si>
    <t>894812327</t>
  </si>
  <si>
    <t>Revizní a čistící šachta z polypropylenu PP pro hladké trouby DN 600 šachtové dno (DN šachty / DN trubního vedení) DN 600/315 s přítokem tvaru T</t>
  </si>
  <si>
    <t>704154448</t>
  </si>
  <si>
    <t>https://podminky.urs.cz/item/CS_URS_2024_01/894812327</t>
  </si>
  <si>
    <t>894812333</t>
  </si>
  <si>
    <t>Revizní a čistící šachta z polypropylenu PP pro hladké trouby DN 600 roura šachtová korugovaná, světlé hloubky 3 000 mm</t>
  </si>
  <si>
    <t>1688121828</t>
  </si>
  <si>
    <t>https://podminky.urs.cz/item/CS_URS_2024_01/894812333</t>
  </si>
  <si>
    <t>894812335</t>
  </si>
  <si>
    <t>Revizní a čistící šachta z polypropylenu PP pro hladké trouby DN 600 roura šachtová korugovaná, světlé hloubky 6 000 mm</t>
  </si>
  <si>
    <t>397539152</t>
  </si>
  <si>
    <t>https://podminky.urs.cz/item/CS_URS_2024_01/894812335</t>
  </si>
  <si>
    <t>894812339</t>
  </si>
  <si>
    <t>Revizní a čistící šachta z polypropylenu PP pro hladké trouby DN 600 Příplatek k cenám 2331 - 2334 za uříznutí šachtové roury</t>
  </si>
  <si>
    <t>-1012289781</t>
  </si>
  <si>
    <t>https://podminky.urs.cz/item/CS_URS_2024_01/894812339</t>
  </si>
  <si>
    <t>894812376</t>
  </si>
  <si>
    <t>Revizní a čistící šachta z polypropylenu PP pro hladké trouby DN 600 poklop (mříž) litinový pro třídu zatížení D400 s betonovým prstencem</t>
  </si>
  <si>
    <t>1041040327</t>
  </si>
  <si>
    <t>https://podminky.urs.cz/item/CS_URS_2024_01/894812376</t>
  </si>
  <si>
    <t>894812613-1</t>
  </si>
  <si>
    <t>Revizní a čistící šachta z polypropylenu PP vyříznutí a utěsnění otvoru ve stěně šachty DN 300</t>
  </si>
  <si>
    <t>596419390</t>
  </si>
  <si>
    <t>899104112</t>
  </si>
  <si>
    <t>Osazení poklopů litinových, ocelových nebo železobetonových včetně rámů pro třídu zatížení D400, E600</t>
  </si>
  <si>
    <t>-1826227549</t>
  </si>
  <si>
    <t>https://podminky.urs.cz/item/CS_URS_2024_01/899104112</t>
  </si>
  <si>
    <t>M553802</t>
  </si>
  <si>
    <t>poklop vodárenský 900x900 mm litinový s rámem,uzamykatelný</t>
  </si>
  <si>
    <t>937388918</t>
  </si>
  <si>
    <t>M553803</t>
  </si>
  <si>
    <t>poklop vodárenský 900x700 mm litinový s rámem,uzamykatelný</t>
  </si>
  <si>
    <t>-1644130797</t>
  </si>
  <si>
    <t>M553804</t>
  </si>
  <si>
    <t>poklop vodárenský 900x600 mm litinový s rámem,uzamykatelný</t>
  </si>
  <si>
    <t>1183575581</t>
  </si>
  <si>
    <t xml:space="preserve">Poznámka k položce:_x000D_
 OBDÉLNÍKOVÝ LITINOVÝ POKLOP S RÁMEM A PANTEM DLE ČSN EN 124-2, UZAMYKATELNÝ NEREZOVÝMI ŠROUBY M16 S VNITŘNÍM ŠESTIHRANEM SVĚTLÝ ROZMĚR 600×900mm, VÝŠKA 75 mm; ZATÍŽENÍ D400; HMOTNOST 102 kg; 900mm, _x000D_
 MATERIÁL TVÁRNÁ LITINA _x000D_
TĚSNĚNÍ EPDM PROTI ZATÉKÁNÍ VODY A TLUMENÍ RÁZŮ _x000D_
VČETNĚ NEREZOVÉHO KOTEVNÍHO MATERIÁLU OSAZENÍ DO RYCHLETUHNOUCÍ VODONEPROPUSTNÉ VYSOKOPEVNOSTNÍ OSAZOVACÍ MALTY TŘÍDY R4 DLE EN 1504-3 </t>
  </si>
  <si>
    <t>"Z/2" 2</t>
  </si>
  <si>
    <t>899401112</t>
  </si>
  <si>
    <t>Osazení poklopů litinových šoupátkových</t>
  </si>
  <si>
    <t>-1157212555</t>
  </si>
  <si>
    <t>https://podminky.urs.cz/item/CS_URS_2024_01/899401112</t>
  </si>
  <si>
    <t>42291352</t>
  </si>
  <si>
    <t>poklop litinový šoupátkový pro zemní soupravy osazení do terénu a do vozovky</t>
  </si>
  <si>
    <t>-515824964</t>
  </si>
  <si>
    <t>42210050</t>
  </si>
  <si>
    <t>deska podkladová uličního poklopu litinového šoupatového</t>
  </si>
  <si>
    <t>1761712305</t>
  </si>
  <si>
    <t>899713111</t>
  </si>
  <si>
    <t>Orientační tabulky na vodovodních a kanalizačních řadech na sloupku ocelovém nebo betonovém</t>
  </si>
  <si>
    <t>210210052</t>
  </si>
  <si>
    <t>https://podminky.urs.cz/item/CS_URS_2024_01/899713111</t>
  </si>
  <si>
    <t>M303105</t>
  </si>
  <si>
    <t>sloupek ocelový D 35mm orientační vodovod dl. 2,0m, zavařeno víčkem</t>
  </si>
  <si>
    <t>-1164625835</t>
  </si>
  <si>
    <t>"ZNAČENÍ VODOVODU</t>
  </si>
  <si>
    <t xml:space="preserve">"ocelový sloupek modro-bílé barvy </t>
  </si>
  <si>
    <t>899721112</t>
  </si>
  <si>
    <t>Signalizační vodič na potrubí DN nad 150 mm</t>
  </si>
  <si>
    <t>1231510397</t>
  </si>
  <si>
    <t>https://podminky.urs.cz/item/CS_URS_2024_01/899721112</t>
  </si>
  <si>
    <t>899722114</t>
  </si>
  <si>
    <t>Krytí potrubí z plastů výstražnou fólií z PVC šířky přes 34 do 40 cm</t>
  </si>
  <si>
    <t>-279403077</t>
  </si>
  <si>
    <t>https://podminky.urs.cz/item/CS_URS_2024_01/899722114</t>
  </si>
  <si>
    <t>R85711012</t>
  </si>
  <si>
    <t>SEK potrubí z tvárné litiny DN 200 dl. 1,0-2,0m , tlaková tř. C40 , min. PN10; D+M</t>
  </si>
  <si>
    <t>1989755719</t>
  </si>
  <si>
    <t>"ODBĚRNÉ POTRUBÍ - KLADEČSKÉ SCHÉMA</t>
  </si>
  <si>
    <t>"dodávka trouby, sek, montáž</t>
  </si>
  <si>
    <t>R85711013</t>
  </si>
  <si>
    <t>SEK potrubí z tvárné litiny DN 250 dl. 1,0-2,0m , tlaková tř. C40 , min. PN10; D+M</t>
  </si>
  <si>
    <t>1874971091</t>
  </si>
  <si>
    <t>R85711015</t>
  </si>
  <si>
    <t>SEK potrubí z tvárné litiny DN 500 dl. 1,0-2,0m , tlaková tř. C40 , min. PN10; D+M</t>
  </si>
  <si>
    <t>-1776225851</t>
  </si>
  <si>
    <t>R85780120</t>
  </si>
  <si>
    <t>Násuvný zámkový hrdlový jednokomorový spoj na tvarovkách z tvárné litiny DN 200, min. PN 16; D+M</t>
  </si>
  <si>
    <t>-1865453196</t>
  </si>
  <si>
    <t>R85780125</t>
  </si>
  <si>
    <t>Násuvný zámkový hrdlový jednokomorový spoj na tvarovkách z tvárné litiny DN 250, min. PN 16; D+M</t>
  </si>
  <si>
    <t>-1386735771</t>
  </si>
  <si>
    <t>R85780150</t>
  </si>
  <si>
    <t>Násuvný zámkový hrdlový jednokomorový spoj na tvarovkách z tvárné litiny DN 500, min. PN 16; D+M</t>
  </si>
  <si>
    <t>622710079</t>
  </si>
  <si>
    <t>8.1</t>
  </si>
  <si>
    <t>Trubní vedení NEREZ</t>
  </si>
  <si>
    <t>PS050/10-16</t>
  </si>
  <si>
    <t>Přírubový spoj – nerez. šrouby, matice a podložky DN 50 PN 10; D+M</t>
  </si>
  <si>
    <t>1216732600</t>
  </si>
  <si>
    <t>PS080/10-16</t>
  </si>
  <si>
    <t>Přírubový spoj – nerez. šrouby, matice a podložky DN 80 PN 10; D+M</t>
  </si>
  <si>
    <t>1130832412</t>
  </si>
  <si>
    <t>PS100/10-16</t>
  </si>
  <si>
    <t>Přírubový spoj – nerez. šrouby, matice a podložky DN 100 PN 10; D+M</t>
  </si>
  <si>
    <t>-821710563</t>
  </si>
  <si>
    <t>"PN10" 3</t>
  </si>
  <si>
    <t>"PN16" 4</t>
  </si>
  <si>
    <t>PS150/10-16</t>
  </si>
  <si>
    <t>Přírubový spoj – nerez. šrouby, matice a podložky DN 150 PN 10; D+M</t>
  </si>
  <si>
    <t>1816807837</t>
  </si>
  <si>
    <t>PS200/10-16</t>
  </si>
  <si>
    <t>Přírubový spoj – nerez. šrouby, matice a podložky DN 200 PN 10; D+M</t>
  </si>
  <si>
    <t>-1934211065</t>
  </si>
  <si>
    <t>"PN10" 1</t>
  </si>
  <si>
    <t>"PN16" 1</t>
  </si>
  <si>
    <t>"PN10" 2</t>
  </si>
  <si>
    <t>"PN16" 2</t>
  </si>
  <si>
    <t>PS250/10-16</t>
  </si>
  <si>
    <t>Přírubový spoj – nerez. šrouby, matice a podložky DN 250 PN 10; D+M</t>
  </si>
  <si>
    <t>-1302678693</t>
  </si>
  <si>
    <t>PS500/10-16</t>
  </si>
  <si>
    <t>Přírubový spoj – nerez. šrouby, matice a podložky DN 500 PN 10</t>
  </si>
  <si>
    <t>1622168619</t>
  </si>
  <si>
    <t>R89711401</t>
  </si>
  <si>
    <t>Vystrojení armaturní šachty - materiál nerez, D+M</t>
  </si>
  <si>
    <t>1006966678</t>
  </si>
  <si>
    <t>Poznámka k položce:_x000D_
Veškerý níže uvedený NEREZOVÝ materiál ve specifikaci, který přichází do kontaktu s pitnou vodou, musí mít atest pro trvalý styk s pitnou vodu._x000D_
Nerezové trubky, tvarovky a příslušenství bude provedeno z materiálu nerezová ocel 1.4404 (dle ČSN 10088-1 1.4404). Uvedené rozměry dle ISO.</t>
  </si>
  <si>
    <t>Sestava obsahuje:</t>
  </si>
  <si>
    <t>Redukce přivařovací DN250/150 (273,0/168,3x3,0), PN 10 - 2ks</t>
  </si>
  <si>
    <t>TT-kus DN150/80 (168,3/88,9x3,0), PN 10 - 1ks</t>
  </si>
  <si>
    <t>Nerezové potrubí DN150 (168,3x3,0) PN 10, (+5% prořez materiálu) - 1,5m</t>
  </si>
  <si>
    <t>Nerezové potrubí DN80 (88,9x3,0) PN 10, (+5% prořez materiálu) - 5,0 + 1,0mm</t>
  </si>
  <si>
    <t>T-kus DN150/80 (168,3/88,9x3,0), PN 10 - 1ks</t>
  </si>
  <si>
    <t>Plochá příruba přivařovací DN250, PN 10 - 2ks</t>
  </si>
  <si>
    <t>Plochá příruba přivařovací DN150, PN 10 - 4ks</t>
  </si>
  <si>
    <t>Plochá příruba přivařovací DN80, PN 10 - 6ks</t>
  </si>
  <si>
    <t>koleno 90° DN 80 (88,9 x 3,0), PN 10 - 4 ks</t>
  </si>
  <si>
    <t>Redukce přivařovací DN80/50 (88,9/60,3x3,0), PN 10 - 1ks</t>
  </si>
  <si>
    <t>"Sestava obsahuje:</t>
  </si>
  <si>
    <t>Redukce přivařovací DN200/100 (219,1/114,3x3,0), PN10, dl.0,3 m - 1ks</t>
  </si>
  <si>
    <t>Redukce přivařovací DN200/100 (219,1/114,3x3,0), PN16, dl.0,3 m - 1ks</t>
  </si>
  <si>
    <t>T-kus DN100/50 (114,3/60,3x 3,0), PN10 - 2ks</t>
  </si>
  <si>
    <t>Nerezové potrubí DN100 (114,3x3,0) PN10, (+5% prořez materiálu) - 1,5m</t>
  </si>
  <si>
    <t>Plochá příruba přivařovací DN200, PN10 - 5ks</t>
  </si>
  <si>
    <t>Plochá příruba přivařovací DN100, PN10 - 6ks</t>
  </si>
  <si>
    <t>Plochá příruba přivařovací DN50, PN10 - 4ks</t>
  </si>
  <si>
    <t>Nerezové potrubí DN50 (60,3x3,0) PN10, (+5% prořez materiálu) - 2m</t>
  </si>
  <si>
    <t>koleno 90° DN 50 (60,3 x 3,0), PN 10 - 2ks</t>
  </si>
  <si>
    <t>"dodávka materiálu, montáž</t>
  </si>
  <si>
    <t>R89711402</t>
  </si>
  <si>
    <t>Vystrojení tlumící šachty - materiál nerez, D+M</t>
  </si>
  <si>
    <t>1152349067</t>
  </si>
  <si>
    <t>Nerezové potrubí DN100 (106x3,0) PN 10, (+5% prořez materiálu) - 1,0m</t>
  </si>
  <si>
    <t>Plochá příruba přivařovací DN100, PN 10 - 1ks</t>
  </si>
  <si>
    <t>přírubový spoj DN100, nerez - 1ks</t>
  </si>
  <si>
    <t>R89776050</t>
  </si>
  <si>
    <t>Podpěra nerezového potrubí se sedlem a třmenem - nerezová, pro kotvení k podlaze, včetně nerezového kotevního materiálu, délku upravit při montáži DN 50, L = 650 mm, D+M</t>
  </si>
  <si>
    <t>-156270677</t>
  </si>
  <si>
    <t>R89776080</t>
  </si>
  <si>
    <t>Podpěra nerezového potrubí se sedlem a třmenem - nerezová, pro kotvení k podlaze, včetně nerezového kotevního materiálu, délku upravit při montáži DN 80, L = 650 mm, D+M</t>
  </si>
  <si>
    <t>-1333460149</t>
  </si>
  <si>
    <t>R89776100</t>
  </si>
  <si>
    <t>Podpěra nerezového potrubí se sedlem a třmenem - nerezová, pro kotvení k podlaze, včetně nerezového kotevního materiálu, délku upravit při montáži DN 100, L = 650 mm, D+M</t>
  </si>
  <si>
    <t>1325419367</t>
  </si>
  <si>
    <t>R89776150</t>
  </si>
  <si>
    <t>Podpěra nerezového potrubí se sedlem a třmenem - nerezová, pro kotvení k podlaze, včetně nerezového kotevního materiálu, délku upravit při montáži DN 150, L = 650 mm, D+M</t>
  </si>
  <si>
    <t>-947150737</t>
  </si>
  <si>
    <t>R89771101</t>
  </si>
  <si>
    <t xml:space="preserve">Spojení potrubních rozvodů zemnícím vodičem FeZn (průměr 4mm2) a napojení na stáv. zemnící pásy. D+M_x000D_
</t>
  </si>
  <si>
    <t>-533728396</t>
  </si>
  <si>
    <t>-167785809</t>
  </si>
  <si>
    <t>15,00</t>
  </si>
  <si>
    <t>16,00</t>
  </si>
  <si>
    <t>1978576584</t>
  </si>
  <si>
    <t>1255751738</t>
  </si>
  <si>
    <t>4,50*3,60</t>
  </si>
  <si>
    <t>1514021257</t>
  </si>
  <si>
    <t>1865082495</t>
  </si>
  <si>
    <t>"ASS řízené spáry" 10,00</t>
  </si>
  <si>
    <t>"ASS řízené spáry" 25,00</t>
  </si>
  <si>
    <t>977151127</t>
  </si>
  <si>
    <t>Jádrové vrty diamantovými korunkami do stavebních materiálů (železobetonu, betonu, cihel, obkladů, dlažeb, kamene) průměru přes 225 do 250 mm</t>
  </si>
  <si>
    <t>-1030688397</t>
  </si>
  <si>
    <t>https://podminky.urs.cz/item/CS_URS_2024_01/977151127</t>
  </si>
  <si>
    <t>"odpadní potrubí" 1*0,30</t>
  </si>
  <si>
    <t>"drenážní potrubí" 1*0,30</t>
  </si>
  <si>
    <t>977151128</t>
  </si>
  <si>
    <t>Jádrové vrty diamantovými korunkami do stavebních materiálů (železobetonu, betonu, cihel, obkladů, dlažeb, kamene) průměru přes 250 do 300 mm</t>
  </si>
  <si>
    <t>-1121838077</t>
  </si>
  <si>
    <t>https://podminky.urs.cz/item/CS_URS_2024_01/977151128</t>
  </si>
  <si>
    <t>"LT DN200" 2*0,30</t>
  </si>
  <si>
    <t>1470722045</t>
  </si>
  <si>
    <t>"LT DN250" 2*0,30</t>
  </si>
  <si>
    <t>"odpadní potrubí PVC DN300</t>
  </si>
  <si>
    <t>0,12</t>
  </si>
  <si>
    <t>582795347</t>
  </si>
  <si>
    <t>977151135</t>
  </si>
  <si>
    <t>Jádrové vrty diamantovými korunkami do stavebních materiálů (železobetonu, betonu, cihel, obkladů, dlažeb, kamene) průměru přes 550 do 600 mm</t>
  </si>
  <si>
    <t>-1637739411</t>
  </si>
  <si>
    <t>https://podminky.urs.cz/item/CS_URS_2024_01/977151135</t>
  </si>
  <si>
    <t>"přeliv" 2*0,30</t>
  </si>
  <si>
    <t>-51103872</t>
  </si>
  <si>
    <t>-82860711</t>
  </si>
  <si>
    <t>3,463*14 'Přepočtené koeficientem množství</t>
  </si>
  <si>
    <t>1891593066</t>
  </si>
  <si>
    <t>997013871</t>
  </si>
  <si>
    <t>Poplatek za uložení stavebního odpadu na recyklační skládce (skládkovné) směsného stavebního a demoličního zatříděného do Katalogu odpadů pod kódem 17 09 04</t>
  </si>
  <si>
    <t>1901892778</t>
  </si>
  <si>
    <t>https://podminky.urs.cz/item/CS_URS_2024_01/997013871</t>
  </si>
  <si>
    <t>998273102</t>
  </si>
  <si>
    <t>Přesun hmot pro trubní vedení hloubené z trub litinových pro vodovody nebo kanalizace v otevřeném výkopu dopravní vzdálenost do 15 m</t>
  </si>
  <si>
    <t>406121065</t>
  </si>
  <si>
    <t>https://podminky.urs.cz/item/CS_URS_2024_01/998273102</t>
  </si>
  <si>
    <t>-1449205407</t>
  </si>
  <si>
    <t>-405021670</t>
  </si>
  <si>
    <t>25,08*0,0003 'Přepočtené koeficientem množství</t>
  </si>
  <si>
    <t>1378893671</t>
  </si>
  <si>
    <t>"stěny" (4,50+3,60)*2*2,80</t>
  </si>
  <si>
    <t>"stěny" (3,80+3,00)*2*4,20</t>
  </si>
  <si>
    <t>315487596</t>
  </si>
  <si>
    <t>108,86*0,00034 'Přepočtené koeficientem množství</t>
  </si>
  <si>
    <t>-396341956</t>
  </si>
  <si>
    <t>102,48*0,00041 'Přepočtené koeficientem množství</t>
  </si>
  <si>
    <t>711141559</t>
  </si>
  <si>
    <t>Provedení izolace proti zemní vlhkosti pásy přitavením NAIP na ploše vodorovné V</t>
  </si>
  <si>
    <t>1315733229</t>
  </si>
  <si>
    <t>https://podminky.urs.cz/item/CS_URS_2024_01/711141559</t>
  </si>
  <si>
    <t>"strop" 4,50*3,60-(0,90*0,90+0,90*0,70))</t>
  </si>
  <si>
    <t>62832001</t>
  </si>
  <si>
    <t>pás asfaltový natavitelný oxidovaný s vložkou ze skleněné rohože typu V60 s jemnozrnným minerálním posypem tl 3,5mm</t>
  </si>
  <si>
    <t>-1404397126</t>
  </si>
  <si>
    <t>10,32*1,2 'Přepočtené koeficientem množství</t>
  </si>
  <si>
    <t>711142559</t>
  </si>
  <si>
    <t>Provedení izolace proti zemní vlhkosti pásy přitavením NAIP na ploše svislé S</t>
  </si>
  <si>
    <t>1187249202</t>
  </si>
  <si>
    <t>https://podminky.urs.cz/item/CS_URS_2024_01/711142559</t>
  </si>
  <si>
    <t>"přesahy" (4,50+3,60)*2*0,30</t>
  </si>
  <si>
    <t>"přesahy" (3,80+3,00)*2*0,30</t>
  </si>
  <si>
    <t>1419249073</t>
  </si>
  <si>
    <t>15,32*1,2 'Přepočtené koeficientem množství</t>
  </si>
  <si>
    <t>998711101</t>
  </si>
  <si>
    <t>Přesun hmot pro izolace proti vodě, vlhkosti a plynům stanovený z hmotnosti přesunovaného materiálu vodorovná dopravní vzdálenost do 50 m základní v objektech výšky do 6 m</t>
  </si>
  <si>
    <t>-1916499392</t>
  </si>
  <si>
    <t>https://podminky.urs.cz/item/CS_URS_2024_01/998711101</t>
  </si>
  <si>
    <t>721242105</t>
  </si>
  <si>
    <t>Lapače střešních splavenin polypropylenové (PP) se svislým odtokem DN 110</t>
  </si>
  <si>
    <t>-772744322</t>
  </si>
  <si>
    <t>https://podminky.urs.cz/item/CS_URS_2024_01/721242105</t>
  </si>
  <si>
    <t>722</t>
  </si>
  <si>
    <t>Zdravotechnika - vnitřní vodovod</t>
  </si>
  <si>
    <t>722224154</t>
  </si>
  <si>
    <t>Armatury s jedním závitem ventily kulové zahradní uzávěry PN 15 do 120° C G 1"</t>
  </si>
  <si>
    <t>-127102972</t>
  </si>
  <si>
    <t>https://podminky.urs.cz/item/CS_URS_2024_01/722224154</t>
  </si>
  <si>
    <t>"KK 1/2" pro odběr vzorků, šroubení redukce 1" - 1/2"</t>
  </si>
  <si>
    <t>R72225052</t>
  </si>
  <si>
    <t>Požární příslušenství a armatury hadicové spojky požární C 52, D+M</t>
  </si>
  <si>
    <t>1212589913</t>
  </si>
  <si>
    <t>SPOJKA HADICOVÁ C52, VNITŘNÍ ZÁVIT G 2" DN 80 NEREZ S VNĚJŠÍM ZÁVITEM G 2"</t>
  </si>
  <si>
    <t>767835003</t>
  </si>
  <si>
    <t>Montáž výrobků z kompozitů nástěnného žebříku bez ochranného koše, kotveného do železobetonu</t>
  </si>
  <si>
    <t>-616944568</t>
  </si>
  <si>
    <t>https://podminky.urs.cz/item/CS_URS_2024_01/767835003</t>
  </si>
  <si>
    <t>2,70</t>
  </si>
  <si>
    <t>"Z/1" 4,30*2</t>
  </si>
  <si>
    <t>M449801</t>
  </si>
  <si>
    <t>žebřík výstupový jednoduchý přímý z pozinkované oceli (vč. doplňkového materiálu nerez)</t>
  </si>
  <si>
    <t>-2038553065</t>
  </si>
  <si>
    <t>Poznámka k položce:_x000D_
ŽEBŘÍK S TELESKOPICKÝMI MADLY INTEGROVANÝMI DO ŽEBŘÍKU _x000D_
PROVEDENÍ V SOULADU S ČSN ČSN 75 0548 ŽEBŘÍKY PEVNĚ ZABUDOVANÉ V OBJEKTECH VODOVODŮ_x000D_
 POVRCHOVÁ ÚPRAVA ŽÁROVÝM POZINKOVÁNÍM DLE DIN 50976. _x000D_
MONTÁŽ VČETNĚ NEREZOVÉHO KOTEVNÍHO MATERIÁLU _x000D_
HMOTNOST 100 kg/ks</t>
  </si>
  <si>
    <t>998767101</t>
  </si>
  <si>
    <t>Přesun hmot pro zámečnické konstrukce stanovený z hmotnosti přesunovaného materiálu vodorovná dopravní vzdálenost do 50 m základní v objektech výšky do 6 m</t>
  </si>
  <si>
    <t>1576767217</t>
  </si>
  <si>
    <t>https://podminky.urs.cz/item/CS_URS_2024_01/998767101</t>
  </si>
  <si>
    <t>R76700011</t>
  </si>
  <si>
    <t>Nerez sklopná madla na výstupu z tlumící šachty výšky 1,10 m ; D+M</t>
  </si>
  <si>
    <t>-1084057981</t>
  </si>
  <si>
    <t>"výroba + dodávka + montáž, vč. kotevního materiálu</t>
  </si>
  <si>
    <t>R76700012</t>
  </si>
  <si>
    <t>Nerez pororošt na jímce vodoměrné šachty ; D+M</t>
  </si>
  <si>
    <t>-140341699</t>
  </si>
  <si>
    <t>"550x550 mm" 1</t>
  </si>
  <si>
    <t>"výroba + dodávka + montáž, včetně kotevního materiálu</t>
  </si>
  <si>
    <t>Práce a dodávky M</t>
  </si>
  <si>
    <t>23-M</t>
  </si>
  <si>
    <t>Montáže potrubí</t>
  </si>
  <si>
    <t>230011175</t>
  </si>
  <si>
    <t>Montáž potrubí z trub ocelových hladkých tř. 11 až 13 Ø 521 mm, tl. 16,0 mm</t>
  </si>
  <si>
    <t>590428614</t>
  </si>
  <si>
    <t>https://podminky.urs.cz/item/CS_URS_2024_01/230011175</t>
  </si>
  <si>
    <t>17,00+36,00</t>
  </si>
  <si>
    <t>M140182</t>
  </si>
  <si>
    <t>trubka ocel DN500 tl. 8mm, tř. 11 353</t>
  </si>
  <si>
    <t>1111298837</t>
  </si>
  <si>
    <t>230025165</t>
  </si>
  <si>
    <t>Montáž trubních dílů přivařovacích hmotnosti přes 50 do 250 kg tř. 11 až 13 Ø 530 mm, tl. 8,0 mm</t>
  </si>
  <si>
    <t>-1400328570</t>
  </si>
  <si>
    <t>https://podminky.urs.cz/item/CS_URS_2024_01/230025165</t>
  </si>
  <si>
    <t>M141090</t>
  </si>
  <si>
    <t>koleno DN500/90°</t>
  </si>
  <si>
    <t>-78090972</t>
  </si>
  <si>
    <t>D.1.2.8 - Dešťová kanalizace, nakládání s dešťovými vodami</t>
  </si>
  <si>
    <t>131451103</t>
  </si>
  <si>
    <t>Hloubení nezapažených jam a zářezů strojně s urovnáním dna do předepsaného profilu a spádu v hornině třídy těžitelnosti II skupiny 5 přes 50 do 100 m3</t>
  </si>
  <si>
    <t>732216556</t>
  </si>
  <si>
    <t>https://podminky.urs.cz/item/CS_URS_2024_01/131451103</t>
  </si>
  <si>
    <t>"VSAK</t>
  </si>
  <si>
    <t>"PODÉLNÝ PROFIL</t>
  </si>
  <si>
    <t>11,00*5,00*1,00</t>
  </si>
  <si>
    <t>5,00*5,00*1,30</t>
  </si>
  <si>
    <t>132454203</t>
  </si>
  <si>
    <t>Hloubení zapažených rýh šířky přes 800 do 2 000 mm strojně s urovnáním dna do předepsaného profilu a spádu v hornině třídy těžitelnosti II skupiny 5 přes 50 do 100 m3</t>
  </si>
  <si>
    <t>-1207702829</t>
  </si>
  <si>
    <t>https://podminky.urs.cz/item/CS_URS_2024_01/132454203</t>
  </si>
  <si>
    <t>9,00*1,20*1,80</t>
  </si>
  <si>
    <t>151101101</t>
  </si>
  <si>
    <t>Zřízení pažení a rozepření stěn rýh pro podzemní vedení příložné pro jakoukoliv mezerovitost, hloubky do 2 m</t>
  </si>
  <si>
    <t>1970770115</t>
  </si>
  <si>
    <t>https://podminky.urs.cz/item/CS_URS_2024_01/151101101</t>
  </si>
  <si>
    <t>9,00*1,80*2</t>
  </si>
  <si>
    <t>151101111</t>
  </si>
  <si>
    <t>Odstranění pažení a rozepření stěn rýh pro podzemní vedení s uložením materiálu na vzdálenost do 3 m od kraje výkopu příložné, hloubky do 2 m</t>
  </si>
  <si>
    <t>321769475</t>
  </si>
  <si>
    <t>https://podminky.urs.cz/item/CS_URS_2024_01/151101111</t>
  </si>
  <si>
    <t>-1468023729</t>
  </si>
  <si>
    <t>"pol.č. R19199706" 65,39</t>
  </si>
  <si>
    <t>-117868508</t>
  </si>
  <si>
    <t>"výkopy celkem" 87,50+19,44</t>
  </si>
  <si>
    <t>"pol.č. R19199706" -65,39</t>
  </si>
  <si>
    <t>1998920438</t>
  </si>
  <si>
    <t>41,55*10 'Přepočtené koeficientem množství</t>
  </si>
  <si>
    <t>506241738</t>
  </si>
  <si>
    <t>1594057039</t>
  </si>
  <si>
    <t>41,55*2,7 'Přepočtené koeficientem množství</t>
  </si>
  <si>
    <t>788003175</t>
  </si>
  <si>
    <t>-2010603251</t>
  </si>
  <si>
    <t>"odečet štěrkových vrstev</t>
  </si>
  <si>
    <t>"lože" -2,55</t>
  </si>
  <si>
    <t>"obsyp" -9,00</t>
  </si>
  <si>
    <t>"vsak" -30,00</t>
  </si>
  <si>
    <t>-1648395399</t>
  </si>
  <si>
    <t>12,50*1,20*0,60</t>
  </si>
  <si>
    <t>-12,50*3,14*0,125*0,125</t>
  </si>
  <si>
    <t>1359852414</t>
  </si>
  <si>
    <t>8,387*2 'Přepočtené koeficientem množství</t>
  </si>
  <si>
    <t>1531151996</t>
  </si>
  <si>
    <t>"předrcení vykopané horniny na předepsané frakce dle PD</t>
  </si>
  <si>
    <t>"hornina po předrcení bude využita pro lože pod potrubí, obsyp potrubí a zásyp výkopů</t>
  </si>
  <si>
    <t>"pol.č. 174151101 zásyp výkopu"         65,39</t>
  </si>
  <si>
    <t>65,39*2,7 'Přepočtené koeficientem množství</t>
  </si>
  <si>
    <t>211531111</t>
  </si>
  <si>
    <t>Výplň kamenivem do rýh odvodňovacích žeber nebo trativodů bez zhutnění, s úpravou povrchu výplně kamenivem hrubým drceným frakce 16 až 63 mm</t>
  </si>
  <si>
    <t>388183460</t>
  </si>
  <si>
    <t>https://podminky.urs.cz/item/CS_URS_2024_01/211531111</t>
  </si>
  <si>
    <t>"štěrk fr. 32-63 mm</t>
  </si>
  <si>
    <t>10,00*3,00*1,00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</si>
  <si>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</si>
  <si>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</si>
  <si>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804974214</t>
  </si>
  <si>
    <t>https://podminky.urs.cz/item/CS_URS_2024_01/211971122</t>
  </si>
  <si>
    <t>10,00*(3,00*2+1,00*2)</t>
  </si>
  <si>
    <t>3,00*1,00*2</t>
  </si>
  <si>
    <t>-268081424</t>
  </si>
  <si>
    <t>86*1,2 'Přepočtené koeficientem množství</t>
  </si>
  <si>
    <t>-351861814</t>
  </si>
  <si>
    <t>12,50*1,20*0,15</t>
  </si>
  <si>
    <t>1,00*1,00*0,15*2</t>
  </si>
  <si>
    <t>871360420</t>
  </si>
  <si>
    <t>Montáž kanalizačního potrubí z polypropylenu PP korugovaného nebo žebrovaného SN 12 DN 250</t>
  </si>
  <si>
    <t>26023417</t>
  </si>
  <si>
    <t>https://podminky.urs.cz/item/CS_URS_2024_01/871360420</t>
  </si>
  <si>
    <t>12,50</t>
  </si>
  <si>
    <t>28614117</t>
  </si>
  <si>
    <t>trubka kanalizační žebrovaná PP DN 250x2000mm</t>
  </si>
  <si>
    <t>1173784731</t>
  </si>
  <si>
    <t>12,5*1,015 'Přepočtené koeficientem množství</t>
  </si>
  <si>
    <t>871364202</t>
  </si>
  <si>
    <t>Montáž kanalizačního potrubí z polyetylenu PE100 RC svařovaných na tupo v otevřeném výkopu ve sklonu do 20 % SDR 11/PN16 d 280 x 25,4 mm</t>
  </si>
  <si>
    <t>-1116026295</t>
  </si>
  <si>
    <t>https://podminky.urs.cz/item/CS_URS_2024_01/871364202</t>
  </si>
  <si>
    <t>28613244</t>
  </si>
  <si>
    <t>trubka drenážní korugovaná sendvičová HD-PE SN 8 perforace 360° pro liniové stavby DN 250</t>
  </si>
  <si>
    <t>1657587935</t>
  </si>
  <si>
    <t>16*1,015 'Přepočtené koeficientem množství</t>
  </si>
  <si>
    <t>877355313</t>
  </si>
  <si>
    <t>Montáž tvarovek na kanalizačním plastovém potrubí z PE svařovaných na tupo SDR 11/PN16 T-kusů d 200</t>
  </si>
  <si>
    <t>1546096295</t>
  </si>
  <si>
    <t>https://podminky.urs.cz/item/CS_URS_2024_01/877355313</t>
  </si>
  <si>
    <t>28613293</t>
  </si>
  <si>
    <t>tvarovka T-kus PE drenážního systému komunikací, letišť a sportovišť DN 250</t>
  </si>
  <si>
    <t>249735930</t>
  </si>
  <si>
    <t>877360330</t>
  </si>
  <si>
    <t>Montáž tvarovek na kanalizačním plastovém potrubí z PP nebo PVC-U hladkého plnostěnného spojek nebo redukcí DN 250</t>
  </si>
  <si>
    <t>2132151519</t>
  </si>
  <si>
    <t>https://podminky.urs.cz/item/CS_URS_2024_01/877360330</t>
  </si>
  <si>
    <t>M8.01</t>
  </si>
  <si>
    <t xml:space="preserve">spojka flexi DN250 spoj PP a PE trub </t>
  </si>
  <si>
    <t>1538932667</t>
  </si>
  <si>
    <t>894812321</t>
  </si>
  <si>
    <t>Revizní a čistící šachta z polypropylenu PP pro hladké trouby DN 600 šachtové dno (DN šachty / DN trubního vedení) DN 600/250 průtočné</t>
  </si>
  <si>
    <t>1623223139</t>
  </si>
  <si>
    <t>https://podminky.urs.cz/item/CS_URS_2024_01/894812321</t>
  </si>
  <si>
    <t>"VÝPIS ŠACHET</t>
  </si>
  <si>
    <t>" Š1, Š2" 2</t>
  </si>
  <si>
    <t>894812331</t>
  </si>
  <si>
    <t>Revizní a čistící šachta z polypropylenu PP pro hladké trouby DN 600 roura šachtová korugovaná, světlé hloubky 1 000 mm</t>
  </si>
  <si>
    <t>207201866</t>
  </si>
  <si>
    <t>https://podminky.urs.cz/item/CS_URS_2024_01/894812331</t>
  </si>
  <si>
    <t>756810753</t>
  </si>
  <si>
    <t>-2001980911</t>
  </si>
  <si>
    <t>1547671174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</si>
  <si>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</si>
  <si>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</si>
  <si>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807643917</t>
  </si>
  <si>
    <t>https://podminky.urs.cz/item/CS_URS_2024_01/998276101</t>
  </si>
  <si>
    <t>SO 03 - Zpevněná obslužná komunikace</t>
  </si>
  <si>
    <t>Rozpočet je zpracován na základě DPS pro SO 03.</t>
  </si>
  <si>
    <t>122351104</t>
  </si>
  <si>
    <t>Odkopávky a prokopávky nezapažené strojně v hornině třídy těžitelnosti II skupiny 4 přes 100 do 500 m3</t>
  </si>
  <si>
    <t>532487668</t>
  </si>
  <si>
    <t>https://podminky.urs.cz/item/CS_URS_2024_01/122351104</t>
  </si>
  <si>
    <t>"dle vzorových řezů odkop pro podkladní vrstvy obslužných komunikací</t>
  </si>
  <si>
    <t>"odkopávky pro zámkovou dlažbu řešeny v rámci obj. SO 01</t>
  </si>
  <si>
    <t>"zpevněná obslužná komunikace</t>
  </si>
  <si>
    <t>"VĚTEV A" (466,00+130,00*0,50*2)*0,20*2</t>
  </si>
  <si>
    <t>"posun stávající lesní komunikace</t>
  </si>
  <si>
    <t>"VĚTEV B" (259,00+87,00*0,50*2)*0,20*2</t>
  </si>
  <si>
    <t>"zpevněná plocha u vodoměrné šachty pro SO 02</t>
  </si>
  <si>
    <t>105,00*0,20</t>
  </si>
  <si>
    <t>"horniny sk.4 - 50%" 397,80*0,50</t>
  </si>
  <si>
    <t>122451104</t>
  </si>
  <si>
    <t>Odkopávky a prokopávky nezapažené strojně v hornině třídy těžitelnosti II skupiny 5 přes 100 do 500 m3</t>
  </si>
  <si>
    <t>-1759519033</t>
  </si>
  <si>
    <t>https://podminky.urs.cz/item/CS_URS_2024_01/122451104</t>
  </si>
  <si>
    <t>"horniny sk.5 - 50%" 397,80*0,50</t>
  </si>
  <si>
    <t>450127388</t>
  </si>
  <si>
    <t>1795415285</t>
  </si>
  <si>
    <t>397,8*5 'Přepočtené koeficientem množství</t>
  </si>
  <si>
    <t>-424875207</t>
  </si>
  <si>
    <t>397,8*2 'Přepočtené koeficientem množství</t>
  </si>
  <si>
    <t>-1406169601</t>
  </si>
  <si>
    <t>181951114</t>
  </si>
  <si>
    <t>Úprava pláně vyrovnáním výškových rozdílů strojně v hornině třídy těžitelnosti II, skupiny 4 a 5 se zhutněním</t>
  </si>
  <si>
    <t>1669540341</t>
  </si>
  <si>
    <t>https://podminky.urs.cz/item/CS_URS_2024_01/181951114</t>
  </si>
  <si>
    <t>"plocha komunikací" 942,00</t>
  </si>
  <si>
    <t>"plocha zámk. dl. u vodojemu" 367,00</t>
  </si>
  <si>
    <t>564761101</t>
  </si>
  <si>
    <t>Podklad nebo kryt z kameniva hrubého drceného vel. 32-63 mm s rozprostřením a zhutněním plochy jednotlivě do 100 m2, po zhutnění tl. 200 mm</t>
  </si>
  <si>
    <t>-1462893965</t>
  </si>
  <si>
    <t>https://podminky.urs.cz/item/CS_URS_2024_01/564761101</t>
  </si>
  <si>
    <t>"pol.č. 564952114" 725,00</t>
  </si>
  <si>
    <t>"pol.č. 569851111" 217,00</t>
  </si>
  <si>
    <t>564851111</t>
  </si>
  <si>
    <t>Podklad ze štěrkodrti ŠD s rozprostřením a zhutněním plochy přes 100 m2, po zhutnění tl. 150 mm</t>
  </si>
  <si>
    <t>-1924690018</t>
  </si>
  <si>
    <t>https://podminky.urs.cz/item/CS_URS_2024_01/564851111</t>
  </si>
  <si>
    <t>"podklad ze štěrkodrti fr. 0-32</t>
  </si>
  <si>
    <t>"ZP - zámková dlažba" 367,00</t>
  </si>
  <si>
    <t>564861111</t>
  </si>
  <si>
    <t>Podklad ze štěrkodrti ŠD s rozprostřením a zhutněním plochy přes 100 m2, po zhutnění tl. 200 mm</t>
  </si>
  <si>
    <t>-1704149587</t>
  </si>
  <si>
    <t>https://podminky.urs.cz/item/CS_URS_2024_01/564861111</t>
  </si>
  <si>
    <t>"štěrkodrť fr. 0/63mm</t>
  </si>
  <si>
    <t>"výměnná vrstva ze štěrkodrti tl.200 mm</t>
  </si>
  <si>
    <t>"ZP - zámková dlažba" 367,00*2</t>
  </si>
  <si>
    <t>"v případě únosnosti podloží menší než 30 MPa bude provedena výměnná vrstva ze ŠD  tl.400 mm</t>
  </si>
  <si>
    <t>564952114</t>
  </si>
  <si>
    <t>Podklad z mechanicky zpevněného kameniva MZK (minerální beton) s rozprostřením a s hutněním, po zhutnění tl. 180 mm</t>
  </si>
  <si>
    <t>-368904972</t>
  </si>
  <si>
    <t>https://podminky.urs.cz/item/CS_URS_2024_01/564952114</t>
  </si>
  <si>
    <t>"VĚTEV A" 466,00</t>
  </si>
  <si>
    <t>"VĚTEV B" 259,00</t>
  </si>
  <si>
    <t>-1217612850</t>
  </si>
  <si>
    <t>105,00</t>
  </si>
  <si>
    <t>567122114</t>
  </si>
  <si>
    <t>Podklad ze směsi stmelené cementem SC bez dilatačních spár, s rozprostřením a zhutněním SC C 8/10 (KSC I), po zhutnění tl. 150 mm</t>
  </si>
  <si>
    <t>1240140344</t>
  </si>
  <si>
    <t>https://podminky.urs.cz/item/CS_URS_2024_01/567122114</t>
  </si>
  <si>
    <t>569851111</t>
  </si>
  <si>
    <t>Zpevnění krajnic nebo komunikací pro pěší s rozprostřením a zhutněním, po zhutnění štěrkodrtí tl. 150 mm</t>
  </si>
  <si>
    <t>2027160849</t>
  </si>
  <si>
    <t>https://podminky.urs.cz/item/CS_URS_2024_01/569851111</t>
  </si>
  <si>
    <t xml:space="preserve">"krajnice </t>
  </si>
  <si>
    <t>"VĚTEV A" 130,00*0,50*2</t>
  </si>
  <si>
    <t>"VĚTEV B" 87,00*0,50*2</t>
  </si>
  <si>
    <t>596212213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</si>
  <si>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</si>
  <si>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-240259610</t>
  </si>
  <si>
    <t>https://podminky.urs.cz/item/CS_URS_2024_01/596212213</t>
  </si>
  <si>
    <t>59245020</t>
  </si>
  <si>
    <t>dlažba skladebná betonová 200x100mm tl 80mm přírodní</t>
  </si>
  <si>
    <t>723923540</t>
  </si>
  <si>
    <t>367*1,01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</si>
  <si>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</si>
  <si>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</si>
  <si>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-1644760420</t>
  </si>
  <si>
    <t>https://podminky.urs.cz/item/CS_URS_2024_01/916231213</t>
  </si>
  <si>
    <t xml:space="preserve">"beton C20/25nXF3 </t>
  </si>
  <si>
    <t>"BO 10/25" 86,60</t>
  </si>
  <si>
    <t>59217017</t>
  </si>
  <si>
    <t>obrubník betonový chodníkový 1000x100x250mm</t>
  </si>
  <si>
    <t>-750404419</t>
  </si>
  <si>
    <t>86,6*1,02 'Přepočtené koeficientem množství</t>
  </si>
  <si>
    <t>26882625</t>
  </si>
  <si>
    <t>"plocha zámk. dl. " 367,00</t>
  </si>
  <si>
    <t>998225111</t>
  </si>
  <si>
    <t>Přesun hmot pro komunikace s krytem z kameniva, monolitickým betonovým nebo živičným dopravní vzdálenost do 200 m jakékoliv délky objektu</t>
  </si>
  <si>
    <t>67699676</t>
  </si>
  <si>
    <t>https://podminky.urs.cz/item/CS_URS_2024_01/998225111</t>
  </si>
  <si>
    <t>SO 05 - Přípojka NN</t>
  </si>
  <si>
    <t>Rozpočet je zpracován na základě DPS pro SO 05.</t>
  </si>
  <si>
    <t xml:space="preserve">    21-M - Elektromontáže</t>
  </si>
  <si>
    <t xml:space="preserve">    46-M - Zemní práce při extr.mont.pracích</t>
  </si>
  <si>
    <t>HZS - Hodinové zúčtovací sazby</t>
  </si>
  <si>
    <t>21-M</t>
  </si>
  <si>
    <t>Elektromontáže</t>
  </si>
  <si>
    <t>R21011</t>
  </si>
  <si>
    <t>Montáž zařízení dodávek</t>
  </si>
  <si>
    <t>sada</t>
  </si>
  <si>
    <t>981308561</t>
  </si>
  <si>
    <t>Dod01</t>
  </si>
  <si>
    <t>Kompaktní plastový elektroměrový rozváděč  v provedení v plastovém elektroměrovém pilíři , jistič před elektroměrem 3x40A/B, přímé měření 3x400V/50Hz IP43 + upevňovací a připojivací příslušenství</t>
  </si>
  <si>
    <t>655566622</t>
  </si>
  <si>
    <t>Dod02</t>
  </si>
  <si>
    <t xml:space="preserve">Přípojková pojistková skříň do výklenku, pro pojistky 6x do 125A. Úprava se svodiči přepětí místo 2. sady pojistek. </t>
  </si>
  <si>
    <t>1913788719</t>
  </si>
  <si>
    <t>R21012</t>
  </si>
  <si>
    <t>Montáž materiálů kabelových rozvodů</t>
  </si>
  <si>
    <t>-2100873842</t>
  </si>
  <si>
    <t>M34101</t>
  </si>
  <si>
    <t>kabel  AYKY-J 4x35</t>
  </si>
  <si>
    <t>-526878606</t>
  </si>
  <si>
    <t>M34102</t>
  </si>
  <si>
    <t>kabel  AYKY-J 4x50</t>
  </si>
  <si>
    <t>702147331</t>
  </si>
  <si>
    <t>M34103</t>
  </si>
  <si>
    <t>kabel  CYKY-J 4x10</t>
  </si>
  <si>
    <t>884727795</t>
  </si>
  <si>
    <t>M34104</t>
  </si>
  <si>
    <t>trubka korugovaná Kopoflex</t>
  </si>
  <si>
    <t>1622653091</t>
  </si>
  <si>
    <t>M34105</t>
  </si>
  <si>
    <t>vodič uzemňovací FeZn</t>
  </si>
  <si>
    <t>693480679</t>
  </si>
  <si>
    <t>M34106</t>
  </si>
  <si>
    <t>zemnící tyč, dl. 2m</t>
  </si>
  <si>
    <t>-1572882403</t>
  </si>
  <si>
    <t>46-M</t>
  </si>
  <si>
    <t>Zemní práce při extr.mont.pracích</t>
  </si>
  <si>
    <t>460011</t>
  </si>
  <si>
    <t>vytyčení trati kabelového vedení v zast. prostoru</t>
  </si>
  <si>
    <t>km</t>
  </si>
  <si>
    <t>1366908496</t>
  </si>
  <si>
    <t>460012</t>
  </si>
  <si>
    <t>výkop rýhy , zem. tř. 3, 35x80 cm</t>
  </si>
  <si>
    <t>-1661503264</t>
  </si>
  <si>
    <t>460013</t>
  </si>
  <si>
    <t>zához rýhy , zem. tř. 3, 35x80 cm</t>
  </si>
  <si>
    <t>-1920336456</t>
  </si>
  <si>
    <t>460014</t>
  </si>
  <si>
    <t>základ z písku a cementu pro elektroměrový pilíř</t>
  </si>
  <si>
    <t>-122289004</t>
  </si>
  <si>
    <t>460015</t>
  </si>
  <si>
    <t>úprava terénu</t>
  </si>
  <si>
    <t>1571170384</t>
  </si>
  <si>
    <t>HZS</t>
  </si>
  <si>
    <t>Hodinové zúčtovací sazby</t>
  </si>
  <si>
    <t>HZS12014</t>
  </si>
  <si>
    <t xml:space="preserve">Práce na montážní plošine + pronájem plošiny </t>
  </si>
  <si>
    <t>1243163241</t>
  </si>
  <si>
    <t>HZS12015</t>
  </si>
  <si>
    <t>Revize, zkoušky</t>
  </si>
  <si>
    <t>-2094908757</t>
  </si>
  <si>
    <t>SO 06 - Přívod ze SZ větve vodovodu</t>
  </si>
  <si>
    <t>Rozpočet je zpracován na základě DPS pro SO 06.</t>
  </si>
  <si>
    <t>1960766827</t>
  </si>
  <si>
    <t>5 dní á 24 hod</t>
  </si>
  <si>
    <t>5*24</t>
  </si>
  <si>
    <t>915871772</t>
  </si>
  <si>
    <t>121151213</t>
  </si>
  <si>
    <t>Sejmutí lesní půdy strojně při souvislé ploše přes 100 do 500 m2, tl. vrstvy přes 150 do 200 mm</t>
  </si>
  <si>
    <t>-17478828</t>
  </si>
  <si>
    <t>https://podminky.urs.cz/item/CS_URS_2024_01/121151213</t>
  </si>
  <si>
    <t>133,00*1,35</t>
  </si>
  <si>
    <t>-141065577</t>
  </si>
  <si>
    <t>"PŘÍVODNÍ POTRUBÍ - PODÉLNÝ PROFIL</t>
  </si>
  <si>
    <t>"ruční výkop - 5%" 368,585*0,05</t>
  </si>
  <si>
    <t>131451204</t>
  </si>
  <si>
    <t>Hloubení zapažených jam a zářezů strojně s urovnáním dna do předepsaného profilu a spádu v hornině třídy těžitelnosti II skupiny 5 přes 100 do 500 m3</t>
  </si>
  <si>
    <t>343725419</t>
  </si>
  <si>
    <t>https://podminky.urs.cz/item/CS_URS_2024_01/131451204</t>
  </si>
  <si>
    <t>133,00*1,35*1,90</t>
  </si>
  <si>
    <t>8,00*1,35*1,80</t>
  </si>
  <si>
    <t>"místo napojení na stáv. potrubí LT DN500</t>
  </si>
  <si>
    <t>2,00*2,00*2,00</t>
  </si>
  <si>
    <t>"strojní výkop - 95%" 368,585*0,95</t>
  </si>
  <si>
    <t>-602764748</t>
  </si>
  <si>
    <t>"VZOROVÉ ŘEZY RÝHOU - TRASA V NEZPEVNĚNÝCH PLOCHÁCH</t>
  </si>
  <si>
    <t>"pažení 1/2 výkopů (pažení druhé části souběhu výkopů v obj. SO 02)</t>
  </si>
  <si>
    <t>141,00*1,90</t>
  </si>
  <si>
    <t>"místo napojení na stáv. potrubí DN500</t>
  </si>
  <si>
    <t>2,00*2*2,00</t>
  </si>
  <si>
    <t>1595172268</t>
  </si>
  <si>
    <t>-1025197982</t>
  </si>
  <si>
    <t>"odvoz lesní půdy na mezideponii a zpět k rozprostření</t>
  </si>
  <si>
    <t>133,00*1,35*0,10*2</t>
  </si>
  <si>
    <t>904820359</t>
  </si>
  <si>
    <t>"pol.č. R19199706" 173,835</t>
  </si>
  <si>
    <t>1490204870</t>
  </si>
  <si>
    <t>"pol.č. 131451204 - výkopy celkem" 368,585</t>
  </si>
  <si>
    <t>"pol.č. R19199706" -173,835</t>
  </si>
  <si>
    <t>311532471</t>
  </si>
  <si>
    <t>194,75*5 'Přepočtené koeficientem množství</t>
  </si>
  <si>
    <t>167151101</t>
  </si>
  <si>
    <t>Nakládání, skládání a překládání neulehlého výkopku nebo sypaniny strojně nakládání, množství do 100 m3, z horniny třídy těžitelnosti I, skupiny 1 až 3</t>
  </si>
  <si>
    <t>-1597491608</t>
  </si>
  <si>
    <t>https://podminky.urs.cz/item/CS_URS_2024_01/167151101</t>
  </si>
  <si>
    <t>lesní půda z mezideponie ke zpětnému rozprostření</t>
  </si>
  <si>
    <t>133,00*1,35*0,10</t>
  </si>
  <si>
    <t>804846659</t>
  </si>
  <si>
    <t>489997793</t>
  </si>
  <si>
    <t>194,75*2,7 'Přepočtené koeficientem množství</t>
  </si>
  <si>
    <t>1721079350</t>
  </si>
  <si>
    <t>1856949377</t>
  </si>
  <si>
    <t>133,00*1,35*(1,90-0,10-0,90)</t>
  </si>
  <si>
    <t>8,00*1,35*(1,80-0,10-0,90)</t>
  </si>
  <si>
    <t>2,00*2,00*(2,00-0,10-1,00)</t>
  </si>
  <si>
    <t>1302488032</t>
  </si>
  <si>
    <t>141,00*1,35*0,90</t>
  </si>
  <si>
    <t>"odečet výtlaku potrubí</t>
  </si>
  <si>
    <t>-141,00*3,14*0,25*0,25</t>
  </si>
  <si>
    <t>2,00*2,00*1,00</t>
  </si>
  <si>
    <t>-2,00*3,14*0,25*0,25</t>
  </si>
  <si>
    <t>-453996931</t>
  </si>
  <si>
    <t>147,251*2 'Přepočtené koeficientem množství</t>
  </si>
  <si>
    <t>181351103</t>
  </si>
  <si>
    <t>Rozprostření a urovnání ornice v rovině nebo ve svahu sklonu do 1:5 strojně při souvislé ploše přes 100 do 500 m2, tl. vrstvy do 200 mm</t>
  </si>
  <si>
    <t>-1215781119</t>
  </si>
  <si>
    <t>https://podminky.urs.cz/item/CS_URS_2024_01/181351103</t>
  </si>
  <si>
    <t>-1644876838</t>
  </si>
  <si>
    <t>"pol.č. 174151101 zásyp výkopu"        173,835</t>
  </si>
  <si>
    <t>173,835*2,7 'Přepočtené koeficientem množství</t>
  </si>
  <si>
    <t>359356906</t>
  </si>
  <si>
    <t>141,00*1,35*0,10</t>
  </si>
  <si>
    <t>2,00*2,00*0,10</t>
  </si>
  <si>
    <t>2005356291</t>
  </si>
  <si>
    <t>"PŘÍVODNÍ POTRUBÍ - KLADEČSKÉ SCHÉMA</t>
  </si>
  <si>
    <t>"VÝPIS MATERIÁLU PŘÍVODNÍHO POTRUBÍ SZ VĚTVE VODOVODU</t>
  </si>
  <si>
    <t>141,00</t>
  </si>
  <si>
    <t>-878132765</t>
  </si>
  <si>
    <t xml:space="preserve">Poznámka k položce:_x000D_
Potrubí z tvárné litiny DN 500, dle ČSN EN 545:2015 a ISO 2531 s násuvným zámkovým hrdlovým jednokomorovým spojem, včetně zámkových spojů, min. PN 10, tlaková třída trubek: C 30. Délka trubek: 6,00 m, násuvný zámkový hrdlový spoj vč. těsnícího kroužku.  Vnější povrch trub: žárové pokovení slitinou zinku a hliníku (85Zn-15Al) v množství 400 g/m2 + krycí nátěr z modrého epoxidu o síle min. 120 μm; vnitřní povrch: odstředivě nanášená vystýlka z vysokopecního cementu - síranovzdorné, dle ČSN EN545 a ČSN EN 191-1 a ISO 4179.Minimální tloušťka stěny pro DN 500 – 7,5 mm (C30), (podrobný popis potrubí viz. technická zpráva), bez prořezu (pro otervřený výkop)_x000D_
</t>
  </si>
  <si>
    <t>141*1,01 'Přepočtené koeficientem množství</t>
  </si>
  <si>
    <t>-277696017</t>
  </si>
  <si>
    <t>857242122</t>
  </si>
  <si>
    <t>Montáž litinových tvarovek na potrubí litinovém tlakovém jednoosých na potrubí z trub přírubových v otevřeném výkopu, kanálu nebo v šachtě DN 80</t>
  </si>
  <si>
    <t>592196017</t>
  </si>
  <si>
    <t>https://podminky.urs.cz/item/CS_URS_2024_01/857242122</t>
  </si>
  <si>
    <t>31951003</t>
  </si>
  <si>
    <t>potrubní spojka jištěná proti posuvu hrdlo-příruba DN 80</t>
  </si>
  <si>
    <t>-1955751096</t>
  </si>
  <si>
    <t>857312122</t>
  </si>
  <si>
    <t>Montáž litinových tvarovek na potrubí litinovém tlakovém jednoosých na potrubí z trub přírubových v otevřeném výkopu, kanálu nebo v šachtě DN 150</t>
  </si>
  <si>
    <t>967603318</t>
  </si>
  <si>
    <t>https://podminky.urs.cz/item/CS_URS_2024_01/857312122</t>
  </si>
  <si>
    <t>55254029</t>
  </si>
  <si>
    <t>koleno přírubové z tvárné litiny,práškový epoxid tl 250µm Q-kus DN 150-90°</t>
  </si>
  <si>
    <t>1873854795</t>
  </si>
  <si>
    <t>55253616</t>
  </si>
  <si>
    <t>přechod přírubový,práškový epoxid tl 250µm FFR-kus litinový DN 150/80</t>
  </si>
  <si>
    <t>-561059005</t>
  </si>
  <si>
    <t>857372122</t>
  </si>
  <si>
    <t>Montáž litinových tvarovek na potrubí litinovém tlakovém jednoosých na potrubí z trub přírubových v otevřeném výkopu, kanálu nebo v šachtě DN 300</t>
  </si>
  <si>
    <t>-657932005</t>
  </si>
  <si>
    <t>https://podminky.urs.cz/item/CS_URS_2024_01/857372122</t>
  </si>
  <si>
    <t>31951011</t>
  </si>
  <si>
    <t>potrubní spojka jištěná proti posuvu hrdlo-příruba DN 300</t>
  </si>
  <si>
    <t>-1265007604</t>
  </si>
  <si>
    <t>857392122</t>
  </si>
  <si>
    <t>Montáž litinových tvarovek na potrubí litinovém tlakovém jednoosých na potrubí z trub přírubových v otevřeném výkopu, kanálu nebo v šachtě DN 400</t>
  </si>
  <si>
    <t>1135761943</t>
  </si>
  <si>
    <t>https://podminky.urs.cz/item/CS_URS_2024_01/857392122</t>
  </si>
  <si>
    <t>55253638</t>
  </si>
  <si>
    <t>přechod přírubový FFR-kus,práškový epoxid tl 250µm litinový DN 400/300</t>
  </si>
  <si>
    <t>-909196003</t>
  </si>
  <si>
    <t>557924283</t>
  </si>
  <si>
    <t>483282985</t>
  </si>
  <si>
    <t>-348365579</t>
  </si>
  <si>
    <t>985584407</t>
  </si>
  <si>
    <t>-118263064</t>
  </si>
  <si>
    <t>922150536</t>
  </si>
  <si>
    <t>1507204894</t>
  </si>
  <si>
    <t>55254035</t>
  </si>
  <si>
    <t>koleno přírubové z tvárné litiny,práškový epoxid tl 250µm Q-kus DN 500-90°</t>
  </si>
  <si>
    <t>-1223552790</t>
  </si>
  <si>
    <t>55251073</t>
  </si>
  <si>
    <t>přechod přírubový FFR-kus,práškový epoxid tl 250µm litinový DN 500/400</t>
  </si>
  <si>
    <t>881167140</t>
  </si>
  <si>
    <t>31951026</t>
  </si>
  <si>
    <t>potrubní spojka jištěná proti posuvu hrdlo-příruba DN 500</t>
  </si>
  <si>
    <t>-602596130</t>
  </si>
  <si>
    <t>1205916218</t>
  </si>
  <si>
    <t>55251747</t>
  </si>
  <si>
    <t>tvarovka přírubová litinová s přírubovou odbočkou,práškový epoxid tl 250µm T-kus DN 500/150</t>
  </si>
  <si>
    <t>2141704382</t>
  </si>
  <si>
    <t xml:space="preserve">Poznámka k položce:_x000D_
Tvarovka z tvárné litiny DN 500/500, dle ČSN EN 545:2015 a ISO 2531 s přírubovými spoji, min. PN 10, tlaková třída tvarovek: C 30. Vnější i vnitřní ochrana povrchu: těžká protikorozní ochrana odpovídající GSK - navrstvený přáškový epoxid modré barvy s min. tl. 250 μm dle ČSN EN 14901_x000D_
</t>
  </si>
  <si>
    <t>55251753</t>
  </si>
  <si>
    <t>tvarovka přírubová litinová s přírubovou odbočkou,práškový epoxid tl 250µm T-kus DN 500/500</t>
  </si>
  <si>
    <t>1260795085</t>
  </si>
  <si>
    <t xml:space="preserve">Poznámka k položce:_x000D_
Tvarovka z tvárné litiny DN 500/150, dle ČSN EN 545:2015 a ISO 2531 s přírubovými spoji, min. PN 10, tlaková třída tvarovek: C 30. Vnější i vnitřní ochrana povrchu: těžká protikorozní ochrana odpovídající GSK - navrstvený přáškový epoxid modré barvy s min. tl. 250 μm dle ČSN EN 14901_x000D_
</t>
  </si>
  <si>
    <t>891421112</t>
  </si>
  <si>
    <t>Montáž vodovodních armatur na potrubí šoupátek nebo klapek uzavíracích v otevřeném výkopu nebo v šachtách s osazením zemní soupravy (bez poklopů) DN 500</t>
  </si>
  <si>
    <t>1397449713</t>
  </si>
  <si>
    <t>https://podminky.urs.cz/item/CS_URS_2024_01/891421112</t>
  </si>
  <si>
    <t>42221313</t>
  </si>
  <si>
    <t>šoupátko pitná voda litina GGG 50 krátká stavební dl PN10/16 DN 500x350mm</t>
  </si>
  <si>
    <t>1667866901</t>
  </si>
  <si>
    <t>75131705</t>
  </si>
  <si>
    <t>zemní teleskopická souprava pro šoupě DN 350-500, rozsah 1,2-2,0 m</t>
  </si>
  <si>
    <t>-90172832</t>
  </si>
  <si>
    <t>368345642</t>
  </si>
  <si>
    <t>-885199680</t>
  </si>
  <si>
    <t>1397215074</t>
  </si>
  <si>
    <t>-171002729</t>
  </si>
  <si>
    <t>1296297548</t>
  </si>
  <si>
    <t>-605889510</t>
  </si>
  <si>
    <t>-134063533</t>
  </si>
  <si>
    <t>-1805482354</t>
  </si>
  <si>
    <t>-262228584</t>
  </si>
  <si>
    <t>-448878815</t>
  </si>
  <si>
    <t>-1063588603</t>
  </si>
  <si>
    <t>-1499813337</t>
  </si>
  <si>
    <t>1314333393</t>
  </si>
  <si>
    <t>2129509159</t>
  </si>
  <si>
    <t>PS300/10-16</t>
  </si>
  <si>
    <t>Přírubový spoj – nerez. šrouby, matice a podložky DN 300 PN 10</t>
  </si>
  <si>
    <t>1870150665</t>
  </si>
  <si>
    <t>PS400/10-16</t>
  </si>
  <si>
    <t>Přírubový spoj – nerez. šrouby, matice a podložky DN 400 PN 10</t>
  </si>
  <si>
    <t>2029502518</t>
  </si>
  <si>
    <t>ks</t>
  </si>
  <si>
    <t>1347524676</t>
  </si>
  <si>
    <t>696393758</t>
  </si>
  <si>
    <t>SO 08 - Propoj do vodojemu Lesnov</t>
  </si>
  <si>
    <t>Rozpočet je zpracován na základě DPS pro SO 08.</t>
  </si>
  <si>
    <t xml:space="preserve">    8.2 - Technologie; dodávka + montáž</t>
  </si>
  <si>
    <t xml:space="preserve">      D1.1 - Potrubní rozvod vodojemu</t>
  </si>
  <si>
    <t xml:space="preserve">      D1.2 - Potrubní rozvod přívodního potrubí</t>
  </si>
  <si>
    <t>121151203</t>
  </si>
  <si>
    <t>Sejmutí lesní půdy strojně při souvislé ploše do 100 m2, tl. vrstvy přes 150 do 200 mm</t>
  </si>
  <si>
    <t>-1492750454</t>
  </si>
  <si>
    <t>https://podminky.urs.cz/item/CS_URS_2024_01/121151203</t>
  </si>
  <si>
    <t>13,00*1,20</t>
  </si>
  <si>
    <t>132454202</t>
  </si>
  <si>
    <t>Hloubení zapažených rýh šířky přes 800 do 2 000 mm strojně s urovnáním dna do předepsaného profilu a spádu v hornině třídy těžitelnosti II skupiny 5 přes 20 do 50 m3</t>
  </si>
  <si>
    <t>-464314477</t>
  </si>
  <si>
    <t>https://podminky.urs.cz/item/CS_URS_2024_01/132454202</t>
  </si>
  <si>
    <t>"PODÉLNÝ PROFIL - ODBĚRNÉ POTRUBÍ</t>
  </si>
  <si>
    <t>"VZOROVÝ ŘEZ RÝHOU</t>
  </si>
  <si>
    <t>13,00*1,20*2,30</t>
  </si>
  <si>
    <t>139001101</t>
  </si>
  <si>
    <t>Příplatek k cenám hloubených vykopávek za ztížení vykopávky v blízkosti podzemního vedení nebo výbušnin pro jakoukoliv třídu horniny</t>
  </si>
  <si>
    <t>1075410109</t>
  </si>
  <si>
    <t>https://podminky.urs.cz/item/CS_URS_2024_01/139001101</t>
  </si>
  <si>
    <t>"15%</t>
  </si>
  <si>
    <t>35,88*0,15</t>
  </si>
  <si>
    <t>1495720085</t>
  </si>
  <si>
    <t>13,00*2,30*2</t>
  </si>
  <si>
    <t>-1185455773</t>
  </si>
  <si>
    <t>-1110487242</t>
  </si>
  <si>
    <t>"pol.č. R19199706" 24,96</t>
  </si>
  <si>
    <t>-301451380</t>
  </si>
  <si>
    <t>"pol.č. 132454202 - výkopy celkem" 35,88</t>
  </si>
  <si>
    <t>"pol.č. R19199706" -24,96</t>
  </si>
  <si>
    <t>-875447543</t>
  </si>
  <si>
    <t>10,92*5 'Přepočtené koeficientem množství</t>
  </si>
  <si>
    <t>1093724776</t>
  </si>
  <si>
    <t>458178641</t>
  </si>
  <si>
    <t>10,92*2,7 'Přepočtené koeficientem množství</t>
  </si>
  <si>
    <t>941806425</t>
  </si>
  <si>
    <t>539485636</t>
  </si>
  <si>
    <t>13,00*1,20*(2,30-0,10-0,60)</t>
  </si>
  <si>
    <t>-1339574347</t>
  </si>
  <si>
    <t>-13,00*3,14*0,125*0,125</t>
  </si>
  <si>
    <t>-1368831428</t>
  </si>
  <si>
    <t>8,722*2 'Přepočtené koeficientem množství</t>
  </si>
  <si>
    <t>181351003</t>
  </si>
  <si>
    <t>Rozprostření a urovnání ornice v rovině nebo ve svahu sklonu do 1:5 strojně při souvislé ploše do 100 m2, tl. vrstvy do 200 mm</t>
  </si>
  <si>
    <t>-1206897530</t>
  </si>
  <si>
    <t>https://podminky.urs.cz/item/CS_URS_2024_01/181351003</t>
  </si>
  <si>
    <t>292485399</t>
  </si>
  <si>
    <t>"pol.č. 174151101 zásyp výkopu"         24,96</t>
  </si>
  <si>
    <t>24,96*2,7 'Přepočtené koeficientem množství</t>
  </si>
  <si>
    <t>446566212</t>
  </si>
  <si>
    <t>-218055910</t>
  </si>
  <si>
    <t>"VÝPIS MATERIÁLU ODBĚRNÉHO POTRUBÍ VDJ LESNOV</t>
  </si>
  <si>
    <t>13,00</t>
  </si>
  <si>
    <t>-1550337143</t>
  </si>
  <si>
    <t>13*1,01 'Přepočtené koeficientem množství</t>
  </si>
  <si>
    <t>588733930</t>
  </si>
  <si>
    <t>2112496734</t>
  </si>
  <si>
    <t>-1829181577</t>
  </si>
  <si>
    <t>-1101325603</t>
  </si>
  <si>
    <t>44995103</t>
  </si>
  <si>
    <t>935530624</t>
  </si>
  <si>
    <t>12950658</t>
  </si>
  <si>
    <t>-1664929753</t>
  </si>
  <si>
    <t>-1775894654</t>
  </si>
  <si>
    <t>1456462088</t>
  </si>
  <si>
    <t>-183681825</t>
  </si>
  <si>
    <t>-183553891</t>
  </si>
  <si>
    <t>1282027351</t>
  </si>
  <si>
    <t>8.2</t>
  </si>
  <si>
    <t>Technologie; dodávka + montáž</t>
  </si>
  <si>
    <t>D1.1</t>
  </si>
  <si>
    <t>Potrubní rozvod vodojemu</t>
  </si>
  <si>
    <t>1.</t>
  </si>
  <si>
    <t>Vodoměr přírubový DN 150 PN 10</t>
  </si>
  <si>
    <t>1175654511</t>
  </si>
  <si>
    <t>Poznámka k položce:_x000D_
pro pitnou vodu do 50 °C, provozní tlak do 10 baru  včetně hybridní hlavice pro dálkový přenos počítadla, mód A1-jednosměrný průtok _x000D_
DN 150 PN 10</t>
  </si>
  <si>
    <t>2.</t>
  </si>
  <si>
    <t>Regulační ventil otevřeno/zavřeno pro elektrické ovládání DN 150 PN 10</t>
  </si>
  <si>
    <t>-1748112465</t>
  </si>
  <si>
    <t>Poznámka k položce:_x000D_
Regulační ventil pro regulaci nátoku vody do akumulač. nádrží, pracující postupně v krocích, bez proudu zavřený, včetně dvou elektromagnetických ventilů a dalšího příslušenství pro pitnou vodu do 20 °C, provozní tlak do 10 baru  _x000D_
Materiálové provedení: plášť a víko : tvárná litina GGG 40; vedení vřetene, vřeteno, sedlo, protisedlo, pružina : nerezová ocel, membrána : EPDM_x000D_
Další příslušenství: elektrický ukazatel polohy pro jednu pozici ventilu, elektrický ukazatel polohy pro dvě pozice ventilu, analogový ukazatel polohy s výstupním signálem 4-20 mA_x000D_
DN 150 PN 10</t>
  </si>
  <si>
    <t>3.</t>
  </si>
  <si>
    <t>Filtr s vrchním čištěním síta DN 150 PN 10</t>
  </si>
  <si>
    <t>1498418180</t>
  </si>
  <si>
    <t>Poznámka k položce:_x000D_
pro pitnou vodu do 20 °C, provozní tlak do 10 baru  těleso tvárná litina povrstvená epoxidem, síto a odvzdušňovací šroub z nerezové oceli, těsnění víka EPDM guma _x000D_
DN 150 PN 10</t>
  </si>
  <si>
    <t>4.</t>
  </si>
  <si>
    <t>Uzavírací šoupátko přírubové, s el. Servopohonem DN 150 PN 10</t>
  </si>
  <si>
    <t>-1526650740</t>
  </si>
  <si>
    <t>Poznámka k položce:_x000D_
pro pitnou vodu do 20 °C, provozní tlak do 10 baru   měkce těsnící, srdce kompletně vulkanizováno EPDM pryží, zesílená tloušťka pryže v dosedacích plochách, tělo a víko tvárná litina, vřeteno a spojovací šrouby    z nerez. oceli, těžká protikorozní ochrana práškovým epoxidem, krátká stavební délka _x000D_
Ovládání: servopohon, uzavírací provoz, příruba F10, připojovací tvar B3-dutina Ø 20 mm, rychlost uzavření cca 125 s, rychlost 12,5 ot/min, vypínací moment 48-72 Nm, napájení 1 x 230 V, 50 Hz, na svorkovnici, el. motor výkon P 120W, ovládací deska s krokovou a polohovou jednotkou s místním ovládáním, REMOTE-OFF-LOCAL  a OPEN-STOP-CLOSE, 2 momentové spínače, 2 polohové a 2 přídavné polohové spínače, vyhřívací odpor s tepelnám spínačem, místní ukazatel polohy, ruční ovládání, nastavení vypínacího momentu a prac. otáček na požadovanou hodnotu, mechanické koncové dorazy, konektorové připojení_x000D_
DN 150 PN 10</t>
  </si>
  <si>
    <t>5.</t>
  </si>
  <si>
    <t>Uzavírací šoupátko s ručním kolem DN 150 PN 10</t>
  </si>
  <si>
    <t>-1644347052</t>
  </si>
  <si>
    <t>Poznámka k položce:_x000D_
pro pitnou vodu do 20 °C, provozní tlak do 10 baru   měkce těsnící, srdce kompletně vulkanizováno EPDM pryží, zesílená tloušťka pryže v dosedacích plochách, tělo a víko tvárná litina, vřeteno a spojovací šrouby    z nerez. oceli, těžká protikorozní ochrana práškovým epoxidem, krátká stavební délka _x000D_
DN 150 PN 16</t>
  </si>
  <si>
    <t>6.</t>
  </si>
  <si>
    <t>Zpětná klapka DN 125 PN 10</t>
  </si>
  <si>
    <t>-1087315554</t>
  </si>
  <si>
    <t>Poznámka k položce:_x000D_
měkkotěsnící, bezpřírubová, pro pitnou vodu do 20 °C, provozní tlak do 10 baru</t>
  </si>
  <si>
    <t>7.</t>
  </si>
  <si>
    <t>Zpětná klapka DN 150 PN 10</t>
  </si>
  <si>
    <t>141600571</t>
  </si>
  <si>
    <t>8.</t>
  </si>
  <si>
    <t>Potrubní spojka, axiálně pevná Ø 129 x 2</t>
  </si>
  <si>
    <t>792905506</t>
  </si>
  <si>
    <t>Poznámka k položce:_x000D_
provozní tlak do 10 baru, pro pitnou vodu do 20 °C, pro nerez. potrubí</t>
  </si>
  <si>
    <t>9.</t>
  </si>
  <si>
    <t>Potrubní spojka, axiálně pevná Ø 156 x 3</t>
  </si>
  <si>
    <t>-580930361</t>
  </si>
  <si>
    <t>D1.2</t>
  </si>
  <si>
    <t>Potrubní rozvod přívodního potrubí</t>
  </si>
  <si>
    <t>10.</t>
  </si>
  <si>
    <t>Kulový kohout uzavírací, vnitřní závity G 1“</t>
  </si>
  <si>
    <t>1691325053</t>
  </si>
  <si>
    <t xml:space="preserve">Poznámka k položce:_x000D_
"1) Kulový kohout uzavírací s vnitřními závity:
Plnoprůtočná uzavírací armatura s vnitřními závity pro pitnou vodu do 20 °C a tlaku 25 bar, s ovládáním ruční pákou, instalace do potrubí v libovolné poloze.
Materiálové provedení vybraných dílů
 těleso:     nerezová ocel
 koule:      nerezová ocel
 ucpávka: PTFE – teflon"_x000D_
</t>
  </si>
  <si>
    <t>11.</t>
  </si>
  <si>
    <t>Kulový kohout výtokový s napojením na hadici, vnější závit G 1/2“</t>
  </si>
  <si>
    <t>1520410902</t>
  </si>
  <si>
    <t xml:space="preserve">Poznámka k položce:_x000D_
"2) Kulový výtokový kohout s připojením na hadici :
Uzavírací armatura s vnějším závitem pro montáž na potrubí, demontovatelnou hadicovou přípojkou, pro pitnou vodu do 20 °C a tlakem do 16 bar, s ovládáním ruční pákou, instalace do potrubí v libovolné poloze. 
Materiálové provedení shodné jako u výše uvedené armatury."_x000D_
</t>
  </si>
  <si>
    <t>12.</t>
  </si>
  <si>
    <t>Nerezové koleno 90°, bez přírubDN 125 ( Ø 129 x 2 )</t>
  </si>
  <si>
    <t>1697500546</t>
  </si>
  <si>
    <t>13.</t>
  </si>
  <si>
    <t>Nerezové koleno 90°, bez přírub DN 150 ( Ø 156 x 3 )</t>
  </si>
  <si>
    <t>662392740</t>
  </si>
  <si>
    <t>14.</t>
  </si>
  <si>
    <t>Nerezové koleno 90°, bez přírub DN 200 ( Ø 206 x 3 )</t>
  </si>
  <si>
    <t>925000459</t>
  </si>
  <si>
    <t>15.</t>
  </si>
  <si>
    <t>Zhotovení odbočky z potrubí pod úhlem DN 125 ( Ø 129 x 2 ) z potrubí DN 200 ( Ø 206 x 3 )</t>
  </si>
  <si>
    <t>979187119</t>
  </si>
  <si>
    <t>16.</t>
  </si>
  <si>
    <t>Nerezový přechod trubkový – tlačný (centrický) DN 150 / 200 ( Ø 156 / Ø 206 ), délka 150 mm</t>
  </si>
  <si>
    <t>1299629846</t>
  </si>
  <si>
    <t>17.</t>
  </si>
  <si>
    <t>Příruba nerezová plochá přivařovací, typ 01, pracovní tlak do 10 baru DN 125 PN 10</t>
  </si>
  <si>
    <t>-260827263</t>
  </si>
  <si>
    <t>18.</t>
  </si>
  <si>
    <t>Příruba nerezová plochá přivařovací, typ 01, pracovní tlak do 10 baru DN 150 PN 10</t>
  </si>
  <si>
    <t>-630602417</t>
  </si>
  <si>
    <t>19.</t>
  </si>
  <si>
    <t>Příruba nerezová plochá přivařovací, typ 01, pracovní tlak do 10 baru DN 200 PN 10</t>
  </si>
  <si>
    <t>-463961294</t>
  </si>
  <si>
    <t>20.</t>
  </si>
  <si>
    <t>Přírubový spoj – nerez. šrouby, matice a podložky DN 150 PN 10</t>
  </si>
  <si>
    <t>-1322370909</t>
  </si>
  <si>
    <t>21.</t>
  </si>
  <si>
    <t>Přírubový spoj – nerez. šrouby, matice a podložky DN 200 PN 10</t>
  </si>
  <si>
    <t>1100033719</t>
  </si>
  <si>
    <t>22.</t>
  </si>
  <si>
    <t>Přírubový spoj s delšími šrouby pro montáž bezpřírubové klapky – nerez. šrouby, matice a podložky DN 125 PN 10</t>
  </si>
  <si>
    <t>345826347</t>
  </si>
  <si>
    <t>23.</t>
  </si>
  <si>
    <t>Přírubový spoj s delšími šrouby pro montáž bezpřírubové klapky – nerez. šrouby, matice a podložky DN 150 PN 10</t>
  </si>
  <si>
    <t>1523748199</t>
  </si>
  <si>
    <t>24.</t>
  </si>
  <si>
    <t>Nerezová trubka DN 125 ( Ø 129 x 2 )</t>
  </si>
  <si>
    <t>1367721018</t>
  </si>
  <si>
    <t xml:space="preserve">Poznámka k položce:_x000D_
 Potrubí z nerezových trubek svařovaných metrických dle DIN 2463, montážní spoje přírubové, příruby přivařovací dle ČSN EN 1092.
Materiálové provedení potrubí:
Potrubí a příruby: nerezová ocel DIN 1.4404
Přírubové spoje:  materiál šroubů – A2 (17240 ) DIN 1.4301
                              materiál matic – A4 (17346 ) DIN 1.4401
U nerezových potrubí a profilů bude po montáži provedeno moření opracovaných ploch, svarů a povrchů poškozených dopravou a manipulací při montáži.
"_x000D_
</t>
  </si>
  <si>
    <t>25.</t>
  </si>
  <si>
    <t>Nerezová trubka DN 150 ( Ø 1566 x 3 )</t>
  </si>
  <si>
    <t>989066704</t>
  </si>
  <si>
    <t>26.</t>
  </si>
  <si>
    <t>Nerezová trubka DN 200 ( Ø 206 x 3 )</t>
  </si>
  <si>
    <t>1333490687</t>
  </si>
  <si>
    <t>27.</t>
  </si>
  <si>
    <t>TP-kus příruba-příruba, tvárná litina, včetně ochranného nátěru DN 150 PN 10, délka 1000 mm</t>
  </si>
  <si>
    <t>-1672785464</t>
  </si>
  <si>
    <t>Poznámka k položce:_x000D_
Litina: - provedení pro pitnou vodu do 20°C</t>
  </si>
  <si>
    <t>28.</t>
  </si>
  <si>
    <t>Konzola potrubí nerezová, pro kotvení ke stěně, včetně nerezového kotevního materiálu DN 150, L = 200 mm</t>
  </si>
  <si>
    <t>1740818492</t>
  </si>
  <si>
    <t>29.</t>
  </si>
  <si>
    <t>Podpěra nerezového potrubí se sedlem a třmenem - nerezová, pro kotvení k podlaze, včetně nerezového kotevního materiálu, délku upravit při montáži DN 150, L = 660 mm</t>
  </si>
  <si>
    <t>-276500164</t>
  </si>
  <si>
    <t>30.</t>
  </si>
  <si>
    <t>Podpěra nerezového potrubí se sedlem a třmenem - nerezová, pro kotvení k podlaze, včetně nerezového kotevního materiálu, délku upravit při montáži DN 150, L = 900 mm</t>
  </si>
  <si>
    <t>373681407</t>
  </si>
  <si>
    <t>31.</t>
  </si>
  <si>
    <t>Podpěra regulačního ventilu - nerezová, pro kotvení k podlaze, včetně nerezového kotevního materiálu, délku upravit při montáži DN 150, L = 660 mm</t>
  </si>
  <si>
    <t>-1377814206</t>
  </si>
  <si>
    <t>32.</t>
  </si>
  <si>
    <t>Nerez. nátrubek přivařovací, vnitřní závit G 1/2“</t>
  </si>
  <si>
    <t>1629429555</t>
  </si>
  <si>
    <t>33.</t>
  </si>
  <si>
    <t>Nerez. nátrubek přivařovací, vnější závit G 1“</t>
  </si>
  <si>
    <t>-572501581</t>
  </si>
  <si>
    <t>34.</t>
  </si>
  <si>
    <t>Nerez. hadicový nástavec, vnější závit G 1“</t>
  </si>
  <si>
    <t>-228869796</t>
  </si>
  <si>
    <t>35.</t>
  </si>
  <si>
    <t>Hadice pro vodu, provozní tlak do 0,6 Mpa Ø 1"</t>
  </si>
  <si>
    <t>1720034686</t>
  </si>
  <si>
    <t>36.</t>
  </si>
  <si>
    <t>Objímka pro hadici Ø 1"</t>
  </si>
  <si>
    <t>-1438006436</t>
  </si>
  <si>
    <t>37.</t>
  </si>
  <si>
    <t>Pospojování elektricky vodivých částí - nerez.</t>
  </si>
  <si>
    <t>-1395621878</t>
  </si>
  <si>
    <t>38.</t>
  </si>
  <si>
    <t>Demontáž stávajícího kolena DN 200 a přechodu tlačného DN 125 / DN 200</t>
  </si>
  <si>
    <t>-166266177</t>
  </si>
  <si>
    <t>769853334</t>
  </si>
  <si>
    <t>TZ 01 - Strojně-technologická část</t>
  </si>
  <si>
    <t>Ing. M. Tomek</t>
  </si>
  <si>
    <t xml:space="preserve">Rozpočet je zpracován na základě DPS pro TZ 01. Položky TZ01 zahrnují dodávku a montáž potrubního rozvodu vodojemu (dle uvedené specifikace), odpovídající povrchové úpravy, příslušné  testy a veškeré nezbytné práce a náklady nutné pro kompletní vyhotovení a zprovoznění.   Dopravované médium: pitná voda  Typy armatur na potrubním rozvodu vodojemu:   1) Kulový kohout uzavírací s vnitřními závity: Plnoprůtočná uzavírací armatura s vnitřními závity pro pitnou vodu do 20 °C a tlaku 25 bar, s ovládáním ruční pákou, instalace do potrubí v libovolné poloze. Materiálové provedení vybraných dílů  těleso:     nerezová ocel  koule:      nerezová ocel  ucpávka: PTFE – teflon 2) Kulový výtokový kohout s připojením na hadici : Uzavírací armatura s vnějším závitem pro montáž na potrubí, demontovatelnou hadicovou přípojkou, pro pitnou vodu do 20 °C a tlakem do 16 bar, s ovládáním ruční pákou, instalace do potrubí v libovolné poloze.  Materiálové provedení shodné jako u výše uvedené armatury. Potrubí:  a) Potrubí z nerezových trubek svařovaných metrických dle DIN 2463, montážní spoje přírubové, příruby přivařovací dle ČSN EN 1092. Materiálové provedení potrubí: Potrubí a příruby: nerezová ocel DIN 1.4404 Přírubové spoje:  materiál šroubů – A2 (17240 ) DIN 1.4301 , materiál matic – A4 (17346 ) DIN 1.4401 U nerezových potrubí a profilů bude po montáži provedeno moření opracovaných ploch, svarů a povrchů poškozených dopravou a manipulací při montáži.   </t>
  </si>
  <si>
    <t>A.1 - A: Přívod vody ze severozápadní větve, obtok</t>
  </si>
  <si>
    <t>A.2 - Potrubní rozvod přívodního a obtokového potrubí</t>
  </si>
  <si>
    <t>B1 - B: Přívod vody z přivaděče Želivka-Jihlava</t>
  </si>
  <si>
    <t>B2 - Potrubní rozvod přívodního potrubí</t>
  </si>
  <si>
    <t>C1 - C: Odběrné potrubí z akumulačních nádrží</t>
  </si>
  <si>
    <t>C2 - Potrubní rozvod odběrného potrubí</t>
  </si>
  <si>
    <t>D1 - D: Přelivné, vypouštěcí a vzorkovací potrubí</t>
  </si>
  <si>
    <t>D2 - Potrubní rozvod přelivného, vypouštěcího a vzorkovacího potrubí</t>
  </si>
  <si>
    <t>A.1</t>
  </si>
  <si>
    <t>A: Přívod vody ze severozápadní větve, obtok</t>
  </si>
  <si>
    <t>Magneticko-indukční průtokoměr přírubový - pro měření v obou směrech DN 200 PN10</t>
  </si>
  <si>
    <t>Poznámka k položce:_x000D_
pro pitnou vodu do 20 °C, provozní tlak do 10 baru, provedení elektroniky oddělené, dvoukomorová hlavice, napájení 100-230VAC, výstup/vstup 1: Modbus RS485; výstup/vstup 2 a 3: pulsní spínací výstup; displej 4 řádky podsvětlený, dotykové ovládání, čeština_x000D_
Materiálové provedení: hlavice: lakovaný hliník; výstelka: polyuretan, výluhový test pro pitnou vodu; připojení PN 10, uhlíková ocel, příruba</t>
  </si>
  <si>
    <t>Bezplovákový regulační ventil DN 200 PN10</t>
  </si>
  <si>
    <t>Poznámka k položce:_x000D_
Bezplovákový regulační jednocestný ventil pro regulaci nátoku vody do akumulač. nádrží, s progresivním ovládáním pro pitnou vodu do 20 °C, provozní tlak do 10 baru  navržený pro následující parametry: vzdálenost osy ventilu od max. hladiny 3,65 metru; 2 x akumulační nádrž, plnění nádrží na maximální hladinu, horizontální instalace, tlak na vstupu do ventilu max. 0,22 MPa, max. průtok 30,6 l/s_x000D_
Hlavní ventil: pouzdro a víko : tvárná litina GGG 40; vrstvená epoxidem (KC),tloušťky min 250 micronů, sedlo a protikus : nerez ocel SS-316 (KS) gumové části :  EPDM guma, šrouby poklopu : SS-303 (KO)_x000D_
Řídící systém : řídící ventil a filtr : Bronz ASTM B-62, vnitřní části : SS-303/EPDM guma Řídící ventil :  CRD-HSA,  Rozsah pružiny a nastavení :  0,1 - 1,2 bar (přednastaveno na 0,5 bar) ovládací potrubí a šroubení :  nerez ocel SS-303/316 šroubení s tvarovkami :  nerez ocel_x000D_
Příslušenství (součástí standardní dodávky): Jehlový ventil přednastaven na 1 otáčku - jeden uzavírací kohout k manometru typ CSA-11; Rp ½“-PN 16 - jeden glycerínový manometr z nerez oceli SS 303; Rp ½“-PN 16 - měřící potrubí ventilu ukončené kulovým kohoutem s vnitřním závitem G 3/4“_x000D_
DN 200 PN 10</t>
  </si>
  <si>
    <t>Filtr s vrchním čištěním síta DN 300 PN10</t>
  </si>
  <si>
    <t>Poznámka k položce:_x000D_
pro pitnou vodu do 20 °C, provozní tlak do 10 baru  těleso tvárná litina povrstvená epoxidem, síto a odvzdušňovací šroub z nerezové oceli, těsnění víka EPDM guma</t>
  </si>
  <si>
    <t>Uzavírací klapka přírubová s dvojí excentricitou, s el. Servopohonem DN 300 PN10</t>
  </si>
  <si>
    <t>Poznámka k položce:_x000D_
pro pitnou vodu do 20 °C, provozní tlak do 10 baru   klapkový uzávěr přírubový, dvojitě excentricky uložený disk s převodovkou IP67, disk je šikmo uložený s fixací koncových poloh. Těsnění disku je vyrobeno z EPDM pryže, která poskytuje excelentní kompresní vlastnosti a maximální schopnost vrátit se do původní podoby._x000D_
Materiálové provedení: Tělo a uzavírací disk z tvárné litiny GGG 50, vyměnitelné dosedací sedlo z nerez. oceli, dvojitě excentrické uložení uzavíracího talíře. Hřídel z nerezové oceli, těsnění hřídele prostřednictvím EPDM kroužků v bronzovém pouzdře. Epoxidace dle DIN 30677, případně těžkou protikorozní ochranou s certifikátem GSK. Stavební délka dle EN 558, ser. 14._x000D_
Ovládání: servopohon, uzavírací provoz, příruba F10, připojovací tvar B3-dutina Ø 20 mm, rychlost uzavření cca 125 s, rychlost 12,5 ot/min, vypínací moment 48-72 Nm, napájení 1 x 230 V, 50 Hz, na svorkovnici, el. motor výkon P 120W, ovládací deska s krokovou a polohovou jednotkou s místním ovládáním, REMOTE-OFF-LOCAL  a OPEN-STOP-CLOSE, 2 momentové spínače, 2 polohové a 2 přídavné polohové spínače, vyhřívací odpor s tepelnám spínačem, místní ukazatel polohy, ruční ovládání, nastavení vypínacího momentu a prac. otáček na požadovanou hodnotu, mechanické koncové dorazy, konektorové připojení</t>
  </si>
  <si>
    <t>Uzavírací klapka přírubová s dvojí excentricitou, ruční DN 200 PN10</t>
  </si>
  <si>
    <t>Poznámka k položce:_x000D_
pro pitnou vodu do 20 °C, provozní tlak do 10 baru   klapkový uzávěr přírubový, dvojitě excentricky uložený disk s převodovkou IP67, disk je šikmo uložený s fixací koncových poloh. Těsnění disku je vyrobeno z EPDM pryže, která poskytuje excelentní kompresní vlastnosti a maximální schopnost vrátit se do původní podoby._x000D_
Materiálové provedení: Tělo a uzavírací disk z tvárné litiny GGG 50, vyměnitelné dosedací sedlo z nerez. oceli, dvojitě excentrické uložení uzavíracího talíře. Hřídel z nerezové oceli, těsnění hřídele prostřednictvím EPDM kroužků v bronzovém pouzdře. Epoxidace dle DIN 30677, případně těžkou protikorozní ochranou s certifikátem GSK. Stavební délka dle EN 558, ser. 14.</t>
  </si>
  <si>
    <t>Uzavírací šoupátko s ručním kolem DN 80 PN 16</t>
  </si>
  <si>
    <t>Poznámka k položce:_x000D_
Uzavírací šoupátko s ručním kolem_x000D_
pro pitnou vodu do 20 °C, provozní tlak do 10 baru   měkce těsnící, srdce kompletně vulkanizováno EPDM pryží, zesílená tloušťka pryže v dosedacích plochách, tělo a víko tvárná litina, vřeteno a spojovací šrouby    z nerez. oceli, těžká protikorozní ochrana práškovým epoxidem, krátká stavební délka</t>
  </si>
  <si>
    <t>Uzavírací šoupátko s ručním kolem DN 100 PN 16</t>
  </si>
  <si>
    <t>Zpětná klapka DN 200 PN10</t>
  </si>
  <si>
    <t>Automatický odvzdušňovací a zavzdušňovací ventil DN80 PN10</t>
  </si>
  <si>
    <t>Poznámka k položce:_x000D_
provozní tlak do 10 baru, pro pitnou vodu do 20 °C, přírubový, napojení pro odvzduš. a zavzduš. potrubí DN 50-vnitřní závit G2"</t>
  </si>
  <si>
    <t>Potrubní spojka, axiálně pevná Ø 206 x 3</t>
  </si>
  <si>
    <t>Potrubní spojka, axiálně pevná Ø 306 x 3</t>
  </si>
  <si>
    <t>A.2</t>
  </si>
  <si>
    <t>Potrubní rozvod přívodního a obtokového potrubí</t>
  </si>
  <si>
    <t>Tlakoměr Ø 100, celonerezový rozsah 0 – 600 kPa</t>
  </si>
  <si>
    <t>Příslušenství tlakoměru celonerezové, sestávající z :</t>
  </si>
  <si>
    <t>Poznámka k položce:_x000D_
tlakoměrný kohout M 20 x 1,5, PN 25 čep/nátrubková přípojka_x000D_
tlakoměrná přípojka M 20 x 1,5/G 1/2“ s metrickým závitem vnitřním a trubkovým závitem vnějším ČSN 13 7521.3 _x000D_
těsnění (2 ks) pro přípojku M 20 x 1,5 ČSN 13 7540.3</t>
  </si>
  <si>
    <t>Kulový kohout uzavírací, vnitřní závity G 2“</t>
  </si>
  <si>
    <t>Kulový kohout uzavírací, s vypouštěcím (odvzduš.) ventilem, vnitřní závity G 1/2“</t>
  </si>
  <si>
    <t>Nerezové koleno 90°, bez přírub DN 50 ( Ø 60,3 x 2 )</t>
  </si>
  <si>
    <t>Nerezové koleno 90°, bez přírub DN 300 ( Ø 306 x 3 )</t>
  </si>
  <si>
    <t>Nerezové koleno 90° patkové, bez přírub DN 300 ( Ø 306 x 3 )</t>
  </si>
  <si>
    <t>Nerezový T-kus 90°, bez přírub DN 300 ( Ø 306 x 3 )</t>
  </si>
  <si>
    <t>Zhotovení odbočky z přívodního potrubíDN 80 ( Ø 84 x 2 ) z potrubí DN 500 ( Ø 506 x 3 )</t>
  </si>
  <si>
    <t>Zhotovení odbočky z přívodního potrubí DN 100 ( Ø 104 x 2 ) z potrubí DN 500 ( Ø 506 x 3 )</t>
  </si>
  <si>
    <t>Zhotovení odbočky z přívodního potrubíDN 200 ( Ø 206 x 3 ) z potrubí DN 300 ( Ø 306 x 3 )</t>
  </si>
  <si>
    <t>Nerezový přechod trubkový – tlačný (centrický) DN 200 / 300 ( Ø 206 / Ø 306 ), délka 300 mm</t>
  </si>
  <si>
    <t>Nerezový přechod trubkový – tlačný (centrický) DN 300 / 500 ( Ø 306 / Ø 506 ), délka 600 mm</t>
  </si>
  <si>
    <t>Příruba nerezová plochá přivařovací, typ 01, pracovní tlak do 10 baru DN 50 PN 16</t>
  </si>
  <si>
    <t>Příruba nerezová plochá přivařovací, typ 01, pracovní tlak do 10 baru DN 80 PN 16</t>
  </si>
  <si>
    <t>Příruba nerezová plochá přivařovací, typ 01, pracovní tlak do 10 baru DN 100 PN 10</t>
  </si>
  <si>
    <t>Příruba nerezová plochá přivařovací, typ 01, pracovní tlak do 10 baru DN 300 PN 10</t>
  </si>
  <si>
    <t>Příruba nerezová plochá přivařovací, typ 01, pracovní tlak do 10 baru DN 500 PN 10</t>
  </si>
  <si>
    <t>Příruba nerezová plochá zaslepovací, typ 05, pracovní tlak do 10 baru DN 200 PN 10</t>
  </si>
  <si>
    <t>Přírubový spoj – nerez. šrouby, matice a podložky DN 50 PN 16</t>
  </si>
  <si>
    <t>Přírubový spoj – nerez. šrouby, matice a podložky DN 80 PN 16</t>
  </si>
  <si>
    <t>Přírubový spoj – nerez. šrouby, matice a podložky DN 100 PN 10</t>
  </si>
  <si>
    <t>39.</t>
  </si>
  <si>
    <t>40.</t>
  </si>
  <si>
    <t>41.</t>
  </si>
  <si>
    <t>42.</t>
  </si>
  <si>
    <t>Přírubový spoj s delšími šrouby pro montáž bezpřírubové klapky – nerez. šrouby, matice a podložky DN 200 PN 10</t>
  </si>
  <si>
    <t>43.</t>
  </si>
  <si>
    <t>Nerezová trubka DN 50 ( Ø 60,3 x 2 )</t>
  </si>
  <si>
    <t>44.</t>
  </si>
  <si>
    <t>Nerezová trubka DN 80 ( Ø 84 x 2 )</t>
  </si>
  <si>
    <t>45.</t>
  </si>
  <si>
    <t>Nerezová trubka DN 100 ( Ø 104 x 2 )</t>
  </si>
  <si>
    <t>46.</t>
  </si>
  <si>
    <t>47.</t>
  </si>
  <si>
    <t>Nerezová trubka DN 300 ( Ø 306 x 3 )</t>
  </si>
  <si>
    <t>48.</t>
  </si>
  <si>
    <t>Nerezová trubka DN 500 ( Ø 506 x 3 )</t>
  </si>
  <si>
    <t>49.</t>
  </si>
  <si>
    <t>Těsnící kruh pro nerez. trubku - nerez. ( pro zabetonování do stěny ) DN 300 ( Ø 306 x 3 )</t>
  </si>
  <si>
    <t>50.</t>
  </si>
  <si>
    <t>F-kus příruba-volný konec, tvárná litina, včetně ochranného nátěru DN 500 PN 10, délka 1500 mm</t>
  </si>
  <si>
    <t>51.</t>
  </si>
  <si>
    <t>Konzola potrubí nerezová, pro kotvení ke stěně, včetně nerezového kotevního materiálu DN 50, L = 75 mm</t>
  </si>
  <si>
    <t>52.</t>
  </si>
  <si>
    <t>Konzola potrubí nerezová, pro kotvení ke stěně, včetně nerezového kotevního materiálu DN 300, L = 400 mm</t>
  </si>
  <si>
    <t>53.</t>
  </si>
  <si>
    <t>Podpěra nerezového potrubí se sedlem a třmenem - nerezová, pro kotvení k podlaze, včetně nerezového kotevního materiálu, délku upravit při montáži DN 50, L = 210 mm</t>
  </si>
  <si>
    <t>54.</t>
  </si>
  <si>
    <t>Podpěra nerezového potrubí se sedlem a třmenem - nerezová, pro kotvení k podlaze, včetně nerezového kotevního materiálu, délku upravit při montáži DN 200, L = 1950 mm</t>
  </si>
  <si>
    <t>55.</t>
  </si>
  <si>
    <t>Podpěra nerezového potrubí se sedlem - nerezová DN 300 (kotvení 1 ks potrubí k podlaze), L = 650 mm, šířka 700 mm</t>
  </si>
  <si>
    <t>Poznámka k položce:_x000D_
Podpěra nerezového potrubí se sedlem - nerezová. Zhotovit z profilu U120x50x3 mm, včetně 2 ks kotevních desek 200x200x5 mm. Včetně 8 ks chemické kotvy M12. Kluzné uložení, pryžová vložka s atestem pro pitnou vodu. Délku a šířku upravit při montáži. Kotevní bod maximálně po 3500 mm.</t>
  </si>
  <si>
    <t>56.</t>
  </si>
  <si>
    <t>Podpěra nerezového potrubí se sedlem - nerezová DN 300 (kotvení 1 ks potrubí k podlaze), L = 1950 mm, šířka 700 mm</t>
  </si>
  <si>
    <t>57.</t>
  </si>
  <si>
    <t>Podpěra uzavírací klapky - nerezová, pro kotvení k podlaze, včetně nerezového kotevního materiálu, délku upravit při montáži DN 300, L = 1950 mm</t>
  </si>
  <si>
    <t>58.</t>
  </si>
  <si>
    <t>Podpěra regulačního ventilu - nerezová, pro kotvení k podlaze, včetně nerezového kotevního materiálu, délku upravit při montáži DN 200, L = 1950 mm</t>
  </si>
  <si>
    <t>59.</t>
  </si>
  <si>
    <t>Podpěra regulačního ventilu - nerezová, pro kotvení k podlaze, včetně nerezového kotevního materiálu, délku upravit při montáži DN 300, L = 450 mm</t>
  </si>
  <si>
    <t>60.</t>
  </si>
  <si>
    <t>61.</t>
  </si>
  <si>
    <t>62.</t>
  </si>
  <si>
    <t>Nerez. nátrubek přivařovací, vnější závit G 2“</t>
  </si>
  <si>
    <t>63.</t>
  </si>
  <si>
    <t>Nerez. šroubení, vnější-vnitřní závit G 2“</t>
  </si>
  <si>
    <t>64.</t>
  </si>
  <si>
    <t>Nerez. T-kus, vnitřní závity G 1/2“</t>
  </si>
  <si>
    <t>65.</t>
  </si>
  <si>
    <t>Nerez. vsuvka, vnější závity G 1/2“</t>
  </si>
  <si>
    <t>66.</t>
  </si>
  <si>
    <t>67.</t>
  </si>
  <si>
    <t>68.</t>
  </si>
  <si>
    <t>69.</t>
  </si>
  <si>
    <t>Pevná spojka C52 s vnějším závitem Ø 2", nerez</t>
  </si>
  <si>
    <t>70.</t>
  </si>
  <si>
    <t>B1</t>
  </si>
  <si>
    <t>B: Přívod vody z přivaděče Želivka-Jihlava</t>
  </si>
  <si>
    <t>71.</t>
  </si>
  <si>
    <t>Magneticko-indukční průtokoměr přírubový - pro měření v jednom směru DN 200 PN 10</t>
  </si>
  <si>
    <t>72.</t>
  </si>
  <si>
    <t>Plunžrový ventil s el. Servopohonem DN 300 PN 10</t>
  </si>
  <si>
    <t>Poznámka k položce:_x000D_
pro regulaci nátoku vody do akumulač. nádrží, s antikavitačním košem, pro pitnou vodu do 20 °C, provozní tlak do 10 baru  navržený pro následující parametry: tlak na vstupu do ventilu 0,07-0,15 MPa, tlak za ventilem 0,45 Mpa, max. průtok 54 l/s_x000D_
Technický popis: jednolité tělo, vnitřní a spojovací materiál z nerezové oceli pro dlouhou životnost, litinové části s epoxidovou povrchovou ochranou, trojnásobně uložená hřídel, hlavní těsnění umístěno mimo proudnici, 4-6 vyměnitelných vodících lišt pístu pro eliminaci vibrací, oděru odolné těsnění z PUR materiálu, nízké ovládací momenty, osově symetrický průřez průtoku ve všech pozicích pístu_x000D_
Materiálové provedení : vřeteno, šroub, zámek, čep, závlačka, píst včetně příruby z nerezové oceli, tělo a pouzdro z tvárné litiny, víčko a ložisko alubronz, vodící lišta mosaz, těsnění PE, O-kroužek NBR pryž _x000D_
Ovládání: servopohon, pro třípolohovou regulaci, příruba F10, připojovací tvar B3-dutina Ø 20 mm, rychlost uzavření z převodovky cca 45 s, rychlost 10 ot/min, vypínací moment 48-80 Nm, napájení 1 x 230 V, 50 Hz, na svorkovnici, el. motor výkon P 120W, ovládací deska s krokovou a polohovou jednotkou s místním ovládáním, REMOTE-OFF-LOCAL  a OPEN-STOP-CLOSE, vysílač polohy CPT 4-20 mA-pasivní, 2 momentové spínače, 2 polohové a 2 přídavné polohové spínače, vyhřívací odpor s tepelnám spínačem, místní ukazatel polohy, ruční ovládání, nastavení vypínacího momentu a prac. otáček na požadovanou hodnotu, mechanické koncové dorazy, konektorové připojení</t>
  </si>
  <si>
    <t>73.</t>
  </si>
  <si>
    <t>Filtr s vrchním čištěním síta DN 300 PN 10</t>
  </si>
  <si>
    <t>74.</t>
  </si>
  <si>
    <t>Uzavírací klapka přírubová s dvojí excentricitou, s el. Servopohonem DN 300 PN 10</t>
  </si>
  <si>
    <t>75.</t>
  </si>
  <si>
    <t>Uzavírací klapka přírubová s dvojí excentricitou, ruční DN 300 PN 10</t>
  </si>
  <si>
    <t>76.</t>
  </si>
  <si>
    <t>Uzavírací šoupátko s ručním kolem DN 50 PN 16</t>
  </si>
  <si>
    <t>Poznámka k položce:_x000D_
pro pitnou vodu do 20 °C, provozní tlak do 10 baru   měkce těsnící, srdce kompletně vulkanizováno EPDM pryží, zesílená tloušťka pryže v dosedacích plochách, tělo a víko tvárná litina, vřeteno a spojovací šrouby    z nerez. oceli, těžká protikorozní ochrana práškovým epoxidem, krátká stavební délka</t>
  </si>
  <si>
    <t>77.</t>
  </si>
  <si>
    <t>78.</t>
  </si>
  <si>
    <t>Automatický odvzdušňovací a zavzdušňovací ventil DN 50 PN16</t>
  </si>
  <si>
    <t>Poznámka k položce:_x000D_
provozní tlak do 6 baru, pro pitnou vodu do 20 °C, přírubový, napojení pro odvzduš. a zavzduš. potrubí DN 32-vnitřní závit G5/4"</t>
  </si>
  <si>
    <t>79.</t>
  </si>
  <si>
    <t>80.</t>
  </si>
  <si>
    <t>B2</t>
  </si>
  <si>
    <t>81.</t>
  </si>
  <si>
    <t>82.</t>
  </si>
  <si>
    <t>83.</t>
  </si>
  <si>
    <t>Kulový kohout uzavírací, vnitřní závity G 1/2“</t>
  </si>
  <si>
    <t>84.</t>
  </si>
  <si>
    <t>85.</t>
  </si>
  <si>
    <t>86.</t>
  </si>
  <si>
    <t>87.</t>
  </si>
  <si>
    <t>88.</t>
  </si>
  <si>
    <t>Nerezové koleno 45°, bez přírub DN 300 ( Ø 306 x 3 )</t>
  </si>
  <si>
    <t>89.</t>
  </si>
  <si>
    <t>Nerezové koleno 90°, bez přírub DN 32 ( Ø 42,4 x 2 )</t>
  </si>
  <si>
    <t>90.</t>
  </si>
  <si>
    <t>91.</t>
  </si>
  <si>
    <t>92.</t>
  </si>
  <si>
    <t>93.</t>
  </si>
  <si>
    <t>Zhotovení odbočky z přívodního potrubí DN 50 ( Ø 60,3 x 2 ) z potrubí DN 300 ( Ø 306 x 3 )</t>
  </si>
  <si>
    <t>94.</t>
  </si>
  <si>
    <t>Zhotovení odbočky z přívodního potrubí DN 100 ( Ø 104 x 2 ) z potrubí DN 300 ( Ø 306 x 3 )</t>
  </si>
  <si>
    <t>95.</t>
  </si>
  <si>
    <t>96.</t>
  </si>
  <si>
    <t>Příruba nerezová plochá přivařovací, typ 01, pracovní tlak do 10 baru DN 32 PN 16</t>
  </si>
  <si>
    <t>97.</t>
  </si>
  <si>
    <t>98.</t>
  </si>
  <si>
    <t>99.</t>
  </si>
  <si>
    <t>100.</t>
  </si>
  <si>
    <t>101.</t>
  </si>
  <si>
    <t>Přírubový spoj – nerez. šrouby, matice a podložky DN 32 PN 16</t>
  </si>
  <si>
    <t>102.</t>
  </si>
  <si>
    <t>103.</t>
  </si>
  <si>
    <t>104.</t>
  </si>
  <si>
    <t>105.</t>
  </si>
  <si>
    <t>106.</t>
  </si>
  <si>
    <t>Nerezová trubka DN 32 ( Ø 42,4 x 2 )</t>
  </si>
  <si>
    <t>107.</t>
  </si>
  <si>
    <t>Nerezová trubka DN 50 ( Ø 84 x 2 )</t>
  </si>
  <si>
    <t>108.</t>
  </si>
  <si>
    <t>109.</t>
  </si>
  <si>
    <t>110.</t>
  </si>
  <si>
    <t>111.</t>
  </si>
  <si>
    <t>112.</t>
  </si>
  <si>
    <t>F-kus příruba-volný konec, tvárná litina, včetně ochranného nátěru DN 300 PN 10, délka 1500 mm</t>
  </si>
  <si>
    <t>113.</t>
  </si>
  <si>
    <t>Konzola potrubí nerezová, pro kotvení ke stěně, včetně nerezového kotevního materiálu DN 32, L = 75 mm</t>
  </si>
  <si>
    <t>114.</t>
  </si>
  <si>
    <t>115.</t>
  </si>
  <si>
    <t>Podpěra nerezového potrubí se sedlem a třmenem - nerezová, pro kotvení k podlaze, včetně nerezového kotevního materiálu, délku upravit při montáži DN 32, L = 210 mm</t>
  </si>
  <si>
    <t>116.</t>
  </si>
  <si>
    <t>Podpěra nerezového potrubí se sedlem a třmenem - nerezová, pro kotvení k podlaze, včetně nerezového kotevního materiálu, délku upravit při montáži DN 200, L = 1450 mm</t>
  </si>
  <si>
    <t>117.</t>
  </si>
  <si>
    <t>Poznámka k položce:_x000D_
Zhotovit z profilu U120x50x3 mm, včetně 2 ks kotevních desek 200x200x5 mm. Včetně 8 ks chemické kotvy M12. Kluzné uložení, pryžová vložka s atestem pro pitnou vodu. Délku a šířku upravit při montáži. Kotevní bod maximálně po 3500 mm.</t>
  </si>
  <si>
    <t>118.</t>
  </si>
  <si>
    <t>Podpěra nerezového potrubí se sedlem - nerezová DN 300 (kotvení 1 ks potrubí k podlaze), L = 1450 mm, šířka 700 mm</t>
  </si>
  <si>
    <t>119.</t>
  </si>
  <si>
    <t>120.</t>
  </si>
  <si>
    <t>Podpěra uzavírací klapky - nerezová, pro kotvení k podlaze, včetně nerezového kotevního materiálu, délku upravit při montáži DN 300, L = 1450 mm</t>
  </si>
  <si>
    <t>121.</t>
  </si>
  <si>
    <t>122.</t>
  </si>
  <si>
    <t>Podpěra plunžrového ventilu - nerezová, pro kotvení k podlaze, včetně nerezového kotevního materiálu, délku upravit při montáži DN 300, L = 1450 mm</t>
  </si>
  <si>
    <t>123.</t>
  </si>
  <si>
    <t>Podpěra patkového kolena - nerezová, pro kotvení k podlaze, včetně nerezového kotevního materiálu, délku upravit při montáži DN 300, L = 450 mm</t>
  </si>
  <si>
    <t>124.</t>
  </si>
  <si>
    <t>125.</t>
  </si>
  <si>
    <t>Nerez. nátrubek přivařovací, vnější závit G 1/2“</t>
  </si>
  <si>
    <t>126.</t>
  </si>
  <si>
    <t>127.</t>
  </si>
  <si>
    <t>Nerez. nátrubek přivařovací, vnější závit G 5/4“</t>
  </si>
  <si>
    <t>128.</t>
  </si>
  <si>
    <t>129.</t>
  </si>
  <si>
    <t>Nerez. šroubení, vnější-vnitřní závit G 5/4“</t>
  </si>
  <si>
    <t>130.</t>
  </si>
  <si>
    <t>131.</t>
  </si>
  <si>
    <t>132.</t>
  </si>
  <si>
    <t>133.</t>
  </si>
  <si>
    <t>134.</t>
  </si>
  <si>
    <t>C1</t>
  </si>
  <si>
    <t>C: Odběrné potrubí z akumulačních nádrží</t>
  </si>
  <si>
    <t>135.</t>
  </si>
  <si>
    <t>Magneticko-indukční průtokoměr přírubový - pro měření v jednom směru DN 300 PN 10</t>
  </si>
  <si>
    <t>136.</t>
  </si>
  <si>
    <t>Uzavírací klapka přírubová s dvojí excentricitou, s el. Servopohonem DN 500 PN 10</t>
  </si>
  <si>
    <t>Poznámka k položce:_x000D_
pro pitnou vodu do 20 °C, provozní tlak do 10 baru   klapkový uzávěr přírubový, dvojitě excentricky uložený disk s převodovkou IP67, disk je šikmo uložený s fixací koncových poloh. Těsnění disku je vyrobeno z EPDM pryže, která poskytuje excelentní kompresní vlastnosti a maximální schopnost vrátit se do původní podoby._x000D_
Materiálové provedení: Tělo a uzavírací disk z tvárné litiny GGG 50, vyměnitelné dosedací sedlo z nerez. oceli, dvojitě excentrické uložení uzavíracího talíře. Hřídel z nerezové oceli, těsnění hřídele prostřednictvím EPDM kroužků v bronzovém pouzdře. Epoxidace dle DIN 30677, případně těžkou protikorozní ochranou s certifikátem GSK. Stavební délka dle EN 558, ser. 14._x000D_
Ovládání: servopohon, uzavírací provoz, příruba F10, připojovací tvar B3-dutina Ø 20 mm, rychlost uzavření z převodovky cca 150 s, rychlost 20 ot/min, vypínací moment 24-40 Nm, napájení 1 x 230 V, 50 Hz, na svorkovnici, el. motor výkon P 120W, ovládací deska s krokovou a polohovou jednotkou s místním ovládáním, REMOTE-OFF-LOCAL  a OPEN-STOP-CLOSE, 2 momentové spínače, 2 polohové a 2 přídavné polohové spínače, vyhřívací odpor s tepelnám spínačem, místní ukazatel polohy, ruční ovládání, nastavení vypínacího momentu a prac. otáček na požadovanou hodnotu, mechanické koncové dorazy, konektorové připojení</t>
  </si>
  <si>
    <t>137.</t>
  </si>
  <si>
    <t>138.</t>
  </si>
  <si>
    <t>Poznámka k položce:_x000D_
pro pitnou vodu do 20 °C, provozní tlak do 10 baru  _x000D_
měkce těsnící, srdce kompletně vulkanizováno EPDM pryží, zesílená tloušťka pryže v dosedacích plochách, tělo a víko tvárná litina, vřeteno a spojovací šrouby    z nerez. oceli, těžká protikorozní ochrana práškovým epoxidem, krátká stavební délka</t>
  </si>
  <si>
    <t>139.</t>
  </si>
  <si>
    <t>140.</t>
  </si>
  <si>
    <t>Automatický odvzdušňovací a zavzdušňovací ventil DN 80 PN 16</t>
  </si>
  <si>
    <t>141.</t>
  </si>
  <si>
    <t>142.</t>
  </si>
  <si>
    <t>Potrubní spojka, axiálně pevná Ø 506 x 3</t>
  </si>
  <si>
    <t>143.</t>
  </si>
  <si>
    <t>Vtokový koš přírubový - nerez. DN 500 PN 10</t>
  </si>
  <si>
    <t>C2</t>
  </si>
  <si>
    <t>Potrubní rozvod odběrného potrubí</t>
  </si>
  <si>
    <t>144.</t>
  </si>
  <si>
    <t>145.</t>
  </si>
  <si>
    <t>146.</t>
  </si>
  <si>
    <t>147.</t>
  </si>
  <si>
    <t>148.</t>
  </si>
  <si>
    <t>149.</t>
  </si>
  <si>
    <t>Nerezové koleno 90°, bez přírub DN 500 ( Ø 506 x 3 )</t>
  </si>
  <si>
    <t>150.</t>
  </si>
  <si>
    <t>Nerezový T-kus 90°, bez přírub DN 500 ( Ø 506 x 3 )</t>
  </si>
  <si>
    <t>151.</t>
  </si>
  <si>
    <t>Zhotovení odbočky z odběrného potrubí DN 80 ( Ø 84 x 2 ) z potrubí DN 500 ( Ø 506 x 3 )</t>
  </si>
  <si>
    <t>152.</t>
  </si>
  <si>
    <t>Zhotovení odbočky z odběrného potrubí DN 100 ( Ø 104 x 2 ) z potrubí DN 500 ( Ø 506 x 3 )</t>
  </si>
  <si>
    <t>153.</t>
  </si>
  <si>
    <t>Zhotovení odbočky z odběrného potrubíDN 200 ( Ø 206 x 3 ) z potrubí DN 500 ( Ø 506 x 3 )</t>
  </si>
  <si>
    <t>154.</t>
  </si>
  <si>
    <t>Nerezový přechod trubkový – tlačný (centrický)DN 300 / 500 ( Ø 306 / Ø 506 ), délka 600 mm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</si>
  <si>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</si>
  <si>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</si>
  <si>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</si>
  <si>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</si>
  <si>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</si>
  <si>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</si>
  <si>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</si>
  <si>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</si>
  <si>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</si>
  <si>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</si>
  <si>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</si>
  <si>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</si>
  <si>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332</t>
  </si>
  <si>
    <t>167.</t>
  </si>
  <si>
    <t>334</t>
  </si>
  <si>
    <t>168.</t>
  </si>
  <si>
    <t>336</t>
  </si>
  <si>
    <t>169.</t>
  </si>
  <si>
    <t>338</t>
  </si>
  <si>
    <t>170.</t>
  </si>
  <si>
    <t>340</t>
  </si>
  <si>
    <t>171.</t>
  </si>
  <si>
    <t>342</t>
  </si>
  <si>
    <t>172.</t>
  </si>
  <si>
    <t>344</t>
  </si>
  <si>
    <t>173.</t>
  </si>
  <si>
    <t>346</t>
  </si>
  <si>
    <t>174.</t>
  </si>
  <si>
    <t>Těsnící kruh pro nerez. trubku - nerez. ( pro zabetonování do stěny ) DN 500 ( Ø 506 x 3 )</t>
  </si>
  <si>
    <t>348</t>
  </si>
  <si>
    <t>175.</t>
  </si>
  <si>
    <t>350</t>
  </si>
  <si>
    <t>176.</t>
  </si>
  <si>
    <t>352</t>
  </si>
  <si>
    <t>177.</t>
  </si>
  <si>
    <t>354</t>
  </si>
  <si>
    <t>178.</t>
  </si>
  <si>
    <t>Podpěra nerezového potrubí se sedlem - nerezováDN 300 (kotvení 1 ks potrubí k podlaze), L = 950 mm, šířka 700 mm</t>
  </si>
  <si>
    <t>356</t>
  </si>
  <si>
    <t>179.</t>
  </si>
  <si>
    <t>Podpěra nerezového potrubí se sedlem - nerezová. DN 500 (kotvení 1 ks potrubí k podlaze), L = 950 mm, šířka 900 mm</t>
  </si>
  <si>
    <t>358</t>
  </si>
  <si>
    <t>Poznámka k položce:_x000D_
Zhotovit z profilu U140x70x3 mm, včetně 2 ks kotevních desek 250x250x8 mm. Včetně 8 ks chemické kotvy M16. Kluzné uložení, pryžová vložka s atestem pro pitnou vodu. Délku a šířku upravit při montáži. Kotevní bod maximálně po 3500 mm.</t>
  </si>
  <si>
    <t>180.</t>
  </si>
  <si>
    <t>Podpěra uzavírací klapky - nerezová, pro kotvení k podlaze, včetně nerezového kotevního materiálu, délku upravit při montáži DN 300, L = 950 mm</t>
  </si>
  <si>
    <t>360</t>
  </si>
  <si>
    <t>181.</t>
  </si>
  <si>
    <t>Podpěra uzavírací klapky - nerezová, pro kotvení k podlaze, včetně nerezového kotevního materiálu, délku upravit při montáži DN 500, L = 950 mm</t>
  </si>
  <si>
    <t>362</t>
  </si>
  <si>
    <t>182.</t>
  </si>
  <si>
    <t>364</t>
  </si>
  <si>
    <t>183.</t>
  </si>
  <si>
    <t>366</t>
  </si>
  <si>
    <t>184.</t>
  </si>
  <si>
    <t>368</t>
  </si>
  <si>
    <t>185.</t>
  </si>
  <si>
    <t>370</t>
  </si>
  <si>
    <t>187.</t>
  </si>
  <si>
    <t>374</t>
  </si>
  <si>
    <t>188.</t>
  </si>
  <si>
    <t>376</t>
  </si>
  <si>
    <t>189.</t>
  </si>
  <si>
    <t>378</t>
  </si>
  <si>
    <t>190.</t>
  </si>
  <si>
    <t>380</t>
  </si>
  <si>
    <t>D1</t>
  </si>
  <si>
    <t>D: Přelivné, vypouštěcí a vzorkovací potrubí</t>
  </si>
  <si>
    <t>191.</t>
  </si>
  <si>
    <t>Uzavírací šoupátko s ručním kolem DN 300 PN 10</t>
  </si>
  <si>
    <t>382</t>
  </si>
  <si>
    <t>192.</t>
  </si>
  <si>
    <t>384</t>
  </si>
  <si>
    <t>D2</t>
  </si>
  <si>
    <t>Potrubní rozvod přelivného, vypouštěcího a vzorkovacího potrubí</t>
  </si>
  <si>
    <t>193.</t>
  </si>
  <si>
    <t>386</t>
  </si>
  <si>
    <t>194.</t>
  </si>
  <si>
    <t>Kulový kohout uzavírací, vnitřní závity G 3/4“</t>
  </si>
  <si>
    <t>388</t>
  </si>
  <si>
    <t>195.</t>
  </si>
  <si>
    <t>390</t>
  </si>
  <si>
    <t>196.</t>
  </si>
  <si>
    <t>Kulový kohout uzavírací, vnitřní závity, vybavený odvzdušněním G 1/2“</t>
  </si>
  <si>
    <t>392</t>
  </si>
  <si>
    <t>197.</t>
  </si>
  <si>
    <t>Nerezové koleno 90°, bez přírub DN 15 ( Ø 21,3 x 2 )</t>
  </si>
  <si>
    <t>394</t>
  </si>
  <si>
    <t>198.</t>
  </si>
  <si>
    <t>Nerezové koleno 90°, bez přírub DN 20 ( Ø 26,9 x 2 )</t>
  </si>
  <si>
    <t>396</t>
  </si>
  <si>
    <t>199.</t>
  </si>
  <si>
    <t>Nerezové koleno 90°, bez přírub DN 25 ( Ø 33,7 x 2 )</t>
  </si>
  <si>
    <t>398</t>
  </si>
  <si>
    <t>200.</t>
  </si>
  <si>
    <t>Nerezové koleno 90°, bez přírub DN 100 ( Ø 104 x 2 )</t>
  </si>
  <si>
    <t>400</t>
  </si>
  <si>
    <t>201.</t>
  </si>
  <si>
    <t>402</t>
  </si>
  <si>
    <t>202.</t>
  </si>
  <si>
    <t>Nerezové koleno 90°, bez přírub DN 500 ( Ø 506 x 4 )</t>
  </si>
  <si>
    <t>404</t>
  </si>
  <si>
    <t>203.</t>
  </si>
  <si>
    <t>Nerezové koleno 90° patkové, bez přírub DN 500 ( Ø 506 x 4 )</t>
  </si>
  <si>
    <t>406</t>
  </si>
  <si>
    <t>204.</t>
  </si>
  <si>
    <t>Nerezový T-kus 90°, bez přírub DN 15 ( Ø 21,3 x 2 )</t>
  </si>
  <si>
    <t>408</t>
  </si>
  <si>
    <t>205.</t>
  </si>
  <si>
    <t>Nerezový T-kus 90°, bez přírub DN 20 ( Ø 26,9 x 2 )</t>
  </si>
  <si>
    <t>410</t>
  </si>
  <si>
    <t>206.</t>
  </si>
  <si>
    <t>Nerezový T-kus 90°, bez přírub DN 25 ( Ø 33,7 x 2 )</t>
  </si>
  <si>
    <t>412</t>
  </si>
  <si>
    <t>207.</t>
  </si>
  <si>
    <t>Nerezový T-kus 90°, bez přírub DN 100 ( Ø 104 x 2 )</t>
  </si>
  <si>
    <t>414</t>
  </si>
  <si>
    <t>208.</t>
  </si>
  <si>
    <t>Zhotovení odbočky z přívodního potrubí DN 32 ( Ø 42,4 x 2 ) z potrubí DN 100 ( Ø 104 x 2 )</t>
  </si>
  <si>
    <t>416</t>
  </si>
  <si>
    <t>209.</t>
  </si>
  <si>
    <t>Zhotovení odbočky z přívodního potrubí DN 50 ( Ø 60,3 x 2 ) z potrubí DN 100 ( Ø 104 x 2 )</t>
  </si>
  <si>
    <t>418</t>
  </si>
  <si>
    <t>210.</t>
  </si>
  <si>
    <t>Nerezový přechod trubkový – tlačný (centrický) DN 15 / 25 ( Ø 21,3 / Ø 33,7 ), délka 30 mm</t>
  </si>
  <si>
    <t>420</t>
  </si>
  <si>
    <t>211.</t>
  </si>
  <si>
    <t>Nerezový vtokový kus, bez přírub DN 15 ( Ø 21,3 x 2 ), délka 300 mm</t>
  </si>
  <si>
    <t>422</t>
  </si>
  <si>
    <t>212.</t>
  </si>
  <si>
    <t>Nerezový vtokový kus, bez přírub DN 500 ( Ø 506 x 4 ), délka 400 mm</t>
  </si>
  <si>
    <t>424</t>
  </si>
  <si>
    <t>213.</t>
  </si>
  <si>
    <t>426</t>
  </si>
  <si>
    <t>214.</t>
  </si>
  <si>
    <t>428</t>
  </si>
  <si>
    <t>215.</t>
  </si>
  <si>
    <t>430</t>
  </si>
  <si>
    <t>216.</t>
  </si>
  <si>
    <t>432</t>
  </si>
  <si>
    <t>217.</t>
  </si>
  <si>
    <t>434</t>
  </si>
  <si>
    <t>218.</t>
  </si>
  <si>
    <t>436</t>
  </si>
  <si>
    <t>219.</t>
  </si>
  <si>
    <t>Nerezová trubka DN 15 ( Ø 21,3 x 2 )</t>
  </si>
  <si>
    <t>438</t>
  </si>
  <si>
    <t>220.</t>
  </si>
  <si>
    <t>Nerezová trubka DN 20 ( Ø 26,9 x 2 )</t>
  </si>
  <si>
    <t>440</t>
  </si>
  <si>
    <t>221.</t>
  </si>
  <si>
    <t>Nerezová trubka DN 25 ( Ø 33,7 x 2 )</t>
  </si>
  <si>
    <t>442</t>
  </si>
  <si>
    <t>222.</t>
  </si>
  <si>
    <t>444</t>
  </si>
  <si>
    <t>223.</t>
  </si>
  <si>
    <t>446</t>
  </si>
  <si>
    <t>224.</t>
  </si>
  <si>
    <t>Nerezová trubka DN 500 ( Ø 506 x 4 )</t>
  </si>
  <si>
    <t>448</t>
  </si>
  <si>
    <t>225.</t>
  </si>
  <si>
    <t>450</t>
  </si>
  <si>
    <t>226.</t>
  </si>
  <si>
    <t>452</t>
  </si>
  <si>
    <t>227.</t>
  </si>
  <si>
    <t>Konzola potrubí nerezová, pro kotvení ke stěně, včetně nerezového kotevního materiálu DN 15, L = 50 mm</t>
  </si>
  <si>
    <t>454</t>
  </si>
  <si>
    <t>228.</t>
  </si>
  <si>
    <t>Konzola potrubí nerezová, pro kotvení ke stěně, včetně nerezového kotevního materiálu DN 20, L = 75 mm</t>
  </si>
  <si>
    <t>456</t>
  </si>
  <si>
    <t>229.</t>
  </si>
  <si>
    <t>Konzola potrubí nerezová, pro kotvení ke stěně, včetně nerezového kotevního materiálu DN 25, L = 100 mm</t>
  </si>
  <si>
    <t>458</t>
  </si>
  <si>
    <t>230.</t>
  </si>
  <si>
    <t>Konzola potrubí nerezová, pro kotvení ke stěně, včetně nerezového kotevního materiálu DN 500, L = 2100 mm</t>
  </si>
  <si>
    <t>460</t>
  </si>
  <si>
    <t>231.</t>
  </si>
  <si>
    <t>Podpěra nerezového potrubí se sedlem a třmenem - nerezová, pro kotvení k podlaze, včetně nerezového kotevního materiálu, délku upravit při montáži DN 100, L = 210 mm</t>
  </si>
  <si>
    <t>462</t>
  </si>
  <si>
    <t>232.</t>
  </si>
  <si>
    <t>Podpěra patkového kolena - nerezová, pro kotvení k podlaze, včetně nerezového kotevního materiálu, délku upravit při montáži DN 500, L = 150 mm</t>
  </si>
  <si>
    <t>464</t>
  </si>
  <si>
    <t>233.</t>
  </si>
  <si>
    <t>466</t>
  </si>
  <si>
    <t>234.</t>
  </si>
  <si>
    <t>Nerez. nátrubek přivařovací, vnitřní závit G 3/4“</t>
  </si>
  <si>
    <t>468</t>
  </si>
  <si>
    <t>235.</t>
  </si>
  <si>
    <t>470</t>
  </si>
  <si>
    <t>236.</t>
  </si>
  <si>
    <t>Nerez. nátrubek přivařovací, vnější závit G 3/4“</t>
  </si>
  <si>
    <t>472</t>
  </si>
  <si>
    <t>237.</t>
  </si>
  <si>
    <t>Nerez. šroubení, vnější-vnitřní závit G 1/2“</t>
  </si>
  <si>
    <t>474</t>
  </si>
  <si>
    <t>238.</t>
  </si>
  <si>
    <t>Nerez. šroubení, vnější-vnitřní závit G 3/4“</t>
  </si>
  <si>
    <t>476</t>
  </si>
  <si>
    <t>239.</t>
  </si>
  <si>
    <t>Nerez. redukce, vnější - vnitřní závit G 3/4“ / G 1/2"</t>
  </si>
  <si>
    <t>478</t>
  </si>
  <si>
    <t>240.</t>
  </si>
  <si>
    <t>480</t>
  </si>
  <si>
    <t>241.</t>
  </si>
  <si>
    <t>482</t>
  </si>
  <si>
    <t>TZ 02 - Elektrotechnická část</t>
  </si>
  <si>
    <t>Rozpočet je zpracován na základě DPS pro TZ 02.</t>
  </si>
  <si>
    <t>D.1 - ROZVADĚČ RM1</t>
  </si>
  <si>
    <t>D.2 - TECHNOLOGIE</t>
  </si>
  <si>
    <t>D.3 - ELEKTROMATERIÁL</t>
  </si>
  <si>
    <t>D.5 - BLESKOSVOD</t>
  </si>
  <si>
    <t>D.4 - MONTÁŽNÍ PRÁCE</t>
  </si>
  <si>
    <t>D.1</t>
  </si>
  <si>
    <t>ROZVADĚČ RM1</t>
  </si>
  <si>
    <t>Pol1</t>
  </si>
  <si>
    <t>Rozváděč, kovová skříň 2 polí 800+800, hloubka 500, výška 2000, podstavec 200, tech. údaje a vystrojení viz příloha D.2.2.5</t>
  </si>
  <si>
    <t>komplet</t>
  </si>
  <si>
    <t>Pol2</t>
  </si>
  <si>
    <t>Kompletační příslušenství sestavy skříně</t>
  </si>
  <si>
    <t>soupr.</t>
  </si>
  <si>
    <t>Pol3</t>
  </si>
  <si>
    <t>Přípojnice a přípojovací příslušenství sestavy skříní</t>
  </si>
  <si>
    <t>Pol4</t>
  </si>
  <si>
    <t>Vystrojení rozvaděče - jistící spínací prvky, průchodky a svorkovniceviz příloha D.2.2.5</t>
  </si>
  <si>
    <t>Pol5</t>
  </si>
  <si>
    <t>Tlačítkový ovládač hřibový, 1 spínací kontakt, ovládač stiskací IP65 otočný s aretací</t>
  </si>
  <si>
    <t>Pol6</t>
  </si>
  <si>
    <t>Zásuvka modulová na lištu DIN, 230V/16A</t>
  </si>
  <si>
    <t>Pol7</t>
  </si>
  <si>
    <t>Monitor sítě 3x400V, 50Hz montáž do dveří skříně IP54 s datovým rozhraním</t>
  </si>
  <si>
    <t>Pol8</t>
  </si>
  <si>
    <t>Zkratovací svorkovnice proudových transformátorů</t>
  </si>
  <si>
    <t>Pol9</t>
  </si>
  <si>
    <t>Proudový transformátor 50/5A, 5VA, 0,5%</t>
  </si>
  <si>
    <t>Pol10</t>
  </si>
  <si>
    <t>Polohový spínač koncový, 250V/6A</t>
  </si>
  <si>
    <t>Pol11</t>
  </si>
  <si>
    <t>Svitidlo osvětlení skříně 20W</t>
  </si>
  <si>
    <t>Pol12</t>
  </si>
  <si>
    <t>Termostat - spínač temperace rozváděče 0+60°C</t>
  </si>
  <si>
    <t>Pol13</t>
  </si>
  <si>
    <t>Topné těleso mikroklimatizace rozváděče</t>
  </si>
  <si>
    <t>Pol14</t>
  </si>
  <si>
    <t>Svodič přepětí 3.stupeň, 2P, 1P+N, 230V/16A s VF filtrem proti rušení, ochranná úroveň 850V, odezva 25ns</t>
  </si>
  <si>
    <t>Pol15</t>
  </si>
  <si>
    <t>Rázová oddělovací tlumivka přepěťové ochrany 3. stupeň 230V/16A</t>
  </si>
  <si>
    <t>Pol16</t>
  </si>
  <si>
    <t>Ovládací plastová skříň, STOP tlačítko, funkce nouzového zastavení ve skříni IP65</t>
  </si>
  <si>
    <t>D.2</t>
  </si>
  <si>
    <t>TECHNOLOGIE</t>
  </si>
  <si>
    <t>Pol17</t>
  </si>
  <si>
    <t>Ponorná vodivostní sonda se 2-ma elektrodami vhodá pro pitnmou vodu, kabel 5m, IP68</t>
  </si>
  <si>
    <t>Pol18</t>
  </si>
  <si>
    <t>Tenzometrický snímač tlaku 0+1MPa, integrovaná přepěťová ochrana, 2 vodičové přípojení                        4-20mA, konektor, G1/2´</t>
  </si>
  <si>
    <t>Pol19</t>
  </si>
  <si>
    <t>Tenzometrický snímač tlaku 0+100kPa integrovaná přepěťová ochrana, 2 vodičové přípojení                        4-20mA, konektor, G1/2´</t>
  </si>
  <si>
    <t>Pol20</t>
  </si>
  <si>
    <t>Ponorná nerezová tenzometrická sonda 0+40m v.s., 2 vodičové přípojení,            4-20mA, integrovaná přepěťová ochrana, kabel 20m. Sonda s atestom na styk s pitnou vodou.</t>
  </si>
  <si>
    <t>Pol21</t>
  </si>
  <si>
    <t>Ponorná nerezová tenzometrická sonda 0+2,5m v.s., 2 vodičové přípojení,            4-20mA, integrovaná přepěťová ochrana, kabel 20m. Sonda s atestom na styk s pitnou vodou.</t>
  </si>
  <si>
    <t>Pol22</t>
  </si>
  <si>
    <t>Indukční průtokoměr pro pitnou vodu, oddělené provedení, snímač DN200, PN10, průtok 0-200 l.s-1, výstelka tvrdá pryž, mat. trubice nerez tř.17, elektrody nerez 17.348, připoj. příruby ocel.tř.11, kryt snímače ocel. tř. 11, povrchová úprava akrylmetalový vícesložkový lak, napájení snímače pulsní DC z převodníku, provedení s displejem, převodník výstup pulz + 4-20mA, přesnost 0,5%, okamžitý průtok v l.s-1, celk. průtok v m3, zálohování dat i při výpadku napájení, 3 řádkový displej s prosvětlením, analog. výstup 4-20mA, bin. výstup 2 relé multifunkční 30VDC, 125VAC/2A, kebel 10m, napájení 230V/50Hz/10VA, krytí IP67</t>
  </si>
  <si>
    <t>Pol23</t>
  </si>
  <si>
    <t>Indukční průtokoměr pro pitnou vodu, oddělené provedení, snímač DN300, PN10, průtok 0-200 l.s-1, výstelka tvrdá pryž, mat. trubice nerez tř.17, elektrody nerez 17.348, připoj. příruby ocel.tř.11, kryt snímače ocel. tř. 11, povrchová úprava akrylmetalový vícesložkový lak, napájení snímače pulsní DC z převodníku, provedení s displejem, převodník výstup pulz + 4-20mA, přesnost 0,5%, okamžitý průtok v l.s-1, celk. průtok v m3, zálohování dat i při výpadku napájení, 3 řádkový displej s prosvětlením, analog. výstup 4-20mA, bin. výstup 2 relé multifunkční 30VDC, 125VAC/2A, kebel 10m, napájení 230V/50Hz/10VA, krytí IP67</t>
  </si>
  <si>
    <t>Pol24</t>
  </si>
  <si>
    <t>Sestava pro zabetpečení objektu VDJ, infradetektor a kódová klávesnice, průmyslové provedení do vlhka</t>
  </si>
  <si>
    <t>Pol25</t>
  </si>
  <si>
    <t>Sestava analyzátoru vody, průmyslové provedení. Převodník pro 4 sondy, průtočné bloky a sondy zákalu a chloru ve vodě, celkový achlor volný.</t>
  </si>
  <si>
    <t>Pol26</t>
  </si>
  <si>
    <t>Zapojení snímačů průtoků v dodávce strojní technologie</t>
  </si>
  <si>
    <t>Pol27</t>
  </si>
  <si>
    <t>Prostorové snímače teploty, průmyslové provedení do vlhkého a venkovního prostředí IP65 s výstupem 4-20mA</t>
  </si>
  <si>
    <t>Pol28</t>
  </si>
  <si>
    <t>Vystrojení skříně sestavou telemetrie - komunikační rádiomodemy a PLC snímání a ovládání technologie VDJ, včetně místního ovládacího panelu, kapacita vstupů a výstupů 64DI, 32DO, 16Ai, 4AO, komunikační rozhraní na rádiomodemy provozovatele a na polní instrumentaci  - dle vybraného dodavatele</t>
  </si>
  <si>
    <t>sestava</t>
  </si>
  <si>
    <t>Pol29</t>
  </si>
  <si>
    <t>Programové vybavelní telemetrické stanice pro sběrdat a řízení technologie VDJ</t>
  </si>
  <si>
    <t>Pol30</t>
  </si>
  <si>
    <t>Programové řešebí komunikace a zobrazování technologie VDJ na dispečinku provozovatele. Napojení datových bodů do rozšířené licence stávající vizualizace.</t>
  </si>
  <si>
    <t>D.3</t>
  </si>
  <si>
    <t>ELEKTROMATERIÁL</t>
  </si>
  <si>
    <t>Pol31</t>
  </si>
  <si>
    <t>Kabel CYKY 4x10</t>
  </si>
  <si>
    <t>Pol32</t>
  </si>
  <si>
    <t>Kabel  CYKY-J 5x6</t>
  </si>
  <si>
    <t>-984620206</t>
  </si>
  <si>
    <t>Pol33</t>
  </si>
  <si>
    <t>Kabel  CYKY-J 5x2,5</t>
  </si>
  <si>
    <t>-1658263812</t>
  </si>
  <si>
    <t>Pol34</t>
  </si>
  <si>
    <t>Kabel  CYKY-J 7x1,5</t>
  </si>
  <si>
    <t>1109568049</t>
  </si>
  <si>
    <t>Pol35</t>
  </si>
  <si>
    <t>Kabel  CYKY-J 3x1,5</t>
  </si>
  <si>
    <t>1727816074</t>
  </si>
  <si>
    <t>Pol36</t>
  </si>
  <si>
    <t>Kabel  CYKY-O 3x1,5</t>
  </si>
  <si>
    <t>94448183</t>
  </si>
  <si>
    <t>Pol37</t>
  </si>
  <si>
    <t>Kabel  CYKY-O 4x1,5</t>
  </si>
  <si>
    <t>1268439457</t>
  </si>
  <si>
    <t>Pol38</t>
  </si>
  <si>
    <t>Kabel  CMSM-J 3x1,5</t>
  </si>
  <si>
    <t>-1528964429</t>
  </si>
  <si>
    <t>Pol39</t>
  </si>
  <si>
    <t>Kabel CMFM 5x0,75</t>
  </si>
  <si>
    <t>1787689210</t>
  </si>
  <si>
    <t>Pol40</t>
  </si>
  <si>
    <t>Kabel CMFM 7x1</t>
  </si>
  <si>
    <t>-423093902</t>
  </si>
  <si>
    <t>Pol41</t>
  </si>
  <si>
    <t>Kabel CMFM 4x0,75</t>
  </si>
  <si>
    <t>865466942</t>
  </si>
  <si>
    <t>Pol42</t>
  </si>
  <si>
    <t>Kabel CMFM 2x0,75</t>
  </si>
  <si>
    <t>-2123599209</t>
  </si>
  <si>
    <t>Pol43</t>
  </si>
  <si>
    <t>Kabel  JYTY 7x1</t>
  </si>
  <si>
    <t>2063160384</t>
  </si>
  <si>
    <t>Pol44</t>
  </si>
  <si>
    <t>Kabel  JYTY 4x0,75</t>
  </si>
  <si>
    <t>-1432542074</t>
  </si>
  <si>
    <t>Pol45</t>
  </si>
  <si>
    <t>997004351</t>
  </si>
  <si>
    <t>Pol46</t>
  </si>
  <si>
    <t>Kabel  SYKFY 2x2x0,5</t>
  </si>
  <si>
    <t>1919674516</t>
  </si>
  <si>
    <t>Pol47</t>
  </si>
  <si>
    <t>Lambus 2x0,64 datový kabel k indukčním průtokoměrům</t>
  </si>
  <si>
    <t>179232600</t>
  </si>
  <si>
    <t>Pol48</t>
  </si>
  <si>
    <t>Vodič  CYY Zž 4</t>
  </si>
  <si>
    <t>-653517940</t>
  </si>
  <si>
    <t>Pol49</t>
  </si>
  <si>
    <t>Vodič  CYY Zž 6</t>
  </si>
  <si>
    <t>1558154199</t>
  </si>
  <si>
    <t>Pol50</t>
  </si>
  <si>
    <t>Vodič  CYY Zž 16</t>
  </si>
  <si>
    <t>Pol51</t>
  </si>
  <si>
    <t>Ekvipotenciální svorkovnice s krytem</t>
  </si>
  <si>
    <t>-1981582295</t>
  </si>
  <si>
    <t>Pol52</t>
  </si>
  <si>
    <t>Krabice rozbočovací do vlhka, vč. Svorek a vývodek IP65</t>
  </si>
  <si>
    <t>1086443120</t>
  </si>
  <si>
    <t>Pol53</t>
  </si>
  <si>
    <t>Kabelový nerezový drátový žlab 35x100, včetně tvarovek, montážního a upevňovacího příslušenství</t>
  </si>
  <si>
    <t>Pol54</t>
  </si>
  <si>
    <t>Kabelový nerezový drátový žlab 35x150, včetně tvarovek, montážního a upevňovacího příslušenství</t>
  </si>
  <si>
    <t>Pol55</t>
  </si>
  <si>
    <t>Kabelový nerezový drátový žlab 60x60, včetně tvarovek, montážního a upevňovacího příslušenství</t>
  </si>
  <si>
    <t>Pol56</t>
  </si>
  <si>
    <t>Kabelový nerezový drátový žlab 60x100, včetně tvarovek, montážního a upevňovacího příslušenství</t>
  </si>
  <si>
    <t>Pol57</t>
  </si>
  <si>
    <t>Lišta vkládací plastová, vč. příslušenství 60/40</t>
  </si>
  <si>
    <t>Pol58</t>
  </si>
  <si>
    <t>Lišta vkládací plastová, vč. příslušenství 40/40</t>
  </si>
  <si>
    <t>Pol59</t>
  </si>
  <si>
    <t>Lišta vkládací plastová, vč. příslušenství 40/20</t>
  </si>
  <si>
    <t>Pol60</t>
  </si>
  <si>
    <t>Lišta vkládací plastová, vč. příslušenství 18/14</t>
  </si>
  <si>
    <t>Pol61</t>
  </si>
  <si>
    <t>Trubka  elektroinstalační poddajná z PP,  Ø40</t>
  </si>
  <si>
    <t>Pol62</t>
  </si>
  <si>
    <t>Trubka  elektroinstalační poddajná z PP,  Ø50</t>
  </si>
  <si>
    <t>Pol63</t>
  </si>
  <si>
    <t>Trubka  elektroinstalační poddajná z PP,  Ø16</t>
  </si>
  <si>
    <t>Pol64</t>
  </si>
  <si>
    <t>Ocel konstrukční všeobecná nerez, držáky, podpěry a pomocné upevňovací a montážní prvky</t>
  </si>
  <si>
    <t>Pol65</t>
  </si>
  <si>
    <t>pomocný materiál</t>
  </si>
  <si>
    <t>-1741821537</t>
  </si>
  <si>
    <t>D.5</t>
  </si>
  <si>
    <t>BLESKOSVOD</t>
  </si>
  <si>
    <t>Pol84</t>
  </si>
  <si>
    <t>Štítek popisný na svod</t>
  </si>
  <si>
    <t>-686868362</t>
  </si>
  <si>
    <t>Pol85</t>
  </si>
  <si>
    <t>Ochranný úhelník s držáky do zdi</t>
  </si>
  <si>
    <t>2123498831</t>
  </si>
  <si>
    <t>Pol86</t>
  </si>
  <si>
    <t>Svorka SZ</t>
  </si>
  <si>
    <t>-1113663292</t>
  </si>
  <si>
    <t>Pol87</t>
  </si>
  <si>
    <t>Svorka SO</t>
  </si>
  <si>
    <t>1219165983</t>
  </si>
  <si>
    <t>Pol88</t>
  </si>
  <si>
    <t>Svorka SK</t>
  </si>
  <si>
    <t>-35278998</t>
  </si>
  <si>
    <t>Pol89</t>
  </si>
  <si>
    <t>Svorka SS</t>
  </si>
  <si>
    <t>1569326673</t>
  </si>
  <si>
    <t>Pol90</t>
  </si>
  <si>
    <t>Svorka SU</t>
  </si>
  <si>
    <t>-671453782</t>
  </si>
  <si>
    <t>Pol91</t>
  </si>
  <si>
    <t>Svorka SR2</t>
  </si>
  <si>
    <t>-1895259969</t>
  </si>
  <si>
    <t>Pol92</t>
  </si>
  <si>
    <t>Svorka SR3</t>
  </si>
  <si>
    <t>1105812899</t>
  </si>
  <si>
    <t>Pol93</t>
  </si>
  <si>
    <t>Vodič páskový FeZn 30x4</t>
  </si>
  <si>
    <t>-1153526556</t>
  </si>
  <si>
    <t>Pol94</t>
  </si>
  <si>
    <t>Vodič hromosvod AlMgSi f 8</t>
  </si>
  <si>
    <t>-479269587</t>
  </si>
  <si>
    <t>Pol95</t>
  </si>
  <si>
    <t>Podpěra vedení PV21c + podložka</t>
  </si>
  <si>
    <t>-1441593883</t>
  </si>
  <si>
    <t>Pol96</t>
  </si>
  <si>
    <t>Podpěra vedení PV1d + podložka</t>
  </si>
  <si>
    <t>357835318</t>
  </si>
  <si>
    <t>Pol97</t>
  </si>
  <si>
    <t>Jímací tyč JP10 M16</t>
  </si>
  <si>
    <t>-389594277</t>
  </si>
  <si>
    <t>Pol98</t>
  </si>
  <si>
    <t>Betonový podstavec jímací tyče M16</t>
  </si>
  <si>
    <t>575325259</t>
  </si>
  <si>
    <t>Pol99</t>
  </si>
  <si>
    <t>Podložka PVC pod podstavec jímací tyče</t>
  </si>
  <si>
    <t>-62551356</t>
  </si>
  <si>
    <t>Pol100</t>
  </si>
  <si>
    <t>Zemnící tyč ZTX+SR03 K</t>
  </si>
  <si>
    <t>1441888067</t>
  </si>
  <si>
    <t>Pol101</t>
  </si>
  <si>
    <t>Pomocný montážní a upevňovací materiál jímacího vedení a uzemnění</t>
  </si>
  <si>
    <t>-233089825</t>
  </si>
  <si>
    <t>D.4</t>
  </si>
  <si>
    <t>MONTÁŽNÍ PRÁCE</t>
  </si>
  <si>
    <t>Pol66</t>
  </si>
  <si>
    <t>montáž zařízení TECHNOLOGIE</t>
  </si>
  <si>
    <t>Pol67</t>
  </si>
  <si>
    <t>montáž ELEKTOMATERIÁLU, BLESKOSVODU</t>
  </si>
  <si>
    <t>Pol68</t>
  </si>
  <si>
    <t>Oživení a individuální zkoušky</t>
  </si>
  <si>
    <t>Pol69</t>
  </si>
  <si>
    <t>Dokumentace skutečného provedení</t>
  </si>
  <si>
    <t>Pol70</t>
  </si>
  <si>
    <t>revize výchozí</t>
  </si>
  <si>
    <t>TZ 03 - VDJ Lesnov – úpravy elektro</t>
  </si>
  <si>
    <t>Rozpočet je zpracován na základě DPS pro TZ 03.</t>
  </si>
  <si>
    <t>Pol71</t>
  </si>
  <si>
    <t>Skříň RMS - doplnění skříně pro 3 servopohony</t>
  </si>
  <si>
    <t>Pol72</t>
  </si>
  <si>
    <t>Skříň RMS - doplnění skříně pro 2x HAWIDO</t>
  </si>
  <si>
    <t>Pol73</t>
  </si>
  <si>
    <t>Jistící a spínací prvky</t>
  </si>
  <si>
    <t>Pol74</t>
  </si>
  <si>
    <t>Svorkovnice a propojovací příslušenství</t>
  </si>
  <si>
    <t>Pol75</t>
  </si>
  <si>
    <t>Záložní zdroj pro servopohony</t>
  </si>
  <si>
    <t>Pol76</t>
  </si>
  <si>
    <t>Elektroinstalační materiál VDJ - vodiče lišty - celkem</t>
  </si>
  <si>
    <t>Pol77</t>
  </si>
  <si>
    <t>Zapojení snímače průtoků - vodoměry</t>
  </si>
  <si>
    <t>Pol78</t>
  </si>
  <si>
    <t>Telemetrická stanice - rozšíření: 16DI, 16DO, 2AI</t>
  </si>
  <si>
    <t>Pol79</t>
  </si>
  <si>
    <t>Práce programátora - technologický a vizualizační SW</t>
  </si>
  <si>
    <t>Pol80</t>
  </si>
  <si>
    <t>Montážní práce a doprava</t>
  </si>
  <si>
    <t>Pol81</t>
  </si>
  <si>
    <t>Skutečné provedení - dokumentace</t>
  </si>
  <si>
    <t>Pol82</t>
  </si>
  <si>
    <t>Revize</t>
  </si>
  <si>
    <t>VON - Vedlejší a ostatní rozpočtové náklady</t>
  </si>
  <si>
    <t>VRN - Vedlejší a ostatní rozpočtové náklady</t>
  </si>
  <si>
    <t xml:space="preserve">    VRN 01 - Zařízení staveniště</t>
  </si>
  <si>
    <t xml:space="preserve">    VRN 02 - Vytýčení stavby včetně stávajících sítí</t>
  </si>
  <si>
    <t xml:space="preserve">    VRN 03 -  Dokumentace skutečného provedení stavby</t>
  </si>
  <si>
    <t xml:space="preserve">    VRN 04 - Zaměření skutečného provedení stavby</t>
  </si>
  <si>
    <t xml:space="preserve">    VRN 05 - Ostatní náklady potřebné k řádné realizaci díla</t>
  </si>
  <si>
    <t>VRN</t>
  </si>
  <si>
    <t>VRN 01</t>
  </si>
  <si>
    <t>Zařízení staveniště</t>
  </si>
  <si>
    <t>2.01</t>
  </si>
  <si>
    <t>1024</t>
  </si>
  <si>
    <t>1568425790</t>
  </si>
  <si>
    <t>Poznámka k položce:_x000D_
Zařízení staveniště, pronájem ploch, objektů</t>
  </si>
  <si>
    <t>"Veškeré náklady spojené s vybudováním, provozem a odstraněním zařízení staveniště.</t>
  </si>
  <si>
    <t>2.02</t>
  </si>
  <si>
    <t>Informační tabule na staveništi</t>
  </si>
  <si>
    <t>-789523747</t>
  </si>
  <si>
    <t>2.25</t>
  </si>
  <si>
    <t>Provizorní ohrazení staveniště a výkopů</t>
  </si>
  <si>
    <t>866185462</t>
  </si>
  <si>
    <t>"Zřízení, instalace a ukotvení provizorního ohrazení a oplocení staveniště vč. následné likvidace</t>
  </si>
  <si>
    <t>"Zřízení, instalace a ukotvení provizorních ohrazení výkopů vč. následné likvidace</t>
  </si>
  <si>
    <t>"Zajištění dočasných přechodů pro chodce, přejezdů pro vozidla.</t>
  </si>
  <si>
    <t>2.26</t>
  </si>
  <si>
    <t>Dočasné zajištění inženýrských sítí ve výkopu vč. předání sítí správcům</t>
  </si>
  <si>
    <t>291098556</t>
  </si>
  <si>
    <t>"Zhotovitel zajistí ochranu a zajištění stávajících nebo nových kabelů a potrubí ve výkopu, proti jejich poškození nebo odcizení</t>
  </si>
  <si>
    <t>"vč. kontroly správcem o jejich zpětném zásypu vč. písemného dokladu</t>
  </si>
  <si>
    <t>VRN 02</t>
  </si>
  <si>
    <t>Vytýčení stavby včetně stávajících sítí</t>
  </si>
  <si>
    <t>2.03</t>
  </si>
  <si>
    <t>Vytyčení stavby, vytýčení inženýrských sítí</t>
  </si>
  <si>
    <t>-267108195</t>
  </si>
  <si>
    <t>Geodetické zaměření rohů stavby, stabilizace bodů a sestavení laviček.</t>
  </si>
  <si>
    <t>Vyhotovení protokolu o vytyčení stavby se seznamem souřadnic vytyčených bodů a jejich polohopisnými (S-JTSK) a výškopisnými (Bpv) hodnotami.</t>
  </si>
  <si>
    <t>2.10</t>
  </si>
  <si>
    <t>Geodetické práce v průběhu stavby</t>
  </si>
  <si>
    <t>-1986505030</t>
  </si>
  <si>
    <t>2.11</t>
  </si>
  <si>
    <t>Aktualizace vyjádření při provádění prací</t>
  </si>
  <si>
    <t>1260663118</t>
  </si>
  <si>
    <t>VRN 03</t>
  </si>
  <si>
    <t xml:space="preserve"> Dokumentace skutečného provedení stavby</t>
  </si>
  <si>
    <t>2.04</t>
  </si>
  <si>
    <t>-1374587241</t>
  </si>
  <si>
    <t>"Náklady na vyhotovení dokumentace skutečného provedení stavby a její předání objednateli v požadované formě a požadovaném počtu.</t>
  </si>
  <si>
    <t>2.16</t>
  </si>
  <si>
    <t>Dodavatelská dokumentace stavby</t>
  </si>
  <si>
    <t>-1604622071</t>
  </si>
  <si>
    <t>"dodavatelská dokumentace stavby</t>
  </si>
  <si>
    <t>"dokumentace věškerého pažení výkopů vč. statického posouzení</t>
  </si>
  <si>
    <t>VRN 04</t>
  </si>
  <si>
    <t>Zaměření skutečného provedení stavby</t>
  </si>
  <si>
    <t>2.05</t>
  </si>
  <si>
    <t>Geodetické zaměření skutečného provedení</t>
  </si>
  <si>
    <t>1261927542</t>
  </si>
  <si>
    <t>Poznámka k položce:_x000D_
Geodetické práce po výstavbě</t>
  </si>
  <si>
    <t>"Náklady na provedení skutečného zaměření stavby v rozsahu nezbytném pro zápis změny do katastru nemovitostí.</t>
  </si>
  <si>
    <t>VRN 05</t>
  </si>
  <si>
    <t>Ostatní náklady potřebné k řádné realizaci díla</t>
  </si>
  <si>
    <t>2.07</t>
  </si>
  <si>
    <t>Dočasná dopravní opatření</t>
  </si>
  <si>
    <t>-1665348331</t>
  </si>
  <si>
    <t xml:space="preserve">"Náklady na vyhotovení návrhu dočasného dopravního značení, jeho projednání s dotčenými orgány a organizacemi, dodání dopravních značek, </t>
  </si>
  <si>
    <t>jejich rozmístění, odstranění DDZ po ukončení stavby</t>
  </si>
  <si>
    <t>2.08</t>
  </si>
  <si>
    <t>Náklady na údržbu a čištění komunikací po dobu výstavby</t>
  </si>
  <si>
    <t>-1617941296</t>
  </si>
  <si>
    <t>2.09</t>
  </si>
  <si>
    <t>Pasportizace a fotodokumentace stávajících objektů</t>
  </si>
  <si>
    <t>-2114837280</t>
  </si>
  <si>
    <t>Poznámka k položce:_x000D_
fotodokumentace a pasportizace stávajícího stavu před zahájením stavby a po výstavbě</t>
  </si>
  <si>
    <t>2.12</t>
  </si>
  <si>
    <t>Kompletační a koordinační činnost</t>
  </si>
  <si>
    <t>-95848775</t>
  </si>
  <si>
    <t>2.19</t>
  </si>
  <si>
    <t xml:space="preserve">Zkušební provoz </t>
  </si>
  <si>
    <t>-489113367</t>
  </si>
  <si>
    <t>" dle  Technické zprávy</t>
  </si>
  <si>
    <t>"Zkouška provozu v kvalitě a rozsahu dle navrženého projektu.</t>
  </si>
  <si>
    <t xml:space="preserve">"Ve zkušebním provozu se dokončí zaškolení pracovníků obsluhy, odstraní se závady                               a případně seřídí nastavení  </t>
  </si>
  <si>
    <t>"a hodnoty nutné k dosažení ustáleného chodu.</t>
  </si>
  <si>
    <t>"Účast dodavatele technologie na zkušebním provozu.</t>
  </si>
  <si>
    <t>2.20</t>
  </si>
  <si>
    <t>Komplexní, individuální, garanční zkoušky, revize</t>
  </si>
  <si>
    <t>1999762456</t>
  </si>
  <si>
    <t>"POPIS: dle PD,  Technické zprávy</t>
  </si>
  <si>
    <t xml:space="preserve">"Strojně-technologická část včetně technologického elektra  bude po montáži podrobena zkouškám </t>
  </si>
  <si>
    <t>"bezpečnost provozu jeho funkčnost  a provozní způsobilost včetně vodotěsnosti, vzduchotěsnosti</t>
  </si>
  <si>
    <t xml:space="preserve">"a průtočnosti celého technologického celku s návaznosti na měřící, regulační a elektrotechnické zařízení.   </t>
  </si>
  <si>
    <t xml:space="preserve">"Individuální zkoušky budou prováděné postupně po smontování jednotlivých strojů a zařízení za účelem prověření jejich úplnosti, </t>
  </si>
  <si>
    <t>"funkce a řádného provedení montáže a ověření souladu provedení stavby dle PD</t>
  </si>
  <si>
    <t>"Komplexní zkoušky se provádí za účelem prokázání kvality a schopnosti zařízení k uvedení do zkušebního provozu.</t>
  </si>
  <si>
    <t xml:space="preserve">"Komplexní zkoušky se provádí po dobu 72 hodin nepřerušovaného chodu celého strojně-technologického zařízení, </t>
  </si>
  <si>
    <t>"doba chodu jednotlivých zařízení odpovídá požadavkům trvalého provozu.</t>
  </si>
  <si>
    <t xml:space="preserve">"Komplexní zkoušky se provádí dle projektu komplexních zkoušek zpracovaného dodavatelem.  </t>
  </si>
  <si>
    <t>"Rozbory pitné vody akreditovanou laboratoří vč. zprávy.</t>
  </si>
  <si>
    <t>2.21</t>
  </si>
  <si>
    <t>Zpracování odborného a závazného stanoviska TIČR</t>
  </si>
  <si>
    <t>-215737852</t>
  </si>
  <si>
    <t>2.22</t>
  </si>
  <si>
    <t>Provozní řád</t>
  </si>
  <si>
    <t>-274010296</t>
  </si>
  <si>
    <t>"Náklady na zpracování, projednání a schválení provozního řádu .</t>
  </si>
  <si>
    <t>"Každý provozní řád bude vypracován 5x v tištěné verzi a 2x v dig. verzi na CD</t>
  </si>
  <si>
    <t>"Provozní řád pro zkušební a trvalý provoz vypracovaný dodavatelem dle vyhlášky MZe ČR č. 216/2011 Sb. v souladu s TNV 755950:2017 Provozní řád vodovů</t>
  </si>
  <si>
    <t xml:space="preserve">"o náležitostech manipulačních řadů a provozních řadů vodních děl vč. souvisejících platných předpisů a norem v platném znění </t>
  </si>
  <si>
    <t>"a dalšími souvisejícími předpisy.</t>
  </si>
  <si>
    <t>2.23</t>
  </si>
  <si>
    <t>Kontrolní a zkušení plán, technologické postupy</t>
  </si>
  <si>
    <t>-31746857</t>
  </si>
  <si>
    <t>2.24</t>
  </si>
  <si>
    <t>Havarijní plán</t>
  </si>
  <si>
    <t>537856191</t>
  </si>
  <si>
    <t>2.31</t>
  </si>
  <si>
    <t>Zajištění povolení pro nakládání s vodami v průběhu výstavby</t>
  </si>
  <si>
    <t>-409709312</t>
  </si>
  <si>
    <t>2.32</t>
  </si>
  <si>
    <t>Činnost odpovědného statika, geologa a hydrogeologa</t>
  </si>
  <si>
    <t>295737013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</si>
  <si>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</si>
  <si>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</si>
  <si>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</si>
  <si>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</si>
  <si>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</si>
  <si>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</si>
  <si>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</si>
  <si>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</si>
  <si>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</si>
  <si>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</si>
  <si>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</si>
  <si>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</si>
  <si>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</si>
  <si>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</si>
  <si>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</si>
  <si>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</si>
  <si>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</si>
  <si>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</si>
  <si>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</si>
  <si>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</si>
  <si>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</si>
  <si>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</si>
  <si>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</si>
  <si>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</si>
  <si>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</si>
  <si>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</si>
  <si>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</si>
  <si>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</si>
  <si>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</si>
  <si>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</si>
  <si>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</si>
  <si>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</si>
  <si>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</si>
  <si>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</si>
  <si>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</si>
  <si>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</si>
  <si>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</si>
  <si>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</si>
  <si>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</si>
  <si>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</si>
  <si>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</si>
  <si>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</si>
  <si>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</si>
  <si>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</si>
  <si>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</si>
  <si>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</si>
  <si>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</si>
  <si>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</si>
  <si>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</si>
  <si>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</si>
  <si>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</si>
  <si>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</si>
  <si>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</si>
  <si>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</si>
  <si>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</si>
  <si>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</si>
  <si>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</si>
  <si>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</si>
  <si>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</si>
  <si>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</si>
  <si>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</si>
  <si>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</si>
  <si>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</si>
  <si>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</si>
  <si>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</si>
  <si>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</si>
  <si>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</si>
  <si>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</si>
  <si>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</si>
  <si>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</si>
  <si>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</si>
  <si>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</si>
  <si>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</si>
  <si>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</si>
  <si>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</si>
  <si>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</si>
  <si>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</si>
  <si>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</si>
  <si>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</si>
  <si>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</si>
  <si>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</si>
  <si>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</si>
  <si>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</si>
  <si>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</si>
  <si>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</si>
  <si>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</si>
  <si>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</si>
  <si>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</si>
  <si>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</si>
  <si>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</si>
  <si>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</si>
  <si>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</si>
  <si>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</si>
  <si>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</si>
  <si>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</si>
  <si>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</si>
  <si>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</si>
  <si>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</si>
  <si>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</si>
  <si>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</si>
  <si>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</si>
  <si>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</si>
  <si>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</si>
  <si>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</si>
  <si>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</si>
  <si>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</si>
  <si>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</si>
  <si>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</si>
  <si>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</si>
  <si>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</si>
  <si>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</si>
  <si>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</si>
  <si>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</si>
  <si>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</si>
  <si>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</si>
  <si>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</si>
  <si>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</si>
  <si>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</si>
  <si>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</si>
  <si>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</si>
  <si>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</si>
  <si>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</si>
  <si>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</si>
  <si>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</si>
  <si>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</si>
  <si>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</si>
  <si>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</si>
  <si>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</si>
  <si>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</si>
  <si>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</si>
  <si>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</si>
  <si>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</si>
  <si>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</si>
  <si>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</si>
  <si>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</si>
  <si>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</si>
  <si>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</si>
  <si>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</si>
  <si>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</si>
  <si>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</si>
  <si>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</si>
  <si>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</si>
  <si>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</si>
  <si>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</si>
  <si>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</si>
  <si>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</si>
  <si>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</si>
  <si>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</si>
  <si>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</si>
  <si>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</si>
  <si>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</si>
  <si>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</si>
  <si>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</si>
  <si>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</si>
  <si>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</si>
  <si>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</si>
  <si>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</si>
  <si>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</si>
  <si>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</si>
  <si>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</si>
  <si>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</si>
  <si>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</si>
  <si>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</si>
  <si>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</si>
  <si>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</si>
  <si>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</si>
  <si>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</si>
  <si>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</si>
  <si>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</si>
  <si>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</si>
  <si>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</si>
  <si>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</si>
  <si>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</si>
  <si>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</si>
  <si>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</si>
  <si>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</si>
  <si>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</si>
  <si>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</si>
  <si>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</si>
  <si>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</si>
  <si>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</si>
  <si>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</si>
  <si>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</si>
  <si>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</si>
  <si>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</si>
  <si>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POSÍLENÍ VODOVODNÍ SÍTĚ </t>
  </si>
  <si>
    <t>VODOJEM BUKOVNO, JIHLAVA</t>
  </si>
  <si>
    <t>DOKUMENTACE PRO PROVÁDĚNÍ STAVBY (DPS)</t>
  </si>
  <si>
    <t>F. NÁKLADY STAVBY</t>
  </si>
  <si>
    <t>F.2  SOUPIS STAVEBNÍCH PRACÍ,</t>
  </si>
  <si>
    <t xml:space="preserve"> DODÁVEK A SLUŽEB S VÝKAZEM VÝMĚR</t>
  </si>
  <si>
    <t>KVĚTEN 2024</t>
  </si>
  <si>
    <t>Vodohospodářský rozvoj a výstavba</t>
  </si>
  <si>
    <t>akciová společnost</t>
  </si>
  <si>
    <t>Nábřežní 90/4, 150 00 Praha 5</t>
  </si>
  <si>
    <t>IČO 47116901</t>
  </si>
  <si>
    <t>ID datové schránky 4qfgxx3</t>
  </si>
  <si>
    <t>Divize 02 – oddělení zásobování vodou</t>
  </si>
  <si>
    <t>Projektový tým 3 – vodárenství Morava</t>
  </si>
  <si>
    <t>Pracoviště Ostrava</t>
  </si>
  <si>
    <t>Sokolská tř. 1263/24, 702 00 Ostrava</t>
  </si>
  <si>
    <t>POSÍLENÍ VODOVODNÍ SÍTĚ</t>
  </si>
  <si>
    <t>F.2  SOUPIS STAVEBNÍCH PRACÍ,  DODÁVEK A SLUŽEB S VÝKAZEM VÝMĚR</t>
  </si>
  <si>
    <t>Vypracoval          :</t>
  </si>
  <si>
    <t xml:space="preserve">Miroslava Morská </t>
  </si>
  <si>
    <t>Hlavní projektant  :</t>
  </si>
  <si>
    <t>Ing. et Ing. Matej Horňák</t>
  </si>
  <si>
    <t>Schválil               :</t>
  </si>
  <si>
    <t>Ing. Marek Coufal, Ph.D.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</si>
</sst>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68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8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sz val="18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00808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3" fillId="0" borderId="0" applyNumberFormat="0" applyFill="0" applyBorder="0" applyAlignment="0" applyProtection="0"/>
    <xf numFmtId="0" fontId="1" fillId="0" borderId="1"/>
  </cellStyleXfs>
  <cellXfs count="36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2" fillId="0" borderId="15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3" xfId="0" applyNumberFormat="1" applyFont="1" applyBorder="1"/>
    <xf numFmtId="166" fontId="34" fillId="0" borderId="14" xfId="0" applyNumberFormat="1" applyFont="1" applyBorder="1"/>
    <xf numFmtId="4" fontId="35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41" fillId="0" borderId="0" xfId="0" applyFont="1" applyAlignment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39" fillId="2" borderId="20" xfId="0" applyFont="1" applyFill="1" applyBorder="1" applyAlignment="1" applyProtection="1">
      <alignment horizontal="left" vertical="center"/>
      <protection locked="0"/>
    </xf>
    <xf numFmtId="0" fontId="39" fillId="0" borderId="21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>
      <alignment horizontal="left" vertical="center"/>
    </xf>
    <xf numFmtId="0" fontId="52" fillId="0" borderId="1" xfId="0" applyFont="1" applyBorder="1" applyAlignment="1">
      <alignment vertical="top"/>
    </xf>
    <xf numFmtId="0" fontId="52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center" vertical="center"/>
    </xf>
    <xf numFmtId="49" fontId="52" fillId="0" borderId="1" xfId="0" applyNumberFormat="1" applyFont="1" applyBorder="1" applyAlignment="1">
      <alignment horizontal="left" vertical="center"/>
    </xf>
    <xf numFmtId="0" fontId="5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4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3" fillId="4" borderId="8" xfId="0" applyFont="1" applyFill="1" applyBorder="1" applyAlignment="1">
      <alignment horizontal="right"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49" fontId="55" fillId="0" borderId="1" xfId="2" applyNumberFormat="1" applyFont="1" applyAlignment="1">
      <alignment horizontal="center"/>
    </xf>
    <xf numFmtId="49" fontId="56" fillId="0" borderId="1" xfId="2" applyNumberFormat="1" applyFont="1"/>
    <xf numFmtId="49" fontId="57" fillId="0" borderId="1" xfId="2" applyNumberFormat="1" applyFont="1" applyAlignment="1">
      <alignment horizontal="center"/>
    </xf>
    <xf numFmtId="49" fontId="58" fillId="5" borderId="24" xfId="2" applyNumberFormat="1" applyFont="1" applyFill="1" applyBorder="1" applyAlignment="1">
      <alignment horizontal="center" vertical="center"/>
    </xf>
    <xf numFmtId="49" fontId="58" fillId="5" borderId="25" xfId="2" applyNumberFormat="1" applyFont="1" applyFill="1" applyBorder="1" applyAlignment="1">
      <alignment horizontal="center" vertical="center"/>
    </xf>
    <xf numFmtId="49" fontId="58" fillId="5" borderId="26" xfId="2" applyNumberFormat="1" applyFont="1" applyFill="1" applyBorder="1" applyAlignment="1">
      <alignment horizontal="center" vertical="center"/>
    </xf>
    <xf numFmtId="49" fontId="58" fillId="5" borderId="27" xfId="2" applyNumberFormat="1" applyFont="1" applyFill="1" applyBorder="1" applyAlignment="1">
      <alignment horizontal="center" vertical="center"/>
    </xf>
    <xf numFmtId="49" fontId="58" fillId="5" borderId="1" xfId="2" applyNumberFormat="1" applyFont="1" applyFill="1" applyAlignment="1">
      <alignment horizontal="center" vertical="center"/>
    </xf>
    <xf numFmtId="49" fontId="58" fillId="5" borderId="28" xfId="2" applyNumberFormat="1" applyFont="1" applyFill="1" applyBorder="1" applyAlignment="1">
      <alignment horizontal="center" vertical="center"/>
    </xf>
    <xf numFmtId="49" fontId="59" fillId="5" borderId="27" xfId="2" applyNumberFormat="1" applyFont="1" applyFill="1" applyBorder="1" applyAlignment="1">
      <alignment horizontal="center"/>
    </xf>
    <xf numFmtId="49" fontId="60" fillId="5" borderId="1" xfId="2" applyNumberFormat="1" applyFont="1" applyFill="1" applyAlignment="1">
      <alignment horizontal="center"/>
    </xf>
    <xf numFmtId="49" fontId="60" fillId="5" borderId="28" xfId="2" applyNumberFormat="1" applyFont="1" applyFill="1" applyBorder="1" applyAlignment="1">
      <alignment horizontal="center"/>
    </xf>
    <xf numFmtId="49" fontId="59" fillId="5" borderId="1" xfId="2" applyNumberFormat="1" applyFont="1" applyFill="1" applyAlignment="1">
      <alignment horizontal="center"/>
    </xf>
    <xf numFmtId="49" fontId="59" fillId="5" borderId="28" xfId="2" applyNumberFormat="1" applyFont="1" applyFill="1" applyBorder="1" applyAlignment="1">
      <alignment horizontal="center"/>
    </xf>
    <xf numFmtId="49" fontId="61" fillId="5" borderId="30" xfId="2" applyNumberFormat="1" applyFont="1" applyFill="1" applyBorder="1" applyAlignment="1">
      <alignment horizontal="center"/>
    </xf>
    <xf numFmtId="49" fontId="61" fillId="5" borderId="29" xfId="2" applyNumberFormat="1" applyFont="1" applyFill="1" applyBorder="1" applyAlignment="1">
      <alignment horizontal="center"/>
    </xf>
    <xf numFmtId="49" fontId="61" fillId="5" borderId="31" xfId="2" applyNumberFormat="1" applyFont="1" applyFill="1" applyBorder="1" applyAlignment="1">
      <alignment horizontal="center"/>
    </xf>
    <xf numFmtId="49" fontId="62" fillId="0" borderId="1" xfId="2" applyNumberFormat="1" applyFont="1" applyAlignment="1">
      <alignment horizontal="center"/>
    </xf>
    <xf numFmtId="49" fontId="62" fillId="0" borderId="1" xfId="2" applyNumberFormat="1" applyFont="1" applyAlignment="1">
      <alignment horizontal="center" vertical="center"/>
    </xf>
    <xf numFmtId="49" fontId="56" fillId="0" borderId="29" xfId="2" applyNumberFormat="1" applyFont="1" applyBorder="1"/>
    <xf numFmtId="0" fontId="57" fillId="0" borderId="1" xfId="2" applyFont="1" applyAlignment="1">
      <alignment horizontal="justify" vertical="center"/>
    </xf>
    <xf numFmtId="0" fontId="63" fillId="0" borderId="1" xfId="2" applyFont="1" applyAlignment="1">
      <alignment horizontal="justify" vertical="center"/>
    </xf>
    <xf numFmtId="0" fontId="63" fillId="0" borderId="1" xfId="2" applyFont="1"/>
    <xf numFmtId="49" fontId="64" fillId="0" borderId="1" xfId="2" applyNumberFormat="1" applyFont="1" applyAlignment="1">
      <alignment horizontal="center"/>
    </xf>
    <xf numFmtId="49" fontId="65" fillId="0" borderId="1" xfId="2" applyNumberFormat="1" applyFont="1" applyAlignment="1">
      <alignment horizontal="center"/>
    </xf>
    <xf numFmtId="49" fontId="66" fillId="0" borderId="1" xfId="2" applyNumberFormat="1" applyFont="1" applyAlignment="1">
      <alignment horizontal="center" vertical="center"/>
    </xf>
    <xf numFmtId="49" fontId="67" fillId="0" borderId="1" xfId="2" applyNumberFormat="1" applyFont="1" applyAlignment="1">
      <alignment horizontal="center" vertical="center"/>
    </xf>
    <xf numFmtId="49" fontId="56" fillId="0" borderId="1" xfId="2" applyNumberFormat="1" applyFont="1" applyAlignment="1">
      <alignment horizontal="left"/>
    </xf>
    <xf numFmtId="49" fontId="56" fillId="0" borderId="1" xfId="2" applyNumberFormat="1" applyFont="1" applyAlignment="1">
      <alignment horizontal="left"/>
    </xf>
  </cellXfs>
  <cellStyles count="3">
    <cellStyle name="Hypertextový odkaz" xfId="1" builtinId="8"/>
    <cellStyle name="Normální" xfId="0" builtinId="0" customBuiltin="1"/>
    <cellStyle name="Normální 2 2 2" xfId="2" xr:uid="{4B799501-4BD8-46A2-85AF-FE0E4F6ED0A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304800</xdr:colOff>
      <xdr:row>29</xdr:row>
      <xdr:rowOff>83128</xdr:rowOff>
    </xdr:from>
    <xdr:ext cx="1200522" cy="758661"/>
    <xdr:pic>
      <xdr:nvPicPr>
        <xdr:cNvPr id="2" name="obrázek 2">
          <a:extLst>
            <a:ext uri="{FF2B5EF4-FFF2-40B4-BE49-F238E27FC236}">
              <a16:creationId xmlns:a16="http://schemas.microsoft.com/office/drawing/2014/main" id="{9C5DB661-1B38-4EF4-9790-AD7B5447F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2903"/>
          <a:ext cx="1200522" cy="7586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953334621" TargetMode="External"/><Relationship Id="rId21" Type="http://schemas.openxmlformats.org/officeDocument/2006/relationships/hyperlink" Target="https://podminky.urs.cz/item/CS_URS_2024_01/184801131" TargetMode="External"/><Relationship Id="rId42" Type="http://schemas.openxmlformats.org/officeDocument/2006/relationships/hyperlink" Target="https://podminky.urs.cz/item/CS_URS_2024_01/380356231" TargetMode="External"/><Relationship Id="rId63" Type="http://schemas.openxmlformats.org/officeDocument/2006/relationships/hyperlink" Target="https://podminky.urs.cz/item/CS_URS_2024_01/622142001" TargetMode="External"/><Relationship Id="rId84" Type="http://schemas.openxmlformats.org/officeDocument/2006/relationships/hyperlink" Target="https://podminky.urs.cz/item/CS_URS_2024_01/877310310" TargetMode="External"/><Relationship Id="rId138" Type="http://schemas.openxmlformats.org/officeDocument/2006/relationships/hyperlink" Target="https://podminky.urs.cz/item/CS_URS_2024_01/998142251" TargetMode="External"/><Relationship Id="rId159" Type="http://schemas.openxmlformats.org/officeDocument/2006/relationships/hyperlink" Target="https://podminky.urs.cz/item/CS_URS_2024_01/712771271" TargetMode="External"/><Relationship Id="rId170" Type="http://schemas.openxmlformats.org/officeDocument/2006/relationships/hyperlink" Target="https://podminky.urs.cz/item/CS_URS_2024_01/713141243" TargetMode="External"/><Relationship Id="rId191" Type="http://schemas.openxmlformats.org/officeDocument/2006/relationships/hyperlink" Target="https://podminky.urs.cz/item/CS_URS_2024_01/766660611" TargetMode="External"/><Relationship Id="rId205" Type="http://schemas.openxmlformats.org/officeDocument/2006/relationships/hyperlink" Target="https://podminky.urs.cz/item/CS_URS_2024_01/771574476" TargetMode="External"/><Relationship Id="rId107" Type="http://schemas.openxmlformats.org/officeDocument/2006/relationships/hyperlink" Target="https://podminky.urs.cz/item/CS_URS_2024_01/943211811" TargetMode="External"/><Relationship Id="rId11" Type="http://schemas.openxmlformats.org/officeDocument/2006/relationships/hyperlink" Target="https://podminky.urs.cz/item/CS_URS_2024_01/167151113" TargetMode="External"/><Relationship Id="rId32" Type="http://schemas.openxmlformats.org/officeDocument/2006/relationships/hyperlink" Target="https://podminky.urs.cz/item/CS_URS_2024_01/211971121" TargetMode="External"/><Relationship Id="rId53" Type="http://schemas.openxmlformats.org/officeDocument/2006/relationships/hyperlink" Target="https://podminky.urs.cz/item/CS_URS_2024_01/411354334" TargetMode="External"/><Relationship Id="rId74" Type="http://schemas.openxmlformats.org/officeDocument/2006/relationships/hyperlink" Target="https://podminky.urs.cz/item/CS_URS_2024_01/631311116" TargetMode="External"/><Relationship Id="rId128" Type="http://schemas.openxmlformats.org/officeDocument/2006/relationships/hyperlink" Target="https://podminky.urs.cz/item/CS_URS_2024_01/985131111" TargetMode="External"/><Relationship Id="rId149" Type="http://schemas.openxmlformats.org/officeDocument/2006/relationships/hyperlink" Target="https://podminky.urs.cz/item/CS_URS_2024_01/711491172" TargetMode="External"/><Relationship Id="rId5" Type="http://schemas.openxmlformats.org/officeDocument/2006/relationships/hyperlink" Target="https://podminky.urs.cz/item/CS_URS_2024_01/131451107" TargetMode="External"/><Relationship Id="rId95" Type="http://schemas.openxmlformats.org/officeDocument/2006/relationships/hyperlink" Target="https://podminky.urs.cz/item/CS_URS_2024_01/931991112" TargetMode="External"/><Relationship Id="rId160" Type="http://schemas.openxmlformats.org/officeDocument/2006/relationships/hyperlink" Target="https://podminky.urs.cz/item/CS_URS_2024_01/712771333" TargetMode="External"/><Relationship Id="rId181" Type="http://schemas.openxmlformats.org/officeDocument/2006/relationships/hyperlink" Target="https://podminky.urs.cz/item/CS_URS_2024_01/764002414" TargetMode="External"/><Relationship Id="rId22" Type="http://schemas.openxmlformats.org/officeDocument/2006/relationships/hyperlink" Target="https://podminky.urs.cz/item/CS_URS_2024_01/184806111" TargetMode="External"/><Relationship Id="rId43" Type="http://schemas.openxmlformats.org/officeDocument/2006/relationships/hyperlink" Target="https://podminky.urs.cz/item/CS_URS_2024_01/380356232" TargetMode="External"/><Relationship Id="rId64" Type="http://schemas.openxmlformats.org/officeDocument/2006/relationships/hyperlink" Target="https://podminky.urs.cz/item/CS_URS_2024_01/622143003" TargetMode="External"/><Relationship Id="rId118" Type="http://schemas.openxmlformats.org/officeDocument/2006/relationships/hyperlink" Target="https://podminky.urs.cz/item/CS_URS_2024_01/953943211" TargetMode="External"/><Relationship Id="rId139" Type="http://schemas.openxmlformats.org/officeDocument/2006/relationships/hyperlink" Target="https://podminky.urs.cz/item/CS_URS_2024_01/711111001" TargetMode="External"/><Relationship Id="rId85" Type="http://schemas.openxmlformats.org/officeDocument/2006/relationships/hyperlink" Target="https://podminky.urs.cz/item/CS_URS_2024_01/877325318" TargetMode="External"/><Relationship Id="rId150" Type="http://schemas.openxmlformats.org/officeDocument/2006/relationships/hyperlink" Target="https://podminky.urs.cz/item/CS_URS_2024_01/711491272" TargetMode="External"/><Relationship Id="rId171" Type="http://schemas.openxmlformats.org/officeDocument/2006/relationships/hyperlink" Target="https://podminky.urs.cz/item/CS_URS_2024_01/713141336" TargetMode="External"/><Relationship Id="rId192" Type="http://schemas.openxmlformats.org/officeDocument/2006/relationships/hyperlink" Target="https://podminky.urs.cz/item/CS_URS_2024_01/766660651" TargetMode="External"/><Relationship Id="rId206" Type="http://schemas.openxmlformats.org/officeDocument/2006/relationships/hyperlink" Target="https://podminky.urs.cz/item/CS_URS_2024_01/771577914" TargetMode="External"/><Relationship Id="rId12" Type="http://schemas.openxmlformats.org/officeDocument/2006/relationships/hyperlink" Target="https://podminky.urs.cz/item/CS_URS_2024_01/174151103" TargetMode="External"/><Relationship Id="rId33" Type="http://schemas.openxmlformats.org/officeDocument/2006/relationships/hyperlink" Target="https://podminky.urs.cz/item/CS_URS_2024_01/212752132" TargetMode="External"/><Relationship Id="rId108" Type="http://schemas.openxmlformats.org/officeDocument/2006/relationships/hyperlink" Target="https://podminky.urs.cz/item/CS_URS_2024_01/946112115" TargetMode="External"/><Relationship Id="rId129" Type="http://schemas.openxmlformats.org/officeDocument/2006/relationships/hyperlink" Target="https://podminky.urs.cz/item/CS_URS_2024_01/985131311" TargetMode="External"/><Relationship Id="rId54" Type="http://schemas.openxmlformats.org/officeDocument/2006/relationships/hyperlink" Target="https://podminky.urs.cz/item/CS_URS_2024_01/411361821" TargetMode="External"/><Relationship Id="rId75" Type="http://schemas.openxmlformats.org/officeDocument/2006/relationships/hyperlink" Target="https://podminky.urs.cz/item/CS_URS_2024_01/631311136" TargetMode="External"/><Relationship Id="rId96" Type="http://schemas.openxmlformats.org/officeDocument/2006/relationships/hyperlink" Target="https://podminky.urs.cz/item/CS_URS_2024_01/933901112" TargetMode="External"/><Relationship Id="rId140" Type="http://schemas.openxmlformats.org/officeDocument/2006/relationships/hyperlink" Target="https://podminky.urs.cz/item/CS_URS_2024_01/711111002" TargetMode="External"/><Relationship Id="rId161" Type="http://schemas.openxmlformats.org/officeDocument/2006/relationships/hyperlink" Target="https://podminky.urs.cz/item/CS_URS_2024_01/712771401" TargetMode="External"/><Relationship Id="rId182" Type="http://schemas.openxmlformats.org/officeDocument/2006/relationships/hyperlink" Target="https://podminky.urs.cz/item/CS_URS_2024_01/764212663" TargetMode="External"/><Relationship Id="rId6" Type="http://schemas.openxmlformats.org/officeDocument/2006/relationships/hyperlink" Target="https://podminky.urs.cz/item/CS_URS_2024_01/131551107" TargetMode="External"/><Relationship Id="rId23" Type="http://schemas.openxmlformats.org/officeDocument/2006/relationships/hyperlink" Target="https://podminky.urs.cz/item/CS_URS_2024_01/184806121" TargetMode="External"/><Relationship Id="rId119" Type="http://schemas.openxmlformats.org/officeDocument/2006/relationships/hyperlink" Target="https://podminky.urs.cz/item/CS_URS_2024_01/977151114" TargetMode="External"/><Relationship Id="rId44" Type="http://schemas.openxmlformats.org/officeDocument/2006/relationships/hyperlink" Target="https://podminky.urs.cz/item/CS_URS_2024_01/380356271" TargetMode="External"/><Relationship Id="rId65" Type="http://schemas.openxmlformats.org/officeDocument/2006/relationships/hyperlink" Target="https://podminky.urs.cz/item/CS_URS_2024_01/622151021" TargetMode="External"/><Relationship Id="rId86" Type="http://schemas.openxmlformats.org/officeDocument/2006/relationships/hyperlink" Target="https://podminky.urs.cz/item/CS_URS_2024_01/895270101" TargetMode="External"/><Relationship Id="rId130" Type="http://schemas.openxmlformats.org/officeDocument/2006/relationships/hyperlink" Target="https://podminky.urs.cz/item/CS_URS_2024_01/985131411" TargetMode="External"/><Relationship Id="rId151" Type="http://schemas.openxmlformats.org/officeDocument/2006/relationships/hyperlink" Target="https://podminky.urs.cz/item/CS_URS_2024_01/998711111" TargetMode="External"/><Relationship Id="rId172" Type="http://schemas.openxmlformats.org/officeDocument/2006/relationships/hyperlink" Target="https://podminky.urs.cz/item/CS_URS_2024_01/998713111" TargetMode="External"/><Relationship Id="rId193" Type="http://schemas.openxmlformats.org/officeDocument/2006/relationships/hyperlink" Target="https://podminky.urs.cz/item/CS_URS_2024_01/766660717" TargetMode="External"/><Relationship Id="rId207" Type="http://schemas.openxmlformats.org/officeDocument/2006/relationships/hyperlink" Target="https://podminky.urs.cz/item/CS_URS_2024_01/771591115" TargetMode="External"/><Relationship Id="rId13" Type="http://schemas.openxmlformats.org/officeDocument/2006/relationships/hyperlink" Target="https://podminky.urs.cz/item/CS_URS_2024_01/181351113" TargetMode="External"/><Relationship Id="rId109" Type="http://schemas.openxmlformats.org/officeDocument/2006/relationships/hyperlink" Target="https://podminky.urs.cz/item/CS_URS_2024_01/946112215" TargetMode="External"/><Relationship Id="rId34" Type="http://schemas.openxmlformats.org/officeDocument/2006/relationships/hyperlink" Target="https://podminky.urs.cz/item/CS_URS_2024_01/212752402" TargetMode="External"/><Relationship Id="rId55" Type="http://schemas.openxmlformats.org/officeDocument/2006/relationships/hyperlink" Target="https://podminky.urs.cz/item/CS_URS_2024_01/413352111" TargetMode="External"/><Relationship Id="rId76" Type="http://schemas.openxmlformats.org/officeDocument/2006/relationships/hyperlink" Target="https://podminky.urs.cz/item/CS_URS_2024_01/631319011" TargetMode="External"/><Relationship Id="rId97" Type="http://schemas.openxmlformats.org/officeDocument/2006/relationships/hyperlink" Target="https://podminky.urs.cz/item/CS_URS_2024_01/938901411" TargetMode="External"/><Relationship Id="rId120" Type="http://schemas.openxmlformats.org/officeDocument/2006/relationships/hyperlink" Target="https://podminky.urs.cz/item/CS_URS_2024_01/977151119" TargetMode="External"/><Relationship Id="rId141" Type="http://schemas.openxmlformats.org/officeDocument/2006/relationships/hyperlink" Target="https://podminky.urs.cz/item/CS_URS_2024_01/711112001" TargetMode="External"/><Relationship Id="rId7" Type="http://schemas.openxmlformats.org/officeDocument/2006/relationships/hyperlink" Target="https://podminky.urs.cz/item/CS_URS_2024_01/162351103" TargetMode="External"/><Relationship Id="rId162" Type="http://schemas.openxmlformats.org/officeDocument/2006/relationships/hyperlink" Target="https://podminky.urs.cz/item/CS_URS_2024_01/712771403" TargetMode="External"/><Relationship Id="rId183" Type="http://schemas.openxmlformats.org/officeDocument/2006/relationships/hyperlink" Target="https://podminky.urs.cz/item/CS_URS_2024_01/764214402" TargetMode="External"/><Relationship Id="rId24" Type="http://schemas.openxmlformats.org/officeDocument/2006/relationships/hyperlink" Target="https://podminky.urs.cz/item/CS_URS_2024_01/184807101" TargetMode="External"/><Relationship Id="rId45" Type="http://schemas.openxmlformats.org/officeDocument/2006/relationships/hyperlink" Target="https://podminky.urs.cz/item/CS_URS_2024_01/380361006" TargetMode="External"/><Relationship Id="rId66" Type="http://schemas.openxmlformats.org/officeDocument/2006/relationships/hyperlink" Target="https://podminky.urs.cz/item/CS_URS_2024_01/622151031" TargetMode="External"/><Relationship Id="rId87" Type="http://schemas.openxmlformats.org/officeDocument/2006/relationships/hyperlink" Target="https://podminky.urs.cz/item/CS_URS_2024_01/895270102" TargetMode="External"/><Relationship Id="rId110" Type="http://schemas.openxmlformats.org/officeDocument/2006/relationships/hyperlink" Target="https://podminky.urs.cz/item/CS_URS_2024_01/946112815" TargetMode="External"/><Relationship Id="rId131" Type="http://schemas.openxmlformats.org/officeDocument/2006/relationships/hyperlink" Target="https://podminky.urs.cz/item/CS_URS_2024_01/985323111" TargetMode="External"/><Relationship Id="rId152" Type="http://schemas.openxmlformats.org/officeDocument/2006/relationships/hyperlink" Target="https://podminky.urs.cz/item/CS_URS_2024_01/712311101" TargetMode="External"/><Relationship Id="rId173" Type="http://schemas.openxmlformats.org/officeDocument/2006/relationships/hyperlink" Target="https://podminky.urs.cz/item/CS_URS_2024_01/721174043" TargetMode="External"/><Relationship Id="rId194" Type="http://schemas.openxmlformats.org/officeDocument/2006/relationships/hyperlink" Target="https://podminky.urs.cz/item/CS_URS_2024_01/998766111" TargetMode="External"/><Relationship Id="rId208" Type="http://schemas.openxmlformats.org/officeDocument/2006/relationships/hyperlink" Target="https://podminky.urs.cz/item/CS_URS_2024_01/998771111" TargetMode="External"/><Relationship Id="rId19" Type="http://schemas.openxmlformats.org/officeDocument/2006/relationships/hyperlink" Target="https://podminky.urs.cz/item/CS_URS_2024_01/184102112" TargetMode="External"/><Relationship Id="rId14" Type="http://schemas.openxmlformats.org/officeDocument/2006/relationships/hyperlink" Target="https://podminky.urs.cz/item/CS_URS_2024_01/181451121" TargetMode="External"/><Relationship Id="rId30" Type="http://schemas.openxmlformats.org/officeDocument/2006/relationships/hyperlink" Target="https://podminky.urs.cz/item/CS_URS_2024_01/181912112" TargetMode="External"/><Relationship Id="rId35" Type="http://schemas.openxmlformats.org/officeDocument/2006/relationships/hyperlink" Target="https://podminky.urs.cz/item/CS_URS_2024_01/271532212" TargetMode="External"/><Relationship Id="rId56" Type="http://schemas.openxmlformats.org/officeDocument/2006/relationships/hyperlink" Target="https://podminky.urs.cz/item/CS_URS_2024_01/413352112" TargetMode="External"/><Relationship Id="rId77" Type="http://schemas.openxmlformats.org/officeDocument/2006/relationships/hyperlink" Target="https://podminky.urs.cz/item/CS_URS_2024_01/631319013" TargetMode="External"/><Relationship Id="rId100" Type="http://schemas.openxmlformats.org/officeDocument/2006/relationships/hyperlink" Target="https://podminky.urs.cz/item/CS_URS_2024_01/941111121" TargetMode="External"/><Relationship Id="rId105" Type="http://schemas.openxmlformats.org/officeDocument/2006/relationships/hyperlink" Target="https://podminky.urs.cz/item/CS_URS_2024_01/943211211" TargetMode="External"/><Relationship Id="rId126" Type="http://schemas.openxmlformats.org/officeDocument/2006/relationships/hyperlink" Target="https://podminky.urs.cz/item/CS_URS_2024_01/977151142" TargetMode="External"/><Relationship Id="rId147" Type="http://schemas.openxmlformats.org/officeDocument/2006/relationships/hyperlink" Target="https://podminky.urs.cz/item/CS_URS_2024_01/711191201" TargetMode="External"/><Relationship Id="rId168" Type="http://schemas.openxmlformats.org/officeDocument/2006/relationships/hyperlink" Target="https://podminky.urs.cz/item/CS_URS_2024_01/713141136" TargetMode="External"/><Relationship Id="rId8" Type="http://schemas.openxmlformats.org/officeDocument/2006/relationships/hyperlink" Target="https://podminky.urs.cz/item/CS_URS_2024_01/162351143" TargetMode="External"/><Relationship Id="rId51" Type="http://schemas.openxmlformats.org/officeDocument/2006/relationships/hyperlink" Target="https://podminky.urs.cz/item/CS_URS_2024_01/411354314" TargetMode="External"/><Relationship Id="rId72" Type="http://schemas.openxmlformats.org/officeDocument/2006/relationships/hyperlink" Target="https://podminky.urs.cz/item/CS_URS_2024_01/622511032" TargetMode="External"/><Relationship Id="rId93" Type="http://schemas.openxmlformats.org/officeDocument/2006/relationships/hyperlink" Target="https://podminky.urs.cz/item/CS_URS_2024_01/919726122" TargetMode="External"/><Relationship Id="rId98" Type="http://schemas.openxmlformats.org/officeDocument/2006/relationships/hyperlink" Target="https://podminky.urs.cz/item/CS_URS_2024_01/939941112" TargetMode="External"/><Relationship Id="rId121" Type="http://schemas.openxmlformats.org/officeDocument/2006/relationships/hyperlink" Target="https://podminky.urs.cz/item/CS_URS_2024_01/977151124" TargetMode="External"/><Relationship Id="rId142" Type="http://schemas.openxmlformats.org/officeDocument/2006/relationships/hyperlink" Target="https://podminky.urs.cz/item/CS_URS_2024_01/711112002" TargetMode="External"/><Relationship Id="rId163" Type="http://schemas.openxmlformats.org/officeDocument/2006/relationships/hyperlink" Target="https://podminky.urs.cz/item/CS_URS_2024_01/712771411" TargetMode="External"/><Relationship Id="rId184" Type="http://schemas.openxmlformats.org/officeDocument/2006/relationships/hyperlink" Target="https://podminky.urs.cz/item/CS_URS_2024_01/764214404" TargetMode="External"/><Relationship Id="rId189" Type="http://schemas.openxmlformats.org/officeDocument/2006/relationships/hyperlink" Target="https://podminky.urs.cz/item/CS_URS_2024_01/764518622" TargetMode="External"/><Relationship Id="rId3" Type="http://schemas.openxmlformats.org/officeDocument/2006/relationships/hyperlink" Target="https://podminky.urs.cz/item/CS_URS_2024_01/121151223" TargetMode="External"/><Relationship Id="rId25" Type="http://schemas.openxmlformats.org/officeDocument/2006/relationships/hyperlink" Target="https://podminky.urs.cz/item/CS_URS_2024_01/184808313" TargetMode="External"/><Relationship Id="rId46" Type="http://schemas.openxmlformats.org/officeDocument/2006/relationships/hyperlink" Target="https://podminky.urs.cz/item/CS_URS_2024_01/380361011" TargetMode="External"/><Relationship Id="rId67" Type="http://schemas.openxmlformats.org/officeDocument/2006/relationships/hyperlink" Target="https://podminky.urs.cz/item/CS_URS_2024_01/622211021" TargetMode="External"/><Relationship Id="rId116" Type="http://schemas.openxmlformats.org/officeDocument/2006/relationships/hyperlink" Target="https://podminky.urs.cz/item/CS_URS_2024_01/953334118" TargetMode="External"/><Relationship Id="rId137" Type="http://schemas.openxmlformats.org/officeDocument/2006/relationships/hyperlink" Target="https://podminky.urs.cz/item/CS_URS_2024_01/997013862" TargetMode="External"/><Relationship Id="rId158" Type="http://schemas.openxmlformats.org/officeDocument/2006/relationships/hyperlink" Target="https://podminky.urs.cz/item/CS_URS_2024_01/712771001" TargetMode="External"/><Relationship Id="rId20" Type="http://schemas.openxmlformats.org/officeDocument/2006/relationships/hyperlink" Target="https://podminky.urs.cz/item/CS_URS_2024_01/184215411" TargetMode="External"/><Relationship Id="rId41" Type="http://schemas.openxmlformats.org/officeDocument/2006/relationships/hyperlink" Target="https://podminky.urs.cz/item/CS_URS_2024_01/380326133" TargetMode="External"/><Relationship Id="rId62" Type="http://schemas.openxmlformats.org/officeDocument/2006/relationships/hyperlink" Target="https://podminky.urs.cz/item/CS_URS_2024_01/564861011" TargetMode="External"/><Relationship Id="rId83" Type="http://schemas.openxmlformats.org/officeDocument/2006/relationships/hyperlink" Target="https://podminky.urs.cz/item/CS_URS_2024_01/637211114" TargetMode="External"/><Relationship Id="rId88" Type="http://schemas.openxmlformats.org/officeDocument/2006/relationships/hyperlink" Target="https://podminky.urs.cz/item/CS_URS_2024_01/895270131" TargetMode="External"/><Relationship Id="rId111" Type="http://schemas.openxmlformats.org/officeDocument/2006/relationships/hyperlink" Target="https://podminky.urs.cz/item/CS_URS_2024_01/949101111" TargetMode="External"/><Relationship Id="rId132" Type="http://schemas.openxmlformats.org/officeDocument/2006/relationships/hyperlink" Target="https://podminky.urs.cz/item/CS_URS_2024_01/985411111" TargetMode="External"/><Relationship Id="rId153" Type="http://schemas.openxmlformats.org/officeDocument/2006/relationships/hyperlink" Target="https://podminky.urs.cz/item/CS_URS_2024_01/712341559" TargetMode="External"/><Relationship Id="rId174" Type="http://schemas.openxmlformats.org/officeDocument/2006/relationships/hyperlink" Target="https://podminky.urs.cz/item/CS_URS_2024_01/725211603" TargetMode="External"/><Relationship Id="rId179" Type="http://schemas.openxmlformats.org/officeDocument/2006/relationships/hyperlink" Target="https://podminky.urs.cz/item/CS_URS_2024_01/762395000" TargetMode="External"/><Relationship Id="rId195" Type="http://schemas.openxmlformats.org/officeDocument/2006/relationships/hyperlink" Target="https://podminky.urs.cz/item/CS_URS_2024_01/767161123" TargetMode="External"/><Relationship Id="rId209" Type="http://schemas.openxmlformats.org/officeDocument/2006/relationships/hyperlink" Target="https://podminky.urs.cz/item/CS_URS_2024_01/783803150" TargetMode="External"/><Relationship Id="rId190" Type="http://schemas.openxmlformats.org/officeDocument/2006/relationships/hyperlink" Target="https://podminky.urs.cz/item/CS_URS_2024_01/998764111" TargetMode="External"/><Relationship Id="rId204" Type="http://schemas.openxmlformats.org/officeDocument/2006/relationships/hyperlink" Target="https://podminky.urs.cz/item/CS_URS_2024_01/771474214" TargetMode="External"/><Relationship Id="rId15" Type="http://schemas.openxmlformats.org/officeDocument/2006/relationships/hyperlink" Target="https://podminky.urs.cz/item/CS_URS_2024_01/181451122" TargetMode="External"/><Relationship Id="rId36" Type="http://schemas.openxmlformats.org/officeDocument/2006/relationships/hyperlink" Target="https://podminky.urs.cz/item/CS_URS_2024_01/311272311" TargetMode="External"/><Relationship Id="rId57" Type="http://schemas.openxmlformats.org/officeDocument/2006/relationships/hyperlink" Target="https://podminky.urs.cz/item/CS_URS_2024_01/413352211" TargetMode="External"/><Relationship Id="rId106" Type="http://schemas.openxmlformats.org/officeDocument/2006/relationships/hyperlink" Target="https://podminky.urs.cz/item/CS_URS_2024_01/943211321" TargetMode="External"/><Relationship Id="rId127" Type="http://schemas.openxmlformats.org/officeDocument/2006/relationships/hyperlink" Target="https://podminky.urs.cz/item/CS_URS_2024_01/985121123" TargetMode="External"/><Relationship Id="rId10" Type="http://schemas.openxmlformats.org/officeDocument/2006/relationships/hyperlink" Target="https://podminky.urs.cz/item/CS_URS_2024_01/167151111" TargetMode="External"/><Relationship Id="rId31" Type="http://schemas.openxmlformats.org/officeDocument/2006/relationships/hyperlink" Target="https://podminky.urs.cz/item/CS_URS_2024_01/181914112" TargetMode="External"/><Relationship Id="rId52" Type="http://schemas.openxmlformats.org/officeDocument/2006/relationships/hyperlink" Target="https://podminky.urs.cz/item/CS_URS_2024_01/411354333" TargetMode="External"/><Relationship Id="rId73" Type="http://schemas.openxmlformats.org/officeDocument/2006/relationships/hyperlink" Target="https://podminky.urs.cz/item/CS_URS_2024_01/622531022" TargetMode="External"/><Relationship Id="rId78" Type="http://schemas.openxmlformats.org/officeDocument/2006/relationships/hyperlink" Target="https://podminky.urs.cz/item/CS_URS_2024_01/631319175" TargetMode="External"/><Relationship Id="rId94" Type="http://schemas.openxmlformats.org/officeDocument/2006/relationships/hyperlink" Target="https://podminky.urs.cz/item/CS_URS_2024_01/931991111" TargetMode="External"/><Relationship Id="rId99" Type="http://schemas.openxmlformats.org/officeDocument/2006/relationships/hyperlink" Target="https://podminky.urs.cz/item/CS_URS_2024_01/939941113" TargetMode="External"/><Relationship Id="rId101" Type="http://schemas.openxmlformats.org/officeDocument/2006/relationships/hyperlink" Target="https://podminky.urs.cz/item/CS_URS_2024_01/941111221" TargetMode="External"/><Relationship Id="rId122" Type="http://schemas.openxmlformats.org/officeDocument/2006/relationships/hyperlink" Target="https://podminky.urs.cz/item/CS_URS_2024_01/977151129" TargetMode="External"/><Relationship Id="rId143" Type="http://schemas.openxmlformats.org/officeDocument/2006/relationships/hyperlink" Target="https://podminky.urs.cz/item/CS_URS_2024_01/711161112" TargetMode="External"/><Relationship Id="rId148" Type="http://schemas.openxmlformats.org/officeDocument/2006/relationships/hyperlink" Target="https://podminky.urs.cz/item/CS_URS_2024_01/711192101" TargetMode="External"/><Relationship Id="rId164" Type="http://schemas.openxmlformats.org/officeDocument/2006/relationships/hyperlink" Target="https://podminky.urs.cz/item/CS_URS_2024_01/712771451" TargetMode="External"/><Relationship Id="rId169" Type="http://schemas.openxmlformats.org/officeDocument/2006/relationships/hyperlink" Target="https://podminky.urs.cz/item/CS_URS_2024_01/713141152" TargetMode="External"/><Relationship Id="rId185" Type="http://schemas.openxmlformats.org/officeDocument/2006/relationships/hyperlink" Target="https://podminky.urs.cz/item/CS_URS_2024_01/764214411" TargetMode="External"/><Relationship Id="rId4" Type="http://schemas.openxmlformats.org/officeDocument/2006/relationships/hyperlink" Target="https://podminky.urs.cz/item/CS_URS_2024_01/122151404" TargetMode="External"/><Relationship Id="rId9" Type="http://schemas.openxmlformats.org/officeDocument/2006/relationships/hyperlink" Target="https://podminky.urs.cz/item/CS_URS_2024_01/162751117" TargetMode="External"/><Relationship Id="rId180" Type="http://schemas.openxmlformats.org/officeDocument/2006/relationships/hyperlink" Target="https://podminky.urs.cz/item/CS_URS_2024_01/998762111" TargetMode="External"/><Relationship Id="rId210" Type="http://schemas.openxmlformats.org/officeDocument/2006/relationships/hyperlink" Target="https://podminky.urs.cz/item/CS_URS_2024_01/783823139" TargetMode="External"/><Relationship Id="rId26" Type="http://schemas.openxmlformats.org/officeDocument/2006/relationships/hyperlink" Target="https://podminky.urs.cz/item/CS_URS_2024_01/185802113" TargetMode="External"/><Relationship Id="rId47" Type="http://schemas.openxmlformats.org/officeDocument/2006/relationships/hyperlink" Target="https://podminky.urs.cz/item/CS_URS_2024_01/411121121" TargetMode="External"/><Relationship Id="rId68" Type="http://schemas.openxmlformats.org/officeDocument/2006/relationships/hyperlink" Target="https://podminky.urs.cz/item/CS_URS_2024_01/622212001" TargetMode="External"/><Relationship Id="rId89" Type="http://schemas.openxmlformats.org/officeDocument/2006/relationships/hyperlink" Target="https://podminky.urs.cz/item/CS_URS_2024_01/895270135" TargetMode="External"/><Relationship Id="rId112" Type="http://schemas.openxmlformats.org/officeDocument/2006/relationships/hyperlink" Target="https://podminky.urs.cz/item/CS_URS_2024_01/952902611" TargetMode="External"/><Relationship Id="rId133" Type="http://schemas.openxmlformats.org/officeDocument/2006/relationships/hyperlink" Target="https://podminky.urs.cz/item/CS_URS_2024_01/997013152" TargetMode="External"/><Relationship Id="rId154" Type="http://schemas.openxmlformats.org/officeDocument/2006/relationships/hyperlink" Target="https://podminky.urs.cz/item/CS_URS_2024_01/712341659" TargetMode="External"/><Relationship Id="rId175" Type="http://schemas.openxmlformats.org/officeDocument/2006/relationships/hyperlink" Target="https://podminky.urs.cz/item/CS_URS_2024_01/725822611" TargetMode="External"/><Relationship Id="rId196" Type="http://schemas.openxmlformats.org/officeDocument/2006/relationships/hyperlink" Target="https://podminky.urs.cz/item/CS_URS_2024_01/767591001" TargetMode="External"/><Relationship Id="rId200" Type="http://schemas.openxmlformats.org/officeDocument/2006/relationships/hyperlink" Target="https://podminky.urs.cz/item/CS_URS_2024_01/767881161" TargetMode="External"/><Relationship Id="rId16" Type="http://schemas.openxmlformats.org/officeDocument/2006/relationships/hyperlink" Target="https://podminky.urs.cz/item/CS_URS_2024_01/182211121" TargetMode="External"/><Relationship Id="rId37" Type="http://schemas.openxmlformats.org/officeDocument/2006/relationships/hyperlink" Target="https://podminky.urs.cz/item/CS_URS_2024_01/311351911" TargetMode="External"/><Relationship Id="rId58" Type="http://schemas.openxmlformats.org/officeDocument/2006/relationships/hyperlink" Target="https://podminky.urs.cz/item/CS_URS_2024_01/413352212" TargetMode="External"/><Relationship Id="rId79" Type="http://schemas.openxmlformats.org/officeDocument/2006/relationships/hyperlink" Target="https://podminky.urs.cz/item/CS_URS_2024_01/631319211" TargetMode="External"/><Relationship Id="rId102" Type="http://schemas.openxmlformats.org/officeDocument/2006/relationships/hyperlink" Target="https://podminky.urs.cz/item/CS_URS_2024_01/941111311" TargetMode="External"/><Relationship Id="rId123" Type="http://schemas.openxmlformats.org/officeDocument/2006/relationships/hyperlink" Target="https://podminky.urs.cz/item/CS_URS_2024_01/977151131" TargetMode="External"/><Relationship Id="rId144" Type="http://schemas.openxmlformats.org/officeDocument/2006/relationships/hyperlink" Target="https://podminky.urs.cz/item/CS_URS_2024_01/711161212" TargetMode="External"/><Relationship Id="rId90" Type="http://schemas.openxmlformats.org/officeDocument/2006/relationships/hyperlink" Target="https://podminky.urs.cz/item/CS_URS_2024_01/895270151" TargetMode="External"/><Relationship Id="rId165" Type="http://schemas.openxmlformats.org/officeDocument/2006/relationships/hyperlink" Target="https://podminky.urs.cz/item/CS_URS_2024_01/712771501" TargetMode="External"/><Relationship Id="rId186" Type="http://schemas.openxmlformats.org/officeDocument/2006/relationships/hyperlink" Target="https://podminky.urs.cz/item/CS_URS_2024_01/764214607" TargetMode="External"/><Relationship Id="rId211" Type="http://schemas.openxmlformats.org/officeDocument/2006/relationships/hyperlink" Target="https://podminky.urs.cz/item/CS_URS_2024_01/783826401" TargetMode="External"/><Relationship Id="rId27" Type="http://schemas.openxmlformats.org/officeDocument/2006/relationships/hyperlink" Target="https://podminky.urs.cz/item/CS_URS_2024_01/185802123" TargetMode="External"/><Relationship Id="rId48" Type="http://schemas.openxmlformats.org/officeDocument/2006/relationships/hyperlink" Target="https://podminky.urs.cz/item/CS_URS_2024_01/411121125" TargetMode="External"/><Relationship Id="rId69" Type="http://schemas.openxmlformats.org/officeDocument/2006/relationships/hyperlink" Target="https://podminky.urs.cz/item/CS_URS_2024_01/622221021" TargetMode="External"/><Relationship Id="rId113" Type="http://schemas.openxmlformats.org/officeDocument/2006/relationships/hyperlink" Target="https://podminky.urs.cz/item/CS_URS_2024_01/952903112" TargetMode="External"/><Relationship Id="rId134" Type="http://schemas.openxmlformats.org/officeDocument/2006/relationships/hyperlink" Target="https://podminky.urs.cz/item/CS_URS_2024_01/997013501" TargetMode="External"/><Relationship Id="rId80" Type="http://schemas.openxmlformats.org/officeDocument/2006/relationships/hyperlink" Target="https://podminky.urs.cz/item/CS_URS_2024_01/632452517" TargetMode="External"/><Relationship Id="rId155" Type="http://schemas.openxmlformats.org/officeDocument/2006/relationships/hyperlink" Target="https://podminky.urs.cz/item/CS_URS_2024_01/712363081" TargetMode="External"/><Relationship Id="rId176" Type="http://schemas.openxmlformats.org/officeDocument/2006/relationships/hyperlink" Target="https://podminky.urs.cz/item/CS_URS_2024_01/998725111" TargetMode="External"/><Relationship Id="rId197" Type="http://schemas.openxmlformats.org/officeDocument/2006/relationships/hyperlink" Target="https://podminky.urs.cz/item/CS_URS_2024_01/767591003" TargetMode="External"/><Relationship Id="rId201" Type="http://schemas.openxmlformats.org/officeDocument/2006/relationships/hyperlink" Target="https://podminky.urs.cz/item/CS_URS_2024_01/998767111" TargetMode="External"/><Relationship Id="rId17" Type="http://schemas.openxmlformats.org/officeDocument/2006/relationships/hyperlink" Target="https://podminky.urs.cz/item/CS_URS_2024_01/182351133" TargetMode="External"/><Relationship Id="rId38" Type="http://schemas.openxmlformats.org/officeDocument/2006/relationships/hyperlink" Target="https://podminky.urs.cz/item/CS_URS_2024_01/380321331" TargetMode="External"/><Relationship Id="rId59" Type="http://schemas.openxmlformats.org/officeDocument/2006/relationships/hyperlink" Target="https://podminky.urs.cz/item/CS_URS_2024_01/417321515" TargetMode="External"/><Relationship Id="rId103" Type="http://schemas.openxmlformats.org/officeDocument/2006/relationships/hyperlink" Target="https://podminky.urs.cz/item/CS_URS_2024_01/941111821" TargetMode="External"/><Relationship Id="rId124" Type="http://schemas.openxmlformats.org/officeDocument/2006/relationships/hyperlink" Target="https://podminky.urs.cz/item/CS_URS_2024_01/977151132" TargetMode="External"/><Relationship Id="rId70" Type="http://schemas.openxmlformats.org/officeDocument/2006/relationships/hyperlink" Target="https://podminky.urs.cz/item/CS_URS_2024_01/622251201" TargetMode="External"/><Relationship Id="rId91" Type="http://schemas.openxmlformats.org/officeDocument/2006/relationships/hyperlink" Target="https://podminky.urs.cz/item/CS_URS_2024_01/895270222" TargetMode="External"/><Relationship Id="rId145" Type="http://schemas.openxmlformats.org/officeDocument/2006/relationships/hyperlink" Target="https://podminky.urs.cz/item/CS_URS_2024_01/711191001" TargetMode="External"/><Relationship Id="rId166" Type="http://schemas.openxmlformats.org/officeDocument/2006/relationships/hyperlink" Target="https://podminky.urs.cz/item/CS_URS_2024_01/998712111" TargetMode="External"/><Relationship Id="rId187" Type="http://schemas.openxmlformats.org/officeDocument/2006/relationships/hyperlink" Target="https://podminky.urs.cz/item/CS_URS_2024_01/764511602" TargetMode="External"/><Relationship Id="rId1" Type="http://schemas.openxmlformats.org/officeDocument/2006/relationships/hyperlink" Target="https://podminky.urs.cz/item/CS_URS_2024_01/115101201" TargetMode="External"/><Relationship Id="rId212" Type="http://schemas.openxmlformats.org/officeDocument/2006/relationships/hyperlink" Target="https://podminky.urs.cz/item/CS_URS_2024_01/783903150" TargetMode="External"/><Relationship Id="rId28" Type="http://schemas.openxmlformats.org/officeDocument/2006/relationships/hyperlink" Target="https://podminky.urs.cz/item/CS_URS_2024_01/185804311" TargetMode="External"/><Relationship Id="rId49" Type="http://schemas.openxmlformats.org/officeDocument/2006/relationships/hyperlink" Target="https://podminky.urs.cz/item/CS_URS_2024_01/411321616" TargetMode="External"/><Relationship Id="rId114" Type="http://schemas.openxmlformats.org/officeDocument/2006/relationships/hyperlink" Target="https://podminky.urs.cz/item/CS_URS_2024_01/952903119" TargetMode="External"/><Relationship Id="rId60" Type="http://schemas.openxmlformats.org/officeDocument/2006/relationships/hyperlink" Target="https://podminky.urs.cz/item/CS_URS_2024_01/417352411" TargetMode="External"/><Relationship Id="rId81" Type="http://schemas.openxmlformats.org/officeDocument/2006/relationships/hyperlink" Target="https://podminky.urs.cz/item/CS_URS_2024_01/633811111" TargetMode="External"/><Relationship Id="rId135" Type="http://schemas.openxmlformats.org/officeDocument/2006/relationships/hyperlink" Target="https://podminky.urs.cz/item/CS_URS_2024_01/997013509" TargetMode="External"/><Relationship Id="rId156" Type="http://schemas.openxmlformats.org/officeDocument/2006/relationships/hyperlink" Target="https://podminky.urs.cz/item/CS_URS_2024_01/712363504" TargetMode="External"/><Relationship Id="rId177" Type="http://schemas.openxmlformats.org/officeDocument/2006/relationships/hyperlink" Target="https://podminky.urs.cz/item/CS_URS_2024_01/762322911" TargetMode="External"/><Relationship Id="rId198" Type="http://schemas.openxmlformats.org/officeDocument/2006/relationships/hyperlink" Target="https://podminky.urs.cz/item/CS_URS_2024_01/767861011" TargetMode="External"/><Relationship Id="rId202" Type="http://schemas.openxmlformats.org/officeDocument/2006/relationships/hyperlink" Target="https://podminky.urs.cz/item/CS_URS_2024_01/771111011" TargetMode="External"/><Relationship Id="rId18" Type="http://schemas.openxmlformats.org/officeDocument/2006/relationships/hyperlink" Target="https://podminky.urs.cz/item/CS_URS_2024_01/183101214" TargetMode="External"/><Relationship Id="rId39" Type="http://schemas.openxmlformats.org/officeDocument/2006/relationships/hyperlink" Target="https://podminky.urs.cz/item/CS_URS_2024_01/380311643" TargetMode="External"/><Relationship Id="rId50" Type="http://schemas.openxmlformats.org/officeDocument/2006/relationships/hyperlink" Target="https://podminky.urs.cz/item/CS_URS_2024_01/411354313" TargetMode="External"/><Relationship Id="rId104" Type="http://schemas.openxmlformats.org/officeDocument/2006/relationships/hyperlink" Target="https://podminky.urs.cz/item/CS_URS_2024_01/943211111" TargetMode="External"/><Relationship Id="rId125" Type="http://schemas.openxmlformats.org/officeDocument/2006/relationships/hyperlink" Target="https://podminky.urs.cz/item/CS_URS_2024_01/977151134" TargetMode="External"/><Relationship Id="rId146" Type="http://schemas.openxmlformats.org/officeDocument/2006/relationships/hyperlink" Target="https://podminky.urs.cz/item/CS_URS_2024_01/711191011" TargetMode="External"/><Relationship Id="rId167" Type="http://schemas.openxmlformats.org/officeDocument/2006/relationships/hyperlink" Target="https://podminky.urs.cz/item/CS_URS_2024_01/713131141" TargetMode="External"/><Relationship Id="rId188" Type="http://schemas.openxmlformats.org/officeDocument/2006/relationships/hyperlink" Target="https://podminky.urs.cz/item/CS_URS_2024_01/764511642" TargetMode="External"/><Relationship Id="rId71" Type="http://schemas.openxmlformats.org/officeDocument/2006/relationships/hyperlink" Target="https://podminky.urs.cz/item/CS_URS_2024_01/622252001" TargetMode="External"/><Relationship Id="rId92" Type="http://schemas.openxmlformats.org/officeDocument/2006/relationships/hyperlink" Target="https://podminky.urs.cz/item/CS_URS_2024_01/916331112" TargetMode="External"/><Relationship Id="rId213" Type="http://schemas.openxmlformats.org/officeDocument/2006/relationships/drawing" Target="../drawings/drawing3.xml"/><Relationship Id="rId2" Type="http://schemas.openxmlformats.org/officeDocument/2006/relationships/hyperlink" Target="https://podminky.urs.cz/item/CS_URS_2024_01/115101301" TargetMode="External"/><Relationship Id="rId29" Type="http://schemas.openxmlformats.org/officeDocument/2006/relationships/hyperlink" Target="https://podminky.urs.cz/item/CS_URS_2024_01/185804312" TargetMode="External"/><Relationship Id="rId40" Type="http://schemas.openxmlformats.org/officeDocument/2006/relationships/hyperlink" Target="https://podminky.urs.cz/item/CS_URS_2024_01/380326132" TargetMode="External"/><Relationship Id="rId115" Type="http://schemas.openxmlformats.org/officeDocument/2006/relationships/hyperlink" Target="https://podminky.urs.cz/item/CS_URS_2024_01/953241516" TargetMode="External"/><Relationship Id="rId136" Type="http://schemas.openxmlformats.org/officeDocument/2006/relationships/hyperlink" Target="https://podminky.urs.cz/item/CS_URS_2024_01/997013841" TargetMode="External"/><Relationship Id="rId157" Type="http://schemas.openxmlformats.org/officeDocument/2006/relationships/hyperlink" Target="https://podminky.urs.cz/item/CS_URS_2024_01/712363505" TargetMode="External"/><Relationship Id="rId178" Type="http://schemas.openxmlformats.org/officeDocument/2006/relationships/hyperlink" Target="https://podminky.urs.cz/item/CS_URS_2024_01/762341270" TargetMode="External"/><Relationship Id="rId61" Type="http://schemas.openxmlformats.org/officeDocument/2006/relationships/hyperlink" Target="https://podminky.urs.cz/item/CS_URS_2024_01/417361821" TargetMode="External"/><Relationship Id="rId82" Type="http://schemas.openxmlformats.org/officeDocument/2006/relationships/hyperlink" Target="https://podminky.urs.cz/item/CS_URS_2024_01/634911114" TargetMode="External"/><Relationship Id="rId199" Type="http://schemas.openxmlformats.org/officeDocument/2006/relationships/hyperlink" Target="https://podminky.urs.cz/item/CS_URS_2024_01/767881115" TargetMode="External"/><Relationship Id="rId203" Type="http://schemas.openxmlformats.org/officeDocument/2006/relationships/hyperlink" Target="https://podminky.urs.cz/item/CS_URS_2024_01/771121011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711111001" TargetMode="External"/><Relationship Id="rId21" Type="http://schemas.openxmlformats.org/officeDocument/2006/relationships/hyperlink" Target="https://podminky.urs.cz/item/CS_URS_2024_01/175151101" TargetMode="External"/><Relationship Id="rId42" Type="http://schemas.openxmlformats.org/officeDocument/2006/relationships/hyperlink" Target="https://podminky.urs.cz/item/CS_URS_2024_01/632451034" TargetMode="External"/><Relationship Id="rId47" Type="http://schemas.openxmlformats.org/officeDocument/2006/relationships/hyperlink" Target="https://podminky.urs.cz/item/CS_URS_2024_01/851421131" TargetMode="External"/><Relationship Id="rId63" Type="http://schemas.openxmlformats.org/officeDocument/2006/relationships/hyperlink" Target="https://podminky.urs.cz/item/CS_URS_2024_01/877310320" TargetMode="External"/><Relationship Id="rId68" Type="http://schemas.openxmlformats.org/officeDocument/2006/relationships/hyperlink" Target="https://podminky.urs.cz/item/CS_URS_2024_01/891214121" TargetMode="External"/><Relationship Id="rId84" Type="http://schemas.openxmlformats.org/officeDocument/2006/relationships/hyperlink" Target="https://podminky.urs.cz/item/CS_URS_2024_01/892372121" TargetMode="External"/><Relationship Id="rId89" Type="http://schemas.openxmlformats.org/officeDocument/2006/relationships/hyperlink" Target="https://podminky.urs.cz/item/CS_URS_2024_01/892442111" TargetMode="External"/><Relationship Id="rId112" Type="http://schemas.openxmlformats.org/officeDocument/2006/relationships/hyperlink" Target="https://podminky.urs.cz/item/CS_URS_2024_01/997013501" TargetMode="External"/><Relationship Id="rId16" Type="http://schemas.openxmlformats.org/officeDocument/2006/relationships/hyperlink" Target="https://podminky.urs.cz/item/CS_URS_2024_01/167151102" TargetMode="External"/><Relationship Id="rId107" Type="http://schemas.openxmlformats.org/officeDocument/2006/relationships/hyperlink" Target="https://podminky.urs.cz/item/CS_URS_2024_01/977151127" TargetMode="External"/><Relationship Id="rId11" Type="http://schemas.openxmlformats.org/officeDocument/2006/relationships/hyperlink" Target="https://podminky.urs.cz/item/CS_URS_2024_01/151101201" TargetMode="External"/><Relationship Id="rId32" Type="http://schemas.openxmlformats.org/officeDocument/2006/relationships/hyperlink" Target="https://podminky.urs.cz/item/CS_URS_2024_01/451572111" TargetMode="External"/><Relationship Id="rId37" Type="http://schemas.openxmlformats.org/officeDocument/2006/relationships/hyperlink" Target="https://podminky.urs.cz/item/CS_URS_2024_01/452353112" TargetMode="External"/><Relationship Id="rId53" Type="http://schemas.openxmlformats.org/officeDocument/2006/relationships/hyperlink" Target="https://podminky.urs.cz/item/CS_URS_2024_01/857362122" TargetMode="External"/><Relationship Id="rId58" Type="http://schemas.openxmlformats.org/officeDocument/2006/relationships/hyperlink" Target="https://podminky.urs.cz/item/CS_URS_2024_01/857423131" TargetMode="External"/><Relationship Id="rId74" Type="http://schemas.openxmlformats.org/officeDocument/2006/relationships/hyperlink" Target="https://podminky.urs.cz/item/CS_URS_2024_01/891264121" TargetMode="External"/><Relationship Id="rId79" Type="http://schemas.openxmlformats.org/officeDocument/2006/relationships/hyperlink" Target="https://podminky.urs.cz/item/CS_URS_2024_01/891361112" TargetMode="External"/><Relationship Id="rId102" Type="http://schemas.openxmlformats.org/officeDocument/2006/relationships/hyperlink" Target="https://podminky.urs.cz/item/CS_URS_2024_01/899722114" TargetMode="External"/><Relationship Id="rId123" Type="http://schemas.openxmlformats.org/officeDocument/2006/relationships/hyperlink" Target="https://podminky.urs.cz/item/CS_URS_2024_01/721242105" TargetMode="External"/><Relationship Id="rId128" Type="http://schemas.openxmlformats.org/officeDocument/2006/relationships/hyperlink" Target="https://podminky.urs.cz/item/CS_URS_2024_01/230025165" TargetMode="External"/><Relationship Id="rId5" Type="http://schemas.openxmlformats.org/officeDocument/2006/relationships/hyperlink" Target="https://podminky.urs.cz/item/CS_URS_2024_01/131451104" TargetMode="External"/><Relationship Id="rId90" Type="http://schemas.openxmlformats.org/officeDocument/2006/relationships/hyperlink" Target="https://podminky.urs.cz/item/CS_URS_2024_01/894812312" TargetMode="External"/><Relationship Id="rId95" Type="http://schemas.openxmlformats.org/officeDocument/2006/relationships/hyperlink" Target="https://podminky.urs.cz/item/CS_URS_2024_01/894812335" TargetMode="External"/><Relationship Id="rId22" Type="http://schemas.openxmlformats.org/officeDocument/2006/relationships/hyperlink" Target="https://podminky.urs.cz/item/CS_URS_2024_01/181351113" TargetMode="External"/><Relationship Id="rId27" Type="http://schemas.openxmlformats.org/officeDocument/2006/relationships/hyperlink" Target="https://podminky.urs.cz/item/CS_URS_2024_01/380356231" TargetMode="External"/><Relationship Id="rId43" Type="http://schemas.openxmlformats.org/officeDocument/2006/relationships/hyperlink" Target="https://podminky.urs.cz/item/CS_URS_2024_01/637211131" TargetMode="External"/><Relationship Id="rId48" Type="http://schemas.openxmlformats.org/officeDocument/2006/relationships/hyperlink" Target="https://podminky.urs.cz/item/CS_URS_2024_01/852352122" TargetMode="External"/><Relationship Id="rId64" Type="http://schemas.openxmlformats.org/officeDocument/2006/relationships/hyperlink" Target="https://podminky.urs.cz/item/CS_URS_2024_01/877310330" TargetMode="External"/><Relationship Id="rId69" Type="http://schemas.openxmlformats.org/officeDocument/2006/relationships/hyperlink" Target="https://podminky.urs.cz/item/CS_URS_2024_01/891241222" TargetMode="External"/><Relationship Id="rId113" Type="http://schemas.openxmlformats.org/officeDocument/2006/relationships/hyperlink" Target="https://podminky.urs.cz/item/CS_URS_2024_01/997013509" TargetMode="External"/><Relationship Id="rId118" Type="http://schemas.openxmlformats.org/officeDocument/2006/relationships/hyperlink" Target="https://podminky.urs.cz/item/CS_URS_2024_01/711112001" TargetMode="External"/><Relationship Id="rId80" Type="http://schemas.openxmlformats.org/officeDocument/2006/relationships/hyperlink" Target="https://podminky.urs.cz/item/CS_URS_2024_01/891369111" TargetMode="External"/><Relationship Id="rId85" Type="http://schemas.openxmlformats.org/officeDocument/2006/relationships/hyperlink" Target="https://podminky.urs.cz/item/CS_URS_2024_01/892381111" TargetMode="External"/><Relationship Id="rId12" Type="http://schemas.openxmlformats.org/officeDocument/2006/relationships/hyperlink" Target="https://podminky.urs.cz/item/CS_URS_2024_01/151101211" TargetMode="External"/><Relationship Id="rId17" Type="http://schemas.openxmlformats.org/officeDocument/2006/relationships/hyperlink" Target="https://podminky.urs.cz/item/CS_URS_2024_01/171201231" TargetMode="External"/><Relationship Id="rId33" Type="http://schemas.openxmlformats.org/officeDocument/2006/relationships/hyperlink" Target="https://podminky.urs.cz/item/CS_URS_2024_01/452313121" TargetMode="External"/><Relationship Id="rId38" Type="http://schemas.openxmlformats.org/officeDocument/2006/relationships/hyperlink" Target="https://podminky.urs.cz/item/CS_URS_2024_01/452368211" TargetMode="External"/><Relationship Id="rId59" Type="http://schemas.openxmlformats.org/officeDocument/2006/relationships/hyperlink" Target="https://podminky.urs.cz/item/CS_URS_2024_01/857424122" TargetMode="External"/><Relationship Id="rId103" Type="http://schemas.openxmlformats.org/officeDocument/2006/relationships/hyperlink" Target="https://podminky.urs.cz/item/CS_URS_2024_01/939941112" TargetMode="External"/><Relationship Id="rId108" Type="http://schemas.openxmlformats.org/officeDocument/2006/relationships/hyperlink" Target="https://podminky.urs.cz/item/CS_URS_2024_01/977151128" TargetMode="External"/><Relationship Id="rId124" Type="http://schemas.openxmlformats.org/officeDocument/2006/relationships/hyperlink" Target="https://podminky.urs.cz/item/CS_URS_2024_01/722224154" TargetMode="External"/><Relationship Id="rId129" Type="http://schemas.openxmlformats.org/officeDocument/2006/relationships/drawing" Target="../drawings/drawing4.xml"/><Relationship Id="rId54" Type="http://schemas.openxmlformats.org/officeDocument/2006/relationships/hyperlink" Target="https://podminky.urs.cz/item/CS_URS_2024_01/857363131" TargetMode="External"/><Relationship Id="rId70" Type="http://schemas.openxmlformats.org/officeDocument/2006/relationships/hyperlink" Target="https://podminky.urs.cz/item/CS_URS_2024_01/891242312" TargetMode="External"/><Relationship Id="rId75" Type="http://schemas.openxmlformats.org/officeDocument/2006/relationships/hyperlink" Target="https://podminky.urs.cz/item/CS_URS_2024_01/891311222" TargetMode="External"/><Relationship Id="rId91" Type="http://schemas.openxmlformats.org/officeDocument/2006/relationships/hyperlink" Target="https://podminky.urs.cz/item/CS_URS_2024_01/894812325" TargetMode="External"/><Relationship Id="rId96" Type="http://schemas.openxmlformats.org/officeDocument/2006/relationships/hyperlink" Target="https://podminky.urs.cz/item/CS_URS_2024_01/894812339" TargetMode="External"/><Relationship Id="rId1" Type="http://schemas.openxmlformats.org/officeDocument/2006/relationships/hyperlink" Target="https://podminky.urs.cz/item/CS_URS_2024_01/115101201" TargetMode="External"/><Relationship Id="rId6" Type="http://schemas.openxmlformats.org/officeDocument/2006/relationships/hyperlink" Target="https://podminky.urs.cz/item/CS_URS_2024_01/131451205" TargetMode="External"/><Relationship Id="rId23" Type="http://schemas.openxmlformats.org/officeDocument/2006/relationships/hyperlink" Target="https://podminky.urs.cz/item/CS_URS_2024_01/181914112" TargetMode="External"/><Relationship Id="rId28" Type="http://schemas.openxmlformats.org/officeDocument/2006/relationships/hyperlink" Target="https://podminky.urs.cz/item/CS_URS_2024_01/380356232" TargetMode="External"/><Relationship Id="rId49" Type="http://schemas.openxmlformats.org/officeDocument/2006/relationships/hyperlink" Target="https://podminky.urs.cz/item/CS_URS_2024_01/857351131" TargetMode="External"/><Relationship Id="rId114" Type="http://schemas.openxmlformats.org/officeDocument/2006/relationships/hyperlink" Target="https://podminky.urs.cz/item/CS_URS_2024_01/997013862" TargetMode="External"/><Relationship Id="rId119" Type="http://schemas.openxmlformats.org/officeDocument/2006/relationships/hyperlink" Target="https://podminky.urs.cz/item/CS_URS_2024_01/711112002" TargetMode="External"/><Relationship Id="rId44" Type="http://schemas.openxmlformats.org/officeDocument/2006/relationships/hyperlink" Target="https://podminky.urs.cz/item/CS_URS_2024_01/850361811" TargetMode="External"/><Relationship Id="rId60" Type="http://schemas.openxmlformats.org/officeDocument/2006/relationships/hyperlink" Target="https://podminky.urs.cz/item/CS_URS_2024_01/871313121" TargetMode="External"/><Relationship Id="rId65" Type="http://schemas.openxmlformats.org/officeDocument/2006/relationships/hyperlink" Target="https://podminky.urs.cz/item/CS_URS_2024_01/877370440" TargetMode="External"/><Relationship Id="rId81" Type="http://schemas.openxmlformats.org/officeDocument/2006/relationships/hyperlink" Target="https://podminky.urs.cz/item/CS_URS_2024_01/892351111" TargetMode="External"/><Relationship Id="rId86" Type="http://schemas.openxmlformats.org/officeDocument/2006/relationships/hyperlink" Target="https://podminky.urs.cz/item/CS_URS_2024_01/892383122" TargetMode="External"/><Relationship Id="rId13" Type="http://schemas.openxmlformats.org/officeDocument/2006/relationships/hyperlink" Target="https://podminky.urs.cz/item/CS_URS_2024_01/162351123" TargetMode="External"/><Relationship Id="rId18" Type="http://schemas.openxmlformats.org/officeDocument/2006/relationships/hyperlink" Target="https://podminky.urs.cz/item/CS_URS_2024_01/171251201" TargetMode="External"/><Relationship Id="rId39" Type="http://schemas.openxmlformats.org/officeDocument/2006/relationships/hyperlink" Target="https://podminky.urs.cz/item/CS_URS_2024_01/457311117" TargetMode="External"/><Relationship Id="rId109" Type="http://schemas.openxmlformats.org/officeDocument/2006/relationships/hyperlink" Target="https://podminky.urs.cz/item/CS_URS_2024_01/977151129" TargetMode="External"/><Relationship Id="rId34" Type="http://schemas.openxmlformats.org/officeDocument/2006/relationships/hyperlink" Target="https://podminky.urs.cz/item/CS_URS_2024_01/452321141" TargetMode="External"/><Relationship Id="rId50" Type="http://schemas.openxmlformats.org/officeDocument/2006/relationships/hyperlink" Target="https://podminky.urs.cz/item/CS_URS_2024_01/857352122" TargetMode="External"/><Relationship Id="rId55" Type="http://schemas.openxmlformats.org/officeDocument/2006/relationships/hyperlink" Target="https://podminky.urs.cz/item/CS_URS_2024_01/857364122" TargetMode="External"/><Relationship Id="rId76" Type="http://schemas.openxmlformats.org/officeDocument/2006/relationships/hyperlink" Target="https://podminky.urs.cz/item/CS_URS_2024_01/891312312" TargetMode="External"/><Relationship Id="rId97" Type="http://schemas.openxmlformats.org/officeDocument/2006/relationships/hyperlink" Target="https://podminky.urs.cz/item/CS_URS_2024_01/894812376" TargetMode="External"/><Relationship Id="rId104" Type="http://schemas.openxmlformats.org/officeDocument/2006/relationships/hyperlink" Target="https://podminky.urs.cz/item/CS_URS_2024_01/952903112" TargetMode="External"/><Relationship Id="rId120" Type="http://schemas.openxmlformats.org/officeDocument/2006/relationships/hyperlink" Target="https://podminky.urs.cz/item/CS_URS_2024_01/711141559" TargetMode="External"/><Relationship Id="rId125" Type="http://schemas.openxmlformats.org/officeDocument/2006/relationships/hyperlink" Target="https://podminky.urs.cz/item/CS_URS_2024_01/767835003" TargetMode="External"/><Relationship Id="rId7" Type="http://schemas.openxmlformats.org/officeDocument/2006/relationships/hyperlink" Target="https://podminky.urs.cz/item/CS_URS_2024_01/132412222" TargetMode="External"/><Relationship Id="rId71" Type="http://schemas.openxmlformats.org/officeDocument/2006/relationships/hyperlink" Target="https://podminky.urs.cz/item/CS_URS_2024_01/891244121" TargetMode="External"/><Relationship Id="rId92" Type="http://schemas.openxmlformats.org/officeDocument/2006/relationships/hyperlink" Target="https://podminky.urs.cz/item/CS_URS_2024_01/894812326" TargetMode="External"/><Relationship Id="rId2" Type="http://schemas.openxmlformats.org/officeDocument/2006/relationships/hyperlink" Target="https://podminky.urs.cz/item/CS_URS_2024_01/115101301" TargetMode="External"/><Relationship Id="rId29" Type="http://schemas.openxmlformats.org/officeDocument/2006/relationships/hyperlink" Target="https://podminky.urs.cz/item/CS_URS_2024_01/380361006" TargetMode="External"/><Relationship Id="rId24" Type="http://schemas.openxmlformats.org/officeDocument/2006/relationships/hyperlink" Target="https://podminky.urs.cz/item/CS_URS_2024_01/359901211" TargetMode="External"/><Relationship Id="rId40" Type="http://schemas.openxmlformats.org/officeDocument/2006/relationships/hyperlink" Target="https://podminky.urs.cz/item/CS_URS_2024_01/457311191" TargetMode="External"/><Relationship Id="rId45" Type="http://schemas.openxmlformats.org/officeDocument/2006/relationships/hyperlink" Target="https://podminky.urs.cz/item/CS_URS_2024_01/851351131" TargetMode="External"/><Relationship Id="rId66" Type="http://schemas.openxmlformats.org/officeDocument/2006/relationships/hyperlink" Target="https://podminky.urs.cz/item/CS_URS_2024_01/891211222" TargetMode="External"/><Relationship Id="rId87" Type="http://schemas.openxmlformats.org/officeDocument/2006/relationships/hyperlink" Target="https://podminky.urs.cz/item/CS_URS_2024_01/892421111" TargetMode="External"/><Relationship Id="rId110" Type="http://schemas.openxmlformats.org/officeDocument/2006/relationships/hyperlink" Target="https://podminky.urs.cz/item/CS_URS_2024_01/977151131" TargetMode="External"/><Relationship Id="rId115" Type="http://schemas.openxmlformats.org/officeDocument/2006/relationships/hyperlink" Target="https://podminky.urs.cz/item/CS_URS_2024_01/997013871" TargetMode="External"/><Relationship Id="rId61" Type="http://schemas.openxmlformats.org/officeDocument/2006/relationships/hyperlink" Target="https://podminky.urs.cz/item/CS_URS_2024_01/871373121" TargetMode="External"/><Relationship Id="rId82" Type="http://schemas.openxmlformats.org/officeDocument/2006/relationships/hyperlink" Target="https://podminky.urs.cz/item/CS_URS_2024_01/892353122" TargetMode="External"/><Relationship Id="rId19" Type="http://schemas.openxmlformats.org/officeDocument/2006/relationships/hyperlink" Target="https://podminky.urs.cz/item/CS_URS_2024_01/174151101" TargetMode="External"/><Relationship Id="rId14" Type="http://schemas.openxmlformats.org/officeDocument/2006/relationships/hyperlink" Target="https://podminky.urs.cz/item/CS_URS_2024_01/162751137" TargetMode="External"/><Relationship Id="rId30" Type="http://schemas.openxmlformats.org/officeDocument/2006/relationships/hyperlink" Target="https://podminky.urs.cz/item/CS_URS_2024_01/411354313" TargetMode="External"/><Relationship Id="rId35" Type="http://schemas.openxmlformats.org/officeDocument/2006/relationships/hyperlink" Target="https://podminky.urs.cz/item/CS_URS_2024_01/452351111" TargetMode="External"/><Relationship Id="rId56" Type="http://schemas.openxmlformats.org/officeDocument/2006/relationships/hyperlink" Target="https://podminky.urs.cz/item/CS_URS_2024_01/857421131" TargetMode="External"/><Relationship Id="rId77" Type="http://schemas.openxmlformats.org/officeDocument/2006/relationships/hyperlink" Target="https://podminky.urs.cz/item/CS_URS_2024_01/891314121" TargetMode="External"/><Relationship Id="rId100" Type="http://schemas.openxmlformats.org/officeDocument/2006/relationships/hyperlink" Target="https://podminky.urs.cz/item/CS_URS_2024_01/899713111" TargetMode="External"/><Relationship Id="rId105" Type="http://schemas.openxmlformats.org/officeDocument/2006/relationships/hyperlink" Target="https://podminky.urs.cz/item/CS_URS_2024_01/952903119" TargetMode="External"/><Relationship Id="rId126" Type="http://schemas.openxmlformats.org/officeDocument/2006/relationships/hyperlink" Target="https://podminky.urs.cz/item/CS_URS_2024_01/998767101" TargetMode="External"/><Relationship Id="rId8" Type="http://schemas.openxmlformats.org/officeDocument/2006/relationships/hyperlink" Target="https://podminky.urs.cz/item/CS_URS_2024_01/132454205" TargetMode="External"/><Relationship Id="rId51" Type="http://schemas.openxmlformats.org/officeDocument/2006/relationships/hyperlink" Target="https://podminky.urs.cz/item/CS_URS_2024_01/857353131" TargetMode="External"/><Relationship Id="rId72" Type="http://schemas.openxmlformats.org/officeDocument/2006/relationships/hyperlink" Target="https://podminky.urs.cz/item/CS_URS_2024_01/891261222" TargetMode="External"/><Relationship Id="rId93" Type="http://schemas.openxmlformats.org/officeDocument/2006/relationships/hyperlink" Target="https://podminky.urs.cz/item/CS_URS_2024_01/894812327" TargetMode="External"/><Relationship Id="rId98" Type="http://schemas.openxmlformats.org/officeDocument/2006/relationships/hyperlink" Target="https://podminky.urs.cz/item/CS_URS_2024_01/899104112" TargetMode="External"/><Relationship Id="rId121" Type="http://schemas.openxmlformats.org/officeDocument/2006/relationships/hyperlink" Target="https://podminky.urs.cz/item/CS_URS_2024_01/711142559" TargetMode="External"/><Relationship Id="rId3" Type="http://schemas.openxmlformats.org/officeDocument/2006/relationships/hyperlink" Target="https://podminky.urs.cz/item/CS_URS_2024_01/121151223" TargetMode="External"/><Relationship Id="rId25" Type="http://schemas.openxmlformats.org/officeDocument/2006/relationships/hyperlink" Target="https://podminky.urs.cz/item/CS_URS_2024_01/380311752" TargetMode="External"/><Relationship Id="rId46" Type="http://schemas.openxmlformats.org/officeDocument/2006/relationships/hyperlink" Target="https://podminky.urs.cz/item/CS_URS_2024_01/851361131" TargetMode="External"/><Relationship Id="rId67" Type="http://schemas.openxmlformats.org/officeDocument/2006/relationships/hyperlink" Target="https://podminky.urs.cz/item/CS_URS_2024_01/891212312" TargetMode="External"/><Relationship Id="rId116" Type="http://schemas.openxmlformats.org/officeDocument/2006/relationships/hyperlink" Target="https://podminky.urs.cz/item/CS_URS_2024_01/998273102" TargetMode="External"/><Relationship Id="rId20" Type="http://schemas.openxmlformats.org/officeDocument/2006/relationships/hyperlink" Target="https://podminky.urs.cz/item/CS_URS_2024_01/174151103" TargetMode="External"/><Relationship Id="rId41" Type="http://schemas.openxmlformats.org/officeDocument/2006/relationships/hyperlink" Target="https://podminky.urs.cz/item/CS_URS_2024_01/564962111" TargetMode="External"/><Relationship Id="rId62" Type="http://schemas.openxmlformats.org/officeDocument/2006/relationships/hyperlink" Target="https://podminky.urs.cz/item/CS_URS_2024_01/877310310" TargetMode="External"/><Relationship Id="rId83" Type="http://schemas.openxmlformats.org/officeDocument/2006/relationships/hyperlink" Target="https://podminky.urs.cz/item/CS_URS_2024_01/892372111" TargetMode="External"/><Relationship Id="rId88" Type="http://schemas.openxmlformats.org/officeDocument/2006/relationships/hyperlink" Target="https://podminky.urs.cz/item/CS_URS_2024_01/892423122" TargetMode="External"/><Relationship Id="rId111" Type="http://schemas.openxmlformats.org/officeDocument/2006/relationships/hyperlink" Target="https://podminky.urs.cz/item/CS_URS_2024_01/977151135" TargetMode="External"/><Relationship Id="rId15" Type="http://schemas.openxmlformats.org/officeDocument/2006/relationships/hyperlink" Target="https://podminky.urs.cz/item/CS_URS_2024_01/162751139" TargetMode="External"/><Relationship Id="rId36" Type="http://schemas.openxmlformats.org/officeDocument/2006/relationships/hyperlink" Target="https://podminky.urs.cz/item/CS_URS_2024_01/452353111" TargetMode="External"/><Relationship Id="rId57" Type="http://schemas.openxmlformats.org/officeDocument/2006/relationships/hyperlink" Target="https://podminky.urs.cz/item/CS_URS_2024_01/857422122" TargetMode="External"/><Relationship Id="rId106" Type="http://schemas.openxmlformats.org/officeDocument/2006/relationships/hyperlink" Target="https://podminky.urs.cz/item/CS_URS_2024_01/953334621" TargetMode="External"/><Relationship Id="rId127" Type="http://schemas.openxmlformats.org/officeDocument/2006/relationships/hyperlink" Target="https://podminky.urs.cz/item/CS_URS_2024_01/230011175" TargetMode="External"/><Relationship Id="rId10" Type="http://schemas.openxmlformats.org/officeDocument/2006/relationships/hyperlink" Target="https://podminky.urs.cz/item/CS_URS_2024_01/151101112" TargetMode="External"/><Relationship Id="rId31" Type="http://schemas.openxmlformats.org/officeDocument/2006/relationships/hyperlink" Target="https://podminky.urs.cz/item/CS_URS_2024_01/411354314" TargetMode="External"/><Relationship Id="rId52" Type="http://schemas.openxmlformats.org/officeDocument/2006/relationships/hyperlink" Target="https://podminky.urs.cz/item/CS_URS_2024_01/857361131" TargetMode="External"/><Relationship Id="rId73" Type="http://schemas.openxmlformats.org/officeDocument/2006/relationships/hyperlink" Target="https://podminky.urs.cz/item/CS_URS_2024_01/891262312" TargetMode="External"/><Relationship Id="rId78" Type="http://schemas.openxmlformats.org/officeDocument/2006/relationships/hyperlink" Target="https://podminky.urs.cz/item/CS_URS_2024_01/891359111" TargetMode="External"/><Relationship Id="rId94" Type="http://schemas.openxmlformats.org/officeDocument/2006/relationships/hyperlink" Target="https://podminky.urs.cz/item/CS_URS_2024_01/894812333" TargetMode="External"/><Relationship Id="rId99" Type="http://schemas.openxmlformats.org/officeDocument/2006/relationships/hyperlink" Target="https://podminky.urs.cz/item/CS_URS_2024_01/899401112" TargetMode="External"/><Relationship Id="rId101" Type="http://schemas.openxmlformats.org/officeDocument/2006/relationships/hyperlink" Target="https://podminky.urs.cz/item/CS_URS_2024_01/899721112" TargetMode="External"/><Relationship Id="rId122" Type="http://schemas.openxmlformats.org/officeDocument/2006/relationships/hyperlink" Target="https://podminky.urs.cz/item/CS_URS_2024_01/998711101" TargetMode="External"/><Relationship Id="rId4" Type="http://schemas.openxmlformats.org/officeDocument/2006/relationships/hyperlink" Target="https://podminky.urs.cz/item/CS_URS_2024_01/131413712" TargetMode="External"/><Relationship Id="rId9" Type="http://schemas.openxmlformats.org/officeDocument/2006/relationships/hyperlink" Target="https://podminky.urs.cz/item/CS_URS_2024_01/151101102" TargetMode="External"/><Relationship Id="rId26" Type="http://schemas.openxmlformats.org/officeDocument/2006/relationships/hyperlink" Target="https://podminky.urs.cz/item/CS_URS_2024_01/38032613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67151102" TargetMode="External"/><Relationship Id="rId13" Type="http://schemas.openxmlformats.org/officeDocument/2006/relationships/hyperlink" Target="https://podminky.urs.cz/item/CS_URS_2024_01/211531111" TargetMode="External"/><Relationship Id="rId18" Type="http://schemas.openxmlformats.org/officeDocument/2006/relationships/hyperlink" Target="https://podminky.urs.cz/item/CS_URS_2024_01/877355313" TargetMode="External"/><Relationship Id="rId26" Type="http://schemas.openxmlformats.org/officeDocument/2006/relationships/drawing" Target="../drawings/drawing5.xml"/><Relationship Id="rId3" Type="http://schemas.openxmlformats.org/officeDocument/2006/relationships/hyperlink" Target="https://podminky.urs.cz/item/CS_URS_2024_01/151101101" TargetMode="External"/><Relationship Id="rId21" Type="http://schemas.openxmlformats.org/officeDocument/2006/relationships/hyperlink" Target="https://podminky.urs.cz/item/CS_URS_2024_01/894812331" TargetMode="External"/><Relationship Id="rId7" Type="http://schemas.openxmlformats.org/officeDocument/2006/relationships/hyperlink" Target="https://podminky.urs.cz/item/CS_URS_2024_01/162751139" TargetMode="External"/><Relationship Id="rId12" Type="http://schemas.openxmlformats.org/officeDocument/2006/relationships/hyperlink" Target="https://podminky.urs.cz/item/CS_URS_2024_01/175151101" TargetMode="External"/><Relationship Id="rId17" Type="http://schemas.openxmlformats.org/officeDocument/2006/relationships/hyperlink" Target="https://podminky.urs.cz/item/CS_URS_2024_01/871364202" TargetMode="External"/><Relationship Id="rId25" Type="http://schemas.openxmlformats.org/officeDocument/2006/relationships/hyperlink" Target="https://podminky.urs.cz/item/CS_URS_2024_01/998276101" TargetMode="External"/><Relationship Id="rId2" Type="http://schemas.openxmlformats.org/officeDocument/2006/relationships/hyperlink" Target="https://podminky.urs.cz/item/CS_URS_2024_01/132454203" TargetMode="External"/><Relationship Id="rId16" Type="http://schemas.openxmlformats.org/officeDocument/2006/relationships/hyperlink" Target="https://podminky.urs.cz/item/CS_URS_2024_01/871360420" TargetMode="External"/><Relationship Id="rId20" Type="http://schemas.openxmlformats.org/officeDocument/2006/relationships/hyperlink" Target="https://podminky.urs.cz/item/CS_URS_2024_01/894812321" TargetMode="External"/><Relationship Id="rId1" Type="http://schemas.openxmlformats.org/officeDocument/2006/relationships/hyperlink" Target="https://podminky.urs.cz/item/CS_URS_2024_01/131451103" TargetMode="External"/><Relationship Id="rId6" Type="http://schemas.openxmlformats.org/officeDocument/2006/relationships/hyperlink" Target="https://podminky.urs.cz/item/CS_URS_2024_01/162751137" TargetMode="External"/><Relationship Id="rId11" Type="http://schemas.openxmlformats.org/officeDocument/2006/relationships/hyperlink" Target="https://podminky.urs.cz/item/CS_URS_2024_01/174151101" TargetMode="External"/><Relationship Id="rId24" Type="http://schemas.openxmlformats.org/officeDocument/2006/relationships/hyperlink" Target="https://podminky.urs.cz/item/CS_URS_2024_01/894812376" TargetMode="External"/><Relationship Id="rId5" Type="http://schemas.openxmlformats.org/officeDocument/2006/relationships/hyperlink" Target="https://podminky.urs.cz/item/CS_URS_2024_01/162351123" TargetMode="External"/><Relationship Id="rId15" Type="http://schemas.openxmlformats.org/officeDocument/2006/relationships/hyperlink" Target="https://podminky.urs.cz/item/CS_URS_2024_01/451572111" TargetMode="External"/><Relationship Id="rId23" Type="http://schemas.openxmlformats.org/officeDocument/2006/relationships/hyperlink" Target="https://podminky.urs.cz/item/CS_URS_2024_01/894812339" TargetMode="External"/><Relationship Id="rId10" Type="http://schemas.openxmlformats.org/officeDocument/2006/relationships/hyperlink" Target="https://podminky.urs.cz/item/CS_URS_2024_01/171251201" TargetMode="External"/><Relationship Id="rId19" Type="http://schemas.openxmlformats.org/officeDocument/2006/relationships/hyperlink" Target="https://podminky.urs.cz/item/CS_URS_2024_01/877360330" TargetMode="External"/><Relationship Id="rId4" Type="http://schemas.openxmlformats.org/officeDocument/2006/relationships/hyperlink" Target="https://podminky.urs.cz/item/CS_URS_2024_01/151101111" TargetMode="External"/><Relationship Id="rId9" Type="http://schemas.openxmlformats.org/officeDocument/2006/relationships/hyperlink" Target="https://podminky.urs.cz/item/CS_URS_2024_01/171201231" TargetMode="External"/><Relationship Id="rId14" Type="http://schemas.openxmlformats.org/officeDocument/2006/relationships/hyperlink" Target="https://podminky.urs.cz/item/CS_URS_2024_01/211971122" TargetMode="External"/><Relationship Id="rId22" Type="http://schemas.openxmlformats.org/officeDocument/2006/relationships/hyperlink" Target="https://podminky.urs.cz/item/CS_URS_2024_01/894812333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564761101" TargetMode="External"/><Relationship Id="rId13" Type="http://schemas.openxmlformats.org/officeDocument/2006/relationships/hyperlink" Target="https://podminky.urs.cz/item/CS_URS_2024_01/567122114" TargetMode="External"/><Relationship Id="rId18" Type="http://schemas.openxmlformats.org/officeDocument/2006/relationships/hyperlink" Target="https://podminky.urs.cz/item/CS_URS_2024_01/998225111" TargetMode="External"/><Relationship Id="rId3" Type="http://schemas.openxmlformats.org/officeDocument/2006/relationships/hyperlink" Target="https://podminky.urs.cz/item/CS_URS_2024_01/162751137" TargetMode="External"/><Relationship Id="rId7" Type="http://schemas.openxmlformats.org/officeDocument/2006/relationships/hyperlink" Target="https://podminky.urs.cz/item/CS_URS_2024_01/181951114" TargetMode="External"/><Relationship Id="rId12" Type="http://schemas.openxmlformats.org/officeDocument/2006/relationships/hyperlink" Target="https://podminky.urs.cz/item/CS_URS_2024_01/564962111" TargetMode="External"/><Relationship Id="rId17" Type="http://schemas.openxmlformats.org/officeDocument/2006/relationships/hyperlink" Target="https://podminky.urs.cz/item/CS_URS_2024_01/919726122" TargetMode="External"/><Relationship Id="rId2" Type="http://schemas.openxmlformats.org/officeDocument/2006/relationships/hyperlink" Target="https://podminky.urs.cz/item/CS_URS_2024_01/122451104" TargetMode="External"/><Relationship Id="rId16" Type="http://schemas.openxmlformats.org/officeDocument/2006/relationships/hyperlink" Target="https://podminky.urs.cz/item/CS_URS_2024_01/916231213" TargetMode="External"/><Relationship Id="rId1" Type="http://schemas.openxmlformats.org/officeDocument/2006/relationships/hyperlink" Target="https://podminky.urs.cz/item/CS_URS_2024_01/122351104" TargetMode="External"/><Relationship Id="rId6" Type="http://schemas.openxmlformats.org/officeDocument/2006/relationships/hyperlink" Target="https://podminky.urs.cz/item/CS_URS_2024_01/171251201" TargetMode="External"/><Relationship Id="rId11" Type="http://schemas.openxmlformats.org/officeDocument/2006/relationships/hyperlink" Target="https://podminky.urs.cz/item/CS_URS_2024_01/564952114" TargetMode="External"/><Relationship Id="rId5" Type="http://schemas.openxmlformats.org/officeDocument/2006/relationships/hyperlink" Target="https://podminky.urs.cz/item/CS_URS_2024_01/171201231" TargetMode="External"/><Relationship Id="rId15" Type="http://schemas.openxmlformats.org/officeDocument/2006/relationships/hyperlink" Target="https://podminky.urs.cz/item/CS_URS_2024_01/596212213" TargetMode="External"/><Relationship Id="rId10" Type="http://schemas.openxmlformats.org/officeDocument/2006/relationships/hyperlink" Target="https://podminky.urs.cz/item/CS_URS_2024_01/564861111" TargetMode="External"/><Relationship Id="rId19" Type="http://schemas.openxmlformats.org/officeDocument/2006/relationships/drawing" Target="../drawings/drawing6.xml"/><Relationship Id="rId4" Type="http://schemas.openxmlformats.org/officeDocument/2006/relationships/hyperlink" Target="https://podminky.urs.cz/item/CS_URS_2024_01/162751139" TargetMode="External"/><Relationship Id="rId9" Type="http://schemas.openxmlformats.org/officeDocument/2006/relationships/hyperlink" Target="https://podminky.urs.cz/item/CS_URS_2024_01/564851111" TargetMode="External"/><Relationship Id="rId14" Type="http://schemas.openxmlformats.org/officeDocument/2006/relationships/hyperlink" Target="https://podminky.urs.cz/item/CS_URS_2024_01/56985111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67151102" TargetMode="External"/><Relationship Id="rId18" Type="http://schemas.openxmlformats.org/officeDocument/2006/relationships/hyperlink" Target="https://podminky.urs.cz/item/CS_URS_2024_01/181351103" TargetMode="External"/><Relationship Id="rId26" Type="http://schemas.openxmlformats.org/officeDocument/2006/relationships/hyperlink" Target="https://podminky.urs.cz/item/CS_URS_2024_01/857422122" TargetMode="External"/><Relationship Id="rId21" Type="http://schemas.openxmlformats.org/officeDocument/2006/relationships/hyperlink" Target="https://podminky.urs.cz/item/CS_URS_2024_01/857242122" TargetMode="External"/><Relationship Id="rId34" Type="http://schemas.openxmlformats.org/officeDocument/2006/relationships/hyperlink" Target="https://podminky.urs.cz/item/CS_URS_2024_01/899721112" TargetMode="External"/><Relationship Id="rId7" Type="http://schemas.openxmlformats.org/officeDocument/2006/relationships/hyperlink" Target="https://podminky.urs.cz/item/CS_URS_2024_01/151101211" TargetMode="External"/><Relationship Id="rId12" Type="http://schemas.openxmlformats.org/officeDocument/2006/relationships/hyperlink" Target="https://podminky.urs.cz/item/CS_URS_2024_01/167151101" TargetMode="External"/><Relationship Id="rId17" Type="http://schemas.openxmlformats.org/officeDocument/2006/relationships/hyperlink" Target="https://podminky.urs.cz/item/CS_URS_2024_01/175151101" TargetMode="External"/><Relationship Id="rId25" Type="http://schemas.openxmlformats.org/officeDocument/2006/relationships/hyperlink" Target="https://podminky.urs.cz/item/CS_URS_2024_01/857421131" TargetMode="External"/><Relationship Id="rId33" Type="http://schemas.openxmlformats.org/officeDocument/2006/relationships/hyperlink" Target="https://podminky.urs.cz/item/CS_URS_2024_01/899713111" TargetMode="External"/><Relationship Id="rId2" Type="http://schemas.openxmlformats.org/officeDocument/2006/relationships/hyperlink" Target="https://podminky.urs.cz/item/CS_URS_2024_01/115101301" TargetMode="External"/><Relationship Id="rId16" Type="http://schemas.openxmlformats.org/officeDocument/2006/relationships/hyperlink" Target="https://podminky.urs.cz/item/CS_URS_2024_01/174151101" TargetMode="External"/><Relationship Id="rId20" Type="http://schemas.openxmlformats.org/officeDocument/2006/relationships/hyperlink" Target="https://podminky.urs.cz/item/CS_URS_2024_01/851421131" TargetMode="External"/><Relationship Id="rId29" Type="http://schemas.openxmlformats.org/officeDocument/2006/relationships/hyperlink" Target="https://podminky.urs.cz/item/CS_URS_2024_01/892421111" TargetMode="External"/><Relationship Id="rId1" Type="http://schemas.openxmlformats.org/officeDocument/2006/relationships/hyperlink" Target="https://podminky.urs.cz/item/CS_URS_2024_01/115101201" TargetMode="External"/><Relationship Id="rId6" Type="http://schemas.openxmlformats.org/officeDocument/2006/relationships/hyperlink" Target="https://podminky.urs.cz/item/CS_URS_2024_01/151101201" TargetMode="External"/><Relationship Id="rId11" Type="http://schemas.openxmlformats.org/officeDocument/2006/relationships/hyperlink" Target="https://podminky.urs.cz/item/CS_URS_2024_01/162751139" TargetMode="External"/><Relationship Id="rId24" Type="http://schemas.openxmlformats.org/officeDocument/2006/relationships/hyperlink" Target="https://podminky.urs.cz/item/CS_URS_2024_01/857392122" TargetMode="External"/><Relationship Id="rId32" Type="http://schemas.openxmlformats.org/officeDocument/2006/relationships/hyperlink" Target="https://podminky.urs.cz/item/CS_URS_2024_01/899401112" TargetMode="External"/><Relationship Id="rId37" Type="http://schemas.openxmlformats.org/officeDocument/2006/relationships/drawing" Target="../drawings/drawing8.xml"/><Relationship Id="rId5" Type="http://schemas.openxmlformats.org/officeDocument/2006/relationships/hyperlink" Target="https://podminky.urs.cz/item/CS_URS_2024_01/131451204" TargetMode="External"/><Relationship Id="rId15" Type="http://schemas.openxmlformats.org/officeDocument/2006/relationships/hyperlink" Target="https://podminky.urs.cz/item/CS_URS_2024_01/171251201" TargetMode="External"/><Relationship Id="rId23" Type="http://schemas.openxmlformats.org/officeDocument/2006/relationships/hyperlink" Target="https://podminky.urs.cz/item/CS_URS_2024_01/857372122" TargetMode="External"/><Relationship Id="rId28" Type="http://schemas.openxmlformats.org/officeDocument/2006/relationships/hyperlink" Target="https://podminky.urs.cz/item/CS_URS_2024_01/891421112" TargetMode="External"/><Relationship Id="rId36" Type="http://schemas.openxmlformats.org/officeDocument/2006/relationships/hyperlink" Target="https://podminky.urs.cz/item/CS_URS_2024_01/998273102" TargetMode="External"/><Relationship Id="rId10" Type="http://schemas.openxmlformats.org/officeDocument/2006/relationships/hyperlink" Target="https://podminky.urs.cz/item/CS_URS_2024_01/162751137" TargetMode="External"/><Relationship Id="rId19" Type="http://schemas.openxmlformats.org/officeDocument/2006/relationships/hyperlink" Target="https://podminky.urs.cz/item/CS_URS_2024_01/451572111" TargetMode="External"/><Relationship Id="rId31" Type="http://schemas.openxmlformats.org/officeDocument/2006/relationships/hyperlink" Target="https://podminky.urs.cz/item/CS_URS_2024_01/892442111" TargetMode="External"/><Relationship Id="rId4" Type="http://schemas.openxmlformats.org/officeDocument/2006/relationships/hyperlink" Target="https://podminky.urs.cz/item/CS_URS_2024_01/131413712" TargetMode="External"/><Relationship Id="rId9" Type="http://schemas.openxmlformats.org/officeDocument/2006/relationships/hyperlink" Target="https://podminky.urs.cz/item/CS_URS_2024_01/162351123" TargetMode="External"/><Relationship Id="rId14" Type="http://schemas.openxmlformats.org/officeDocument/2006/relationships/hyperlink" Target="https://podminky.urs.cz/item/CS_URS_2024_01/171201231" TargetMode="External"/><Relationship Id="rId22" Type="http://schemas.openxmlformats.org/officeDocument/2006/relationships/hyperlink" Target="https://podminky.urs.cz/item/CS_URS_2024_01/857312122" TargetMode="External"/><Relationship Id="rId27" Type="http://schemas.openxmlformats.org/officeDocument/2006/relationships/hyperlink" Target="https://podminky.urs.cz/item/CS_URS_2024_01/857424122" TargetMode="External"/><Relationship Id="rId30" Type="http://schemas.openxmlformats.org/officeDocument/2006/relationships/hyperlink" Target="https://podminky.urs.cz/item/CS_URS_2024_01/892423122" TargetMode="External"/><Relationship Id="rId35" Type="http://schemas.openxmlformats.org/officeDocument/2006/relationships/hyperlink" Target="https://podminky.urs.cz/item/CS_URS_2024_01/899722114" TargetMode="External"/><Relationship Id="rId8" Type="http://schemas.openxmlformats.org/officeDocument/2006/relationships/hyperlink" Target="https://podminky.urs.cz/item/CS_URS_2024_01/162351103" TargetMode="External"/><Relationship Id="rId3" Type="http://schemas.openxmlformats.org/officeDocument/2006/relationships/hyperlink" Target="https://podminky.urs.cz/item/CS_URS_2024_01/121151213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62751139" TargetMode="External"/><Relationship Id="rId13" Type="http://schemas.openxmlformats.org/officeDocument/2006/relationships/hyperlink" Target="https://podminky.urs.cz/item/CS_URS_2024_01/175151101" TargetMode="External"/><Relationship Id="rId18" Type="http://schemas.openxmlformats.org/officeDocument/2006/relationships/hyperlink" Target="https://podminky.urs.cz/item/CS_URS_2024_01/892372111" TargetMode="External"/><Relationship Id="rId3" Type="http://schemas.openxmlformats.org/officeDocument/2006/relationships/hyperlink" Target="https://podminky.urs.cz/item/CS_URS_2024_01/139001101" TargetMode="External"/><Relationship Id="rId21" Type="http://schemas.openxmlformats.org/officeDocument/2006/relationships/hyperlink" Target="https://podminky.urs.cz/item/CS_URS_2024_01/899713111" TargetMode="External"/><Relationship Id="rId7" Type="http://schemas.openxmlformats.org/officeDocument/2006/relationships/hyperlink" Target="https://podminky.urs.cz/item/CS_URS_2024_01/162751137" TargetMode="External"/><Relationship Id="rId12" Type="http://schemas.openxmlformats.org/officeDocument/2006/relationships/hyperlink" Target="https://podminky.urs.cz/item/CS_URS_2024_01/174151101" TargetMode="External"/><Relationship Id="rId17" Type="http://schemas.openxmlformats.org/officeDocument/2006/relationships/hyperlink" Target="https://podminky.urs.cz/item/CS_URS_2024_01/857361131" TargetMode="External"/><Relationship Id="rId25" Type="http://schemas.openxmlformats.org/officeDocument/2006/relationships/drawing" Target="../drawings/drawing9.xml"/><Relationship Id="rId2" Type="http://schemas.openxmlformats.org/officeDocument/2006/relationships/hyperlink" Target="https://podminky.urs.cz/item/CS_URS_2024_01/132454202" TargetMode="External"/><Relationship Id="rId16" Type="http://schemas.openxmlformats.org/officeDocument/2006/relationships/hyperlink" Target="https://podminky.urs.cz/item/CS_URS_2024_01/851361131" TargetMode="External"/><Relationship Id="rId20" Type="http://schemas.openxmlformats.org/officeDocument/2006/relationships/hyperlink" Target="https://podminky.urs.cz/item/CS_URS_2024_01/892383122" TargetMode="External"/><Relationship Id="rId1" Type="http://schemas.openxmlformats.org/officeDocument/2006/relationships/hyperlink" Target="https://podminky.urs.cz/item/CS_URS_2024_01/121151203" TargetMode="External"/><Relationship Id="rId6" Type="http://schemas.openxmlformats.org/officeDocument/2006/relationships/hyperlink" Target="https://podminky.urs.cz/item/CS_URS_2024_01/162351123" TargetMode="External"/><Relationship Id="rId11" Type="http://schemas.openxmlformats.org/officeDocument/2006/relationships/hyperlink" Target="https://podminky.urs.cz/item/CS_URS_2024_01/171251201" TargetMode="External"/><Relationship Id="rId24" Type="http://schemas.openxmlformats.org/officeDocument/2006/relationships/hyperlink" Target="https://podminky.urs.cz/item/CS_URS_2024_01/998273102" TargetMode="External"/><Relationship Id="rId5" Type="http://schemas.openxmlformats.org/officeDocument/2006/relationships/hyperlink" Target="https://podminky.urs.cz/item/CS_URS_2024_01/151101112" TargetMode="External"/><Relationship Id="rId15" Type="http://schemas.openxmlformats.org/officeDocument/2006/relationships/hyperlink" Target="https://podminky.urs.cz/item/CS_URS_2024_01/451572111" TargetMode="External"/><Relationship Id="rId23" Type="http://schemas.openxmlformats.org/officeDocument/2006/relationships/hyperlink" Target="https://podminky.urs.cz/item/CS_URS_2024_01/899722114" TargetMode="External"/><Relationship Id="rId10" Type="http://schemas.openxmlformats.org/officeDocument/2006/relationships/hyperlink" Target="https://podminky.urs.cz/item/CS_URS_2024_01/171201231" TargetMode="External"/><Relationship Id="rId19" Type="http://schemas.openxmlformats.org/officeDocument/2006/relationships/hyperlink" Target="https://podminky.urs.cz/item/CS_URS_2024_01/892381111" TargetMode="External"/><Relationship Id="rId4" Type="http://schemas.openxmlformats.org/officeDocument/2006/relationships/hyperlink" Target="https://podminky.urs.cz/item/CS_URS_2024_01/151101102" TargetMode="External"/><Relationship Id="rId9" Type="http://schemas.openxmlformats.org/officeDocument/2006/relationships/hyperlink" Target="https://podminky.urs.cz/item/CS_URS_2024_01/167151102" TargetMode="External"/><Relationship Id="rId14" Type="http://schemas.openxmlformats.org/officeDocument/2006/relationships/hyperlink" Target="https://podminky.urs.cz/item/CS_URS_2024_01/181351003" TargetMode="External"/><Relationship Id="rId22" Type="http://schemas.openxmlformats.org/officeDocument/2006/relationships/hyperlink" Target="https://podminky.urs.cz/item/CS_URS_2024_01/8997211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17D5B-8543-4A95-8D77-A1662BEA98F5}">
  <dimension ref="A1:I91"/>
  <sheetViews>
    <sheetView tabSelected="1" view="pageLayout" topLeftCell="A17" zoomScaleNormal="70" workbookViewId="0">
      <selection activeCell="G87" sqref="G87:I87"/>
    </sheetView>
  </sheetViews>
  <sheetFormatPr defaultColWidth="10.33203125" defaultRowHeight="14.25"/>
  <cols>
    <col min="1" max="1" width="10.33203125" style="336" customWidth="1"/>
    <col min="2" max="7" width="10.33203125" style="336"/>
    <col min="8" max="8" width="10.33203125" style="336" customWidth="1"/>
    <col min="9" max="16384" width="10.33203125" style="336"/>
  </cols>
  <sheetData>
    <row r="1" spans="1:9" ht="20.25">
      <c r="A1" s="335" t="s">
        <v>5279</v>
      </c>
      <c r="B1" s="335"/>
      <c r="C1" s="335"/>
      <c r="D1" s="335"/>
      <c r="E1" s="335"/>
      <c r="F1" s="335"/>
      <c r="G1" s="335"/>
      <c r="H1" s="335"/>
      <c r="I1" s="335"/>
    </row>
    <row r="2" spans="1:9" ht="20.25">
      <c r="A2" s="335" t="s">
        <v>5280</v>
      </c>
      <c r="B2" s="335"/>
      <c r="C2" s="335"/>
      <c r="D2" s="335"/>
      <c r="E2" s="335"/>
      <c r="F2" s="335"/>
      <c r="G2" s="335"/>
      <c r="H2" s="335"/>
      <c r="I2" s="335"/>
    </row>
    <row r="8" spans="1:9">
      <c r="A8" s="337" t="s">
        <v>5281</v>
      </c>
      <c r="B8" s="337"/>
      <c r="C8" s="337"/>
      <c r="D8" s="337"/>
      <c r="E8" s="337"/>
      <c r="F8" s="337"/>
      <c r="G8" s="337"/>
      <c r="H8" s="337"/>
      <c r="I8" s="337"/>
    </row>
    <row r="15" spans="1:9" ht="15.75">
      <c r="A15" s="338"/>
      <c r="B15" s="339"/>
      <c r="C15" s="339"/>
      <c r="D15" s="339"/>
      <c r="E15" s="339"/>
      <c r="F15" s="339"/>
      <c r="G15" s="339"/>
      <c r="H15" s="339"/>
      <c r="I15" s="340"/>
    </row>
    <row r="16" spans="1:9" ht="18.600000000000001" customHeight="1">
      <c r="A16" s="341" t="s">
        <v>5282</v>
      </c>
      <c r="B16" s="342"/>
      <c r="C16" s="342"/>
      <c r="D16" s="342"/>
      <c r="E16" s="342"/>
      <c r="F16" s="342"/>
      <c r="G16" s="342"/>
      <c r="H16" s="342"/>
      <c r="I16" s="343"/>
    </row>
    <row r="17" spans="1:9" ht="23.25">
      <c r="A17" s="344" t="s">
        <v>5283</v>
      </c>
      <c r="B17" s="345"/>
      <c r="C17" s="345"/>
      <c r="D17" s="345"/>
      <c r="E17" s="345"/>
      <c r="F17" s="345"/>
      <c r="G17" s="345"/>
      <c r="H17" s="345"/>
      <c r="I17" s="346"/>
    </row>
    <row r="18" spans="1:9" ht="23.25">
      <c r="A18" s="344" t="s">
        <v>5284</v>
      </c>
      <c r="B18" s="347"/>
      <c r="C18" s="347"/>
      <c r="D18" s="347"/>
      <c r="E18" s="347"/>
      <c r="F18" s="347"/>
      <c r="G18" s="347"/>
      <c r="H18" s="347"/>
      <c r="I18" s="348"/>
    </row>
    <row r="19" spans="1:9" ht="23.25">
      <c r="A19" s="349"/>
      <c r="B19" s="350"/>
      <c r="C19" s="350"/>
      <c r="D19" s="350"/>
      <c r="E19" s="350"/>
      <c r="F19" s="350"/>
      <c r="G19" s="350"/>
      <c r="H19" s="350"/>
      <c r="I19" s="351"/>
    </row>
    <row r="28" spans="1:9" ht="15">
      <c r="A28" s="352" t="s">
        <v>5285</v>
      </c>
      <c r="B28" s="352"/>
      <c r="C28" s="352"/>
      <c r="D28" s="352"/>
      <c r="E28" s="352"/>
      <c r="F28" s="352"/>
      <c r="G28" s="352"/>
      <c r="H28" s="352"/>
      <c r="I28" s="352"/>
    </row>
    <row r="36" spans="1:9" ht="18" customHeight="1">
      <c r="A36" s="353" t="s">
        <v>5286</v>
      </c>
      <c r="B36" s="353"/>
      <c r="C36" s="353"/>
      <c r="D36" s="353"/>
      <c r="E36" s="353"/>
      <c r="F36" s="353"/>
      <c r="G36" s="353"/>
      <c r="H36" s="353"/>
      <c r="I36" s="353"/>
    </row>
    <row r="37" spans="1:9" ht="18" customHeight="1">
      <c r="A37" s="353" t="s">
        <v>5287</v>
      </c>
      <c r="B37" s="353"/>
      <c r="C37" s="353"/>
      <c r="D37" s="353"/>
      <c r="E37" s="353"/>
      <c r="F37" s="353"/>
      <c r="G37" s="353"/>
      <c r="H37" s="353"/>
      <c r="I37" s="353"/>
    </row>
    <row r="38" spans="1:9" ht="18" customHeight="1">
      <c r="A38" s="353" t="s">
        <v>5288</v>
      </c>
      <c r="B38" s="353"/>
      <c r="C38" s="353"/>
      <c r="D38" s="353"/>
      <c r="E38" s="353"/>
      <c r="F38" s="353"/>
      <c r="G38" s="353"/>
      <c r="H38" s="353"/>
      <c r="I38" s="353"/>
    </row>
    <row r="45" spans="1:9">
      <c r="A45" s="354"/>
      <c r="B45" s="354"/>
      <c r="C45" s="354"/>
      <c r="D45" s="354"/>
      <c r="E45" s="354"/>
      <c r="F45" s="354"/>
      <c r="G45" s="354"/>
      <c r="H45" s="354"/>
      <c r="I45" s="354"/>
    </row>
    <row r="46" spans="1:9" ht="15.6" customHeight="1">
      <c r="A46" s="355" t="s">
        <v>32</v>
      </c>
      <c r="B46" s="355"/>
      <c r="C46" s="355"/>
      <c r="D46" s="355"/>
      <c r="E46" s="355"/>
      <c r="F46" s="355"/>
      <c r="G46" s="355"/>
      <c r="H46" s="355"/>
      <c r="I46" s="355"/>
    </row>
    <row r="47" spans="1:9" ht="15.6" customHeight="1">
      <c r="A47" s="356" t="s">
        <v>5288</v>
      </c>
      <c r="B47" s="356"/>
      <c r="C47" s="356"/>
      <c r="D47" s="356"/>
      <c r="E47" s="356"/>
      <c r="F47" s="356"/>
      <c r="G47" s="356"/>
      <c r="H47" s="356"/>
      <c r="I47" s="356"/>
    </row>
    <row r="48" spans="1:9" ht="15.6" customHeight="1">
      <c r="A48" s="356" t="s">
        <v>5289</v>
      </c>
      <c r="B48" s="356"/>
      <c r="C48" s="356"/>
      <c r="D48" s="356"/>
      <c r="E48" s="356"/>
      <c r="F48" s="356"/>
      <c r="G48" s="356"/>
      <c r="H48" s="356"/>
      <c r="I48" s="356"/>
    </row>
    <row r="49" spans="1:9" ht="15.6" customHeight="1">
      <c r="A49" s="356" t="s">
        <v>5290</v>
      </c>
      <c r="B49" s="356"/>
      <c r="C49" s="356"/>
      <c r="D49" s="356"/>
      <c r="E49" s="356"/>
      <c r="F49" s="356"/>
      <c r="G49" s="356"/>
      <c r="H49" s="356"/>
      <c r="I49" s="356"/>
    </row>
    <row r="50" spans="1:9" ht="15.6" customHeight="1">
      <c r="A50" s="356" t="s">
        <v>5291</v>
      </c>
      <c r="B50" s="356"/>
      <c r="C50" s="356"/>
      <c r="D50" s="356"/>
      <c r="E50" s="356"/>
      <c r="F50" s="356"/>
      <c r="G50" s="356"/>
      <c r="H50" s="356"/>
      <c r="I50" s="356"/>
    </row>
    <row r="51" spans="1:9" ht="15.6" customHeight="1">
      <c r="A51" s="356" t="s">
        <v>5292</v>
      </c>
      <c r="B51" s="356"/>
      <c r="C51" s="356"/>
      <c r="D51" s="356"/>
      <c r="E51" s="356"/>
      <c r="F51" s="356"/>
      <c r="G51" s="356"/>
      <c r="H51" s="356"/>
      <c r="I51" s="356"/>
    </row>
    <row r="52" spans="1:9" ht="15.6" customHeight="1">
      <c r="A52" s="356" t="s">
        <v>5293</v>
      </c>
      <c r="B52" s="356"/>
      <c r="C52" s="356"/>
      <c r="D52" s="356"/>
      <c r="E52" s="356"/>
      <c r="F52" s="356"/>
      <c r="G52" s="356"/>
      <c r="H52" s="356"/>
      <c r="I52" s="356"/>
    </row>
    <row r="53" spans="1:9" ht="15.6" customHeight="1">
      <c r="A53" s="357" t="s">
        <v>5294</v>
      </c>
      <c r="B53" s="357"/>
      <c r="C53" s="357"/>
      <c r="D53" s="357"/>
      <c r="E53" s="357"/>
      <c r="F53" s="357"/>
      <c r="G53" s="357"/>
      <c r="H53" s="357"/>
      <c r="I53" s="357"/>
    </row>
    <row r="65" spans="1:9" ht="20.25">
      <c r="A65" s="358" t="s">
        <v>5295</v>
      </c>
      <c r="B65" s="359"/>
      <c r="C65" s="359"/>
      <c r="D65" s="359"/>
      <c r="E65" s="359"/>
      <c r="F65" s="359"/>
      <c r="G65" s="359"/>
      <c r="H65" s="359"/>
      <c r="I65" s="359"/>
    </row>
    <row r="66" spans="1:9" ht="20.25">
      <c r="A66" s="358" t="s">
        <v>5280</v>
      </c>
      <c r="B66" s="358"/>
      <c r="C66" s="358"/>
      <c r="D66" s="358"/>
      <c r="E66" s="358"/>
      <c r="F66" s="358"/>
      <c r="G66" s="358"/>
      <c r="H66" s="358"/>
      <c r="I66" s="358"/>
    </row>
    <row r="73" spans="1:9" ht="19.899999999999999" customHeight="1">
      <c r="A73" s="360" t="s">
        <v>5282</v>
      </c>
      <c r="B73" s="360"/>
      <c r="C73" s="360"/>
      <c r="D73" s="360"/>
      <c r="E73" s="360"/>
      <c r="F73" s="360"/>
      <c r="G73" s="360"/>
      <c r="H73" s="360"/>
      <c r="I73" s="360"/>
    </row>
    <row r="74" spans="1:9" ht="19.899999999999999" customHeight="1">
      <c r="A74" s="360" t="s">
        <v>5296</v>
      </c>
      <c r="B74" s="361"/>
      <c r="C74" s="361"/>
      <c r="D74" s="361"/>
      <c r="E74" s="361"/>
      <c r="F74" s="361"/>
      <c r="G74" s="361"/>
      <c r="H74" s="361"/>
      <c r="I74" s="361"/>
    </row>
    <row r="77" spans="1:9">
      <c r="A77" s="337" t="s">
        <v>5281</v>
      </c>
      <c r="B77" s="337"/>
      <c r="C77" s="337"/>
      <c r="D77" s="337"/>
      <c r="E77" s="337"/>
      <c r="F77" s="337"/>
      <c r="G77" s="337"/>
      <c r="H77" s="337"/>
      <c r="I77" s="337"/>
    </row>
    <row r="87" spans="5:9">
      <c r="E87" s="362" t="s">
        <v>5297</v>
      </c>
      <c r="F87" s="362"/>
      <c r="G87" s="362" t="s">
        <v>5298</v>
      </c>
      <c r="H87" s="362"/>
      <c r="I87" s="362"/>
    </row>
    <row r="88" spans="5:9" ht="18" customHeight="1">
      <c r="E88" s="363"/>
      <c r="F88" s="363"/>
    </row>
    <row r="89" spans="5:9">
      <c r="E89" s="362" t="s">
        <v>5299</v>
      </c>
      <c r="F89" s="362"/>
      <c r="G89" s="362" t="s">
        <v>5300</v>
      </c>
      <c r="H89" s="362"/>
      <c r="I89" s="362"/>
    </row>
    <row r="90" spans="5:9" ht="18" customHeight="1">
      <c r="E90" s="363"/>
      <c r="F90" s="363"/>
    </row>
    <row r="91" spans="5:9">
      <c r="E91" s="362" t="s">
        <v>5301</v>
      </c>
      <c r="F91" s="362"/>
      <c r="G91" s="362" t="s">
        <v>5302</v>
      </c>
      <c r="H91" s="362"/>
      <c r="I91" s="362"/>
    </row>
  </sheetData>
  <mergeCells count="31">
    <mergeCell ref="A77:I77"/>
    <mergeCell ref="E87:F87"/>
    <mergeCell ref="G87:I87"/>
    <mergeCell ref="E89:F89"/>
    <mergeCell ref="G89:I89"/>
    <mergeCell ref="E91:F91"/>
    <mergeCell ref="G91:I91"/>
    <mergeCell ref="A52:I52"/>
    <mergeCell ref="A53:I53"/>
    <mergeCell ref="A65:I65"/>
    <mergeCell ref="A66:I66"/>
    <mergeCell ref="A73:I73"/>
    <mergeCell ref="A74:I74"/>
    <mergeCell ref="A46:I46"/>
    <mergeCell ref="A47:I47"/>
    <mergeCell ref="A48:I48"/>
    <mergeCell ref="A49:I49"/>
    <mergeCell ref="A50:I50"/>
    <mergeCell ref="A51:I51"/>
    <mergeCell ref="A18:I18"/>
    <mergeCell ref="A19:I19"/>
    <mergeCell ref="A28:I28"/>
    <mergeCell ref="A36:I36"/>
    <mergeCell ref="A37:I37"/>
    <mergeCell ref="A38:I38"/>
    <mergeCell ref="A1:I1"/>
    <mergeCell ref="A2:I2"/>
    <mergeCell ref="A8:I8"/>
    <mergeCell ref="A15:I15"/>
    <mergeCell ref="A16:I16"/>
    <mergeCell ref="A17:I17"/>
  </mergeCells>
  <pageMargins left="0.98425196850393704" right="0.98425196850393704" top="0.98425196850393704" bottom="0.98425196850393704" header="0.51181102362204722" footer="0.51181102362204722"/>
  <pageSetup paperSize="9" orientation="portrait" r:id="rId1"/>
  <headerFooter differentFirst="1">
    <oddFooter xml:space="preserve">&amp;L
</oddFooter>
    <firstFooter xml:space="preserve">&amp;LZakázka 5265/002
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7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118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POSÍLENÍ VODOVODNÍ SÍTĚ VODOJEM BUKOVNO, JIHLAVA</v>
      </c>
      <c r="F7" s="324"/>
      <c r="G7" s="324"/>
      <c r="H7" s="324"/>
      <c r="L7" s="21"/>
    </row>
    <row r="8" spans="2:46" s="1" customFormat="1" ht="12" customHeight="1">
      <c r="B8" s="33"/>
      <c r="D8" s="28" t="s">
        <v>119</v>
      </c>
      <c r="L8" s="33"/>
    </row>
    <row r="9" spans="2:46" s="1" customFormat="1" ht="16.5" customHeight="1">
      <c r="B9" s="33"/>
      <c r="E9" s="287" t="s">
        <v>4263</v>
      </c>
      <c r="F9" s="325"/>
      <c r="G9" s="325"/>
      <c r="H9" s="32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6. 5. 2024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6" t="str">
        <f>'Rekapitulace stavby'!E14</f>
        <v>Vyplň údaj</v>
      </c>
      <c r="F18" s="293"/>
      <c r="G18" s="293"/>
      <c r="H18" s="293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4264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238.5" customHeight="1">
      <c r="B27" s="92"/>
      <c r="E27" s="298" t="s">
        <v>4265</v>
      </c>
      <c r="F27" s="298"/>
      <c r="G27" s="298"/>
      <c r="H27" s="298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38</v>
      </c>
      <c r="J30" s="64">
        <f>ROUND(J87,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4">
        <f>ROUND((SUM(BE87:BE378)),  2)</f>
        <v>0</v>
      </c>
      <c r="I33" s="94">
        <v>0.21</v>
      </c>
      <c r="J33" s="84">
        <f>ROUND(((SUM(BE87:BE378))*I33),  2)</f>
        <v>0</v>
      </c>
      <c r="L33" s="33"/>
    </row>
    <row r="34" spans="2:12" s="1" customFormat="1" ht="14.45" customHeight="1">
      <c r="B34" s="33"/>
      <c r="E34" s="28" t="s">
        <v>44</v>
      </c>
      <c r="F34" s="84">
        <f>ROUND((SUM(BF87:BF378)),  2)</f>
        <v>0</v>
      </c>
      <c r="I34" s="94">
        <v>0.12</v>
      </c>
      <c r="J34" s="84">
        <f>ROUND(((SUM(BF87:BF378))*I34),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4">
        <f>ROUND((SUM(BG87:BG378)),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4">
        <f>ROUND((SUM(BH87:BH378)),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ROUND((SUM(BI87:BI378)),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48</v>
      </c>
      <c r="E39" s="55"/>
      <c r="F39" s="55"/>
      <c r="G39" s="97" t="s">
        <v>49</v>
      </c>
      <c r="H39" s="98" t="s">
        <v>50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122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3" t="str">
        <f>E7</f>
        <v>POSÍLENÍ VODOVODNÍ SÍTĚ VODOJEM BUKOVNO, JIHLAVA</v>
      </c>
      <c r="F48" s="324"/>
      <c r="G48" s="324"/>
      <c r="H48" s="324"/>
      <c r="L48" s="33"/>
    </row>
    <row r="49" spans="2:47" s="1" customFormat="1" ht="12" customHeight="1">
      <c r="B49" s="33"/>
      <c r="C49" s="28" t="s">
        <v>119</v>
      </c>
      <c r="L49" s="33"/>
    </row>
    <row r="50" spans="2:47" s="1" customFormat="1" ht="16.5" customHeight="1">
      <c r="B50" s="33"/>
      <c r="E50" s="287" t="str">
        <f>E9</f>
        <v>TZ 01 - Strojně-technologická část</v>
      </c>
      <c r="F50" s="325"/>
      <c r="G50" s="325"/>
      <c r="H50" s="32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Bukovno, Jihlava</v>
      </c>
      <c r="I52" s="28" t="s">
        <v>23</v>
      </c>
      <c r="J52" s="50" t="str">
        <f>IF(J12="","",J12)</f>
        <v>6. 5. 2024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25</v>
      </c>
      <c r="F54" s="26" t="str">
        <f>E15</f>
        <v>Statutární město Jihlava</v>
      </c>
      <c r="I54" s="28" t="s">
        <v>31</v>
      </c>
      <c r="J54" s="31" t="str">
        <f>E21</f>
        <v>Vodohospodářský rozvoj a výstavba, a.s.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Ing. M. Tomek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123</v>
      </c>
      <c r="D57" s="95"/>
      <c r="E57" s="95"/>
      <c r="F57" s="95"/>
      <c r="G57" s="95"/>
      <c r="H57" s="95"/>
      <c r="I57" s="95"/>
      <c r="J57" s="102" t="s">
        <v>124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70</v>
      </c>
      <c r="J59" s="64">
        <f>J87</f>
        <v>0</v>
      </c>
      <c r="L59" s="33"/>
      <c r="AU59" s="18" t="s">
        <v>125</v>
      </c>
    </row>
    <row r="60" spans="2:47" s="8" customFormat="1" ht="24.95" customHeight="1">
      <c r="B60" s="104"/>
      <c r="D60" s="105" t="s">
        <v>4266</v>
      </c>
      <c r="E60" s="106"/>
      <c r="F60" s="106"/>
      <c r="G60" s="106"/>
      <c r="H60" s="106"/>
      <c r="I60" s="106"/>
      <c r="J60" s="107">
        <f>J88</f>
        <v>0</v>
      </c>
      <c r="L60" s="104"/>
    </row>
    <row r="61" spans="2:47" s="8" customFormat="1" ht="24.95" customHeight="1">
      <c r="B61" s="104"/>
      <c r="D61" s="105" t="s">
        <v>4267</v>
      </c>
      <c r="E61" s="106"/>
      <c r="F61" s="106"/>
      <c r="G61" s="106"/>
      <c r="H61" s="106"/>
      <c r="I61" s="106"/>
      <c r="J61" s="107">
        <f>J111</f>
        <v>0</v>
      </c>
      <c r="L61" s="104"/>
    </row>
    <row r="62" spans="2:47" s="8" customFormat="1" ht="24.95" customHeight="1">
      <c r="B62" s="104"/>
      <c r="D62" s="105" t="s">
        <v>4268</v>
      </c>
      <c r="E62" s="106"/>
      <c r="F62" s="106"/>
      <c r="G62" s="106"/>
      <c r="H62" s="106"/>
      <c r="I62" s="106"/>
      <c r="J62" s="107">
        <f>J174</f>
        <v>0</v>
      </c>
      <c r="L62" s="104"/>
    </row>
    <row r="63" spans="2:47" s="8" customFormat="1" ht="24.95" customHeight="1">
      <c r="B63" s="104"/>
      <c r="D63" s="105" t="s">
        <v>4269</v>
      </c>
      <c r="E63" s="106"/>
      <c r="F63" s="106"/>
      <c r="G63" s="106"/>
      <c r="H63" s="106"/>
      <c r="I63" s="106"/>
      <c r="J63" s="107">
        <f>J195</f>
        <v>0</v>
      </c>
      <c r="L63" s="104"/>
    </row>
    <row r="64" spans="2:47" s="8" customFormat="1" ht="24.95" customHeight="1">
      <c r="B64" s="104"/>
      <c r="D64" s="105" t="s">
        <v>4270</v>
      </c>
      <c r="E64" s="106"/>
      <c r="F64" s="106"/>
      <c r="G64" s="106"/>
      <c r="H64" s="106"/>
      <c r="I64" s="106"/>
      <c r="J64" s="107">
        <f>J255</f>
        <v>0</v>
      </c>
      <c r="L64" s="104"/>
    </row>
    <row r="65" spans="2:12" s="8" customFormat="1" ht="24.95" customHeight="1">
      <c r="B65" s="104"/>
      <c r="D65" s="105" t="s">
        <v>4271</v>
      </c>
      <c r="E65" s="106"/>
      <c r="F65" s="106"/>
      <c r="G65" s="106"/>
      <c r="H65" s="106"/>
      <c r="I65" s="106"/>
      <c r="J65" s="107">
        <f>J273</f>
        <v>0</v>
      </c>
      <c r="L65" s="104"/>
    </row>
    <row r="66" spans="2:12" s="8" customFormat="1" ht="24.95" customHeight="1">
      <c r="B66" s="104"/>
      <c r="D66" s="105" t="s">
        <v>4272</v>
      </c>
      <c r="E66" s="106"/>
      <c r="F66" s="106"/>
      <c r="G66" s="106"/>
      <c r="H66" s="106"/>
      <c r="I66" s="106"/>
      <c r="J66" s="107">
        <f>J323</f>
        <v>0</v>
      </c>
      <c r="L66" s="104"/>
    </row>
    <row r="67" spans="2:12" s="8" customFormat="1" ht="24.95" customHeight="1">
      <c r="B67" s="104"/>
      <c r="D67" s="105" t="s">
        <v>4273</v>
      </c>
      <c r="E67" s="106"/>
      <c r="F67" s="106"/>
      <c r="G67" s="106"/>
      <c r="H67" s="106"/>
      <c r="I67" s="106"/>
      <c r="J67" s="107">
        <f>J328</f>
        <v>0</v>
      </c>
      <c r="L67" s="104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151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23" t="str">
        <f>E7</f>
        <v>POSÍLENÍ VODOVODNÍ SÍTĚ VODOJEM BUKOVNO, JIHLAVA</v>
      </c>
      <c r="F77" s="324"/>
      <c r="G77" s="324"/>
      <c r="H77" s="324"/>
      <c r="L77" s="33"/>
    </row>
    <row r="78" spans="2:12" s="1" customFormat="1" ht="12" customHeight="1">
      <c r="B78" s="33"/>
      <c r="C78" s="28" t="s">
        <v>119</v>
      </c>
      <c r="L78" s="33"/>
    </row>
    <row r="79" spans="2:12" s="1" customFormat="1" ht="16.5" customHeight="1">
      <c r="B79" s="33"/>
      <c r="E79" s="287" t="str">
        <f>E9</f>
        <v>TZ 01 - Strojně-technologická část</v>
      </c>
      <c r="F79" s="325"/>
      <c r="G79" s="325"/>
      <c r="H79" s="325"/>
      <c r="L79" s="33"/>
    </row>
    <row r="80" spans="2:12" s="1" customFormat="1" ht="6.95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F12</f>
        <v>Bukovno, Jihlava</v>
      </c>
      <c r="I81" s="28" t="s">
        <v>23</v>
      </c>
      <c r="J81" s="50" t="str">
        <f>IF(J12="","",J12)</f>
        <v>6. 5. 2024</v>
      </c>
      <c r="L81" s="33"/>
    </row>
    <row r="82" spans="2:65" s="1" customFormat="1" ht="6.95" customHeight="1">
      <c r="B82" s="33"/>
      <c r="L82" s="33"/>
    </row>
    <row r="83" spans="2:65" s="1" customFormat="1" ht="25.7" customHeight="1">
      <c r="B83" s="33"/>
      <c r="C83" s="28" t="s">
        <v>25</v>
      </c>
      <c r="F83" s="26" t="str">
        <f>E15</f>
        <v>Statutární město Jihlava</v>
      </c>
      <c r="I83" s="28" t="s">
        <v>31</v>
      </c>
      <c r="J83" s="31" t="str">
        <f>E21</f>
        <v>Vodohospodářský rozvoj a výstavba, a.s.</v>
      </c>
      <c r="L83" s="33"/>
    </row>
    <row r="84" spans="2:65" s="1" customFormat="1" ht="15.2" customHeight="1">
      <c r="B84" s="33"/>
      <c r="C84" s="28" t="s">
        <v>29</v>
      </c>
      <c r="F84" s="26" t="str">
        <f>IF(E18="","",E18)</f>
        <v>Vyplň údaj</v>
      </c>
      <c r="I84" s="28" t="s">
        <v>34</v>
      </c>
      <c r="J84" s="31" t="str">
        <f>E24</f>
        <v>Ing. M. Tomek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2"/>
      <c r="C86" s="113" t="s">
        <v>152</v>
      </c>
      <c r="D86" s="114" t="s">
        <v>57</v>
      </c>
      <c r="E86" s="114" t="s">
        <v>53</v>
      </c>
      <c r="F86" s="114" t="s">
        <v>54</v>
      </c>
      <c r="G86" s="114" t="s">
        <v>153</v>
      </c>
      <c r="H86" s="114" t="s">
        <v>154</v>
      </c>
      <c r="I86" s="114" t="s">
        <v>155</v>
      </c>
      <c r="J86" s="114" t="s">
        <v>124</v>
      </c>
      <c r="K86" s="115" t="s">
        <v>156</v>
      </c>
      <c r="L86" s="112"/>
      <c r="M86" s="57" t="s">
        <v>19</v>
      </c>
      <c r="N86" s="58" t="s">
        <v>42</v>
      </c>
      <c r="O86" s="58" t="s">
        <v>157</v>
      </c>
      <c r="P86" s="58" t="s">
        <v>158</v>
      </c>
      <c r="Q86" s="58" t="s">
        <v>159</v>
      </c>
      <c r="R86" s="58" t="s">
        <v>160</v>
      </c>
      <c r="S86" s="58" t="s">
        <v>161</v>
      </c>
      <c r="T86" s="59" t="s">
        <v>162</v>
      </c>
    </row>
    <row r="87" spans="2:65" s="1" customFormat="1" ht="22.9" customHeight="1">
      <c r="B87" s="33"/>
      <c r="C87" s="62" t="s">
        <v>163</v>
      </c>
      <c r="J87" s="116">
        <f>BK87</f>
        <v>0</v>
      </c>
      <c r="L87" s="33"/>
      <c r="M87" s="60"/>
      <c r="N87" s="51"/>
      <c r="O87" s="51"/>
      <c r="P87" s="117">
        <f>P88+P111+P174+P195+P255+P273+P323+P328</f>
        <v>0</v>
      </c>
      <c r="Q87" s="51"/>
      <c r="R87" s="117">
        <f>R88+R111+R174+R195+R255+R273+R323+R328</f>
        <v>0</v>
      </c>
      <c r="S87" s="51"/>
      <c r="T87" s="118">
        <f>T88+T111+T174+T195+T255+T273+T323+T328</f>
        <v>0</v>
      </c>
      <c r="AT87" s="18" t="s">
        <v>71</v>
      </c>
      <c r="AU87" s="18" t="s">
        <v>125</v>
      </c>
      <c r="BK87" s="119">
        <f>BK88+BK111+BK174+BK195+BK255+BK273+BK323+BK328</f>
        <v>0</v>
      </c>
    </row>
    <row r="88" spans="2:65" s="11" customFormat="1" ht="25.9" customHeight="1">
      <c r="B88" s="120"/>
      <c r="D88" s="121" t="s">
        <v>71</v>
      </c>
      <c r="E88" s="122" t="s">
        <v>4274</v>
      </c>
      <c r="F88" s="122" t="s">
        <v>4275</v>
      </c>
      <c r="I88" s="123"/>
      <c r="J88" s="124">
        <f>BK88</f>
        <v>0</v>
      </c>
      <c r="L88" s="120"/>
      <c r="M88" s="125"/>
      <c r="P88" s="126">
        <f>SUM(P89:P110)</f>
        <v>0</v>
      </c>
      <c r="R88" s="126">
        <f>SUM(R89:R110)</f>
        <v>0</v>
      </c>
      <c r="T88" s="127">
        <f>SUM(T89:T110)</f>
        <v>0</v>
      </c>
      <c r="AR88" s="121" t="s">
        <v>80</v>
      </c>
      <c r="AT88" s="128" t="s">
        <v>71</v>
      </c>
      <c r="AU88" s="128" t="s">
        <v>72</v>
      </c>
      <c r="AY88" s="121" t="s">
        <v>166</v>
      </c>
      <c r="BK88" s="129">
        <f>SUM(BK89:BK110)</f>
        <v>0</v>
      </c>
    </row>
    <row r="89" spans="2:65" s="1" customFormat="1" ht="24.2" customHeight="1">
      <c r="B89" s="33"/>
      <c r="C89" s="132" t="s">
        <v>80</v>
      </c>
      <c r="D89" s="132" t="s">
        <v>168</v>
      </c>
      <c r="E89" s="133" t="s">
        <v>4135</v>
      </c>
      <c r="F89" s="134" t="s">
        <v>4276</v>
      </c>
      <c r="G89" s="135" t="s">
        <v>307</v>
      </c>
      <c r="H89" s="136">
        <v>1</v>
      </c>
      <c r="I89" s="137"/>
      <c r="J89" s="138">
        <f>ROUND(I89*H89,2)</f>
        <v>0</v>
      </c>
      <c r="K89" s="134" t="s">
        <v>19</v>
      </c>
      <c r="L89" s="33"/>
      <c r="M89" s="139" t="s">
        <v>19</v>
      </c>
      <c r="N89" s="140" t="s">
        <v>43</v>
      </c>
      <c r="P89" s="141">
        <f>O89*H89</f>
        <v>0</v>
      </c>
      <c r="Q89" s="141">
        <v>0</v>
      </c>
      <c r="R89" s="141">
        <f>Q89*H89</f>
        <v>0</v>
      </c>
      <c r="S89" s="141">
        <v>0</v>
      </c>
      <c r="T89" s="142">
        <f>S89*H89</f>
        <v>0</v>
      </c>
      <c r="AR89" s="143" t="s">
        <v>173</v>
      </c>
      <c r="AT89" s="143" t="s">
        <v>168</v>
      </c>
      <c r="AU89" s="143" t="s">
        <v>80</v>
      </c>
      <c r="AY89" s="18" t="s">
        <v>166</v>
      </c>
      <c r="BE89" s="144">
        <f>IF(N89="základní",J89,0)</f>
        <v>0</v>
      </c>
      <c r="BF89" s="144">
        <f>IF(N89="snížená",J89,0)</f>
        <v>0</v>
      </c>
      <c r="BG89" s="144">
        <f>IF(N89="zákl. přenesená",J89,0)</f>
        <v>0</v>
      </c>
      <c r="BH89" s="144">
        <f>IF(N89="sníž. přenesená",J89,0)</f>
        <v>0</v>
      </c>
      <c r="BI89" s="144">
        <f>IF(N89="nulová",J89,0)</f>
        <v>0</v>
      </c>
      <c r="BJ89" s="18" t="s">
        <v>80</v>
      </c>
      <c r="BK89" s="144">
        <f>ROUND(I89*H89,2)</f>
        <v>0</v>
      </c>
      <c r="BL89" s="18" t="s">
        <v>173</v>
      </c>
      <c r="BM89" s="143" t="s">
        <v>82</v>
      </c>
    </row>
    <row r="90" spans="2:65" s="1" customFormat="1" ht="78">
      <c r="B90" s="33"/>
      <c r="D90" s="150" t="s">
        <v>887</v>
      </c>
      <c r="F90" s="187" t="s">
        <v>4277</v>
      </c>
      <c r="I90" s="147"/>
      <c r="L90" s="33"/>
      <c r="M90" s="148"/>
      <c r="T90" s="54"/>
      <c r="AT90" s="18" t="s">
        <v>887</v>
      </c>
      <c r="AU90" s="18" t="s">
        <v>80</v>
      </c>
    </row>
    <row r="91" spans="2:65" s="1" customFormat="1" ht="16.5" customHeight="1">
      <c r="B91" s="33"/>
      <c r="C91" s="132" t="s">
        <v>82</v>
      </c>
      <c r="D91" s="132" t="s">
        <v>168</v>
      </c>
      <c r="E91" s="133" t="s">
        <v>4139</v>
      </c>
      <c r="F91" s="134" t="s">
        <v>4278</v>
      </c>
      <c r="G91" s="135" t="s">
        <v>307</v>
      </c>
      <c r="H91" s="136">
        <v>1</v>
      </c>
      <c r="I91" s="137"/>
      <c r="J91" s="138">
        <f>ROUND(I91*H91,2)</f>
        <v>0</v>
      </c>
      <c r="K91" s="134" t="s">
        <v>19</v>
      </c>
      <c r="L91" s="33"/>
      <c r="M91" s="139" t="s">
        <v>19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143" t="s">
        <v>173</v>
      </c>
      <c r="AT91" s="143" t="s">
        <v>168</v>
      </c>
      <c r="AU91" s="143" t="s">
        <v>80</v>
      </c>
      <c r="AY91" s="18" t="s">
        <v>166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80</v>
      </c>
      <c r="BK91" s="144">
        <f>ROUND(I91*H91,2)</f>
        <v>0</v>
      </c>
      <c r="BL91" s="18" t="s">
        <v>173</v>
      </c>
      <c r="BM91" s="143" t="s">
        <v>173</v>
      </c>
    </row>
    <row r="92" spans="2:65" s="1" customFormat="1" ht="214.5">
      <c r="B92" s="33"/>
      <c r="D92" s="150" t="s">
        <v>887</v>
      </c>
      <c r="F92" s="187" t="s">
        <v>4279</v>
      </c>
      <c r="I92" s="147"/>
      <c r="L92" s="33"/>
      <c r="M92" s="148"/>
      <c r="T92" s="54"/>
      <c r="AT92" s="18" t="s">
        <v>887</v>
      </c>
      <c r="AU92" s="18" t="s">
        <v>80</v>
      </c>
    </row>
    <row r="93" spans="2:65" s="1" customFormat="1" ht="16.5" customHeight="1">
      <c r="B93" s="33"/>
      <c r="C93" s="132" t="s">
        <v>185</v>
      </c>
      <c r="D93" s="132" t="s">
        <v>168</v>
      </c>
      <c r="E93" s="133" t="s">
        <v>4143</v>
      </c>
      <c r="F93" s="134" t="s">
        <v>4280</v>
      </c>
      <c r="G93" s="135" t="s">
        <v>307</v>
      </c>
      <c r="H93" s="136">
        <v>1</v>
      </c>
      <c r="I93" s="137"/>
      <c r="J93" s="138">
        <f>ROUND(I93*H93,2)</f>
        <v>0</v>
      </c>
      <c r="K93" s="134" t="s">
        <v>19</v>
      </c>
      <c r="L93" s="33"/>
      <c r="M93" s="139" t="s">
        <v>19</v>
      </c>
      <c r="N93" s="140" t="s">
        <v>43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173</v>
      </c>
      <c r="AT93" s="143" t="s">
        <v>168</v>
      </c>
      <c r="AU93" s="143" t="s">
        <v>80</v>
      </c>
      <c r="AY93" s="18" t="s">
        <v>166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80</v>
      </c>
      <c r="BK93" s="144">
        <f>ROUND(I93*H93,2)</f>
        <v>0</v>
      </c>
      <c r="BL93" s="18" t="s">
        <v>173</v>
      </c>
      <c r="BM93" s="143" t="s">
        <v>216</v>
      </c>
    </row>
    <row r="94" spans="2:65" s="1" customFormat="1" ht="39">
      <c r="B94" s="33"/>
      <c r="D94" s="150" t="s">
        <v>887</v>
      </c>
      <c r="F94" s="187" t="s">
        <v>4281</v>
      </c>
      <c r="I94" s="147"/>
      <c r="L94" s="33"/>
      <c r="M94" s="148"/>
      <c r="T94" s="54"/>
      <c r="AT94" s="18" t="s">
        <v>887</v>
      </c>
      <c r="AU94" s="18" t="s">
        <v>80</v>
      </c>
    </row>
    <row r="95" spans="2:65" s="1" customFormat="1" ht="24.2" customHeight="1">
      <c r="B95" s="33"/>
      <c r="C95" s="132" t="s">
        <v>173</v>
      </c>
      <c r="D95" s="132" t="s">
        <v>168</v>
      </c>
      <c r="E95" s="133" t="s">
        <v>4147</v>
      </c>
      <c r="F95" s="134" t="s">
        <v>4282</v>
      </c>
      <c r="G95" s="135" t="s">
        <v>307</v>
      </c>
      <c r="H95" s="136">
        <v>3</v>
      </c>
      <c r="I95" s="137"/>
      <c r="J95" s="138">
        <f>ROUND(I95*H95,2)</f>
        <v>0</v>
      </c>
      <c r="K95" s="134" t="s">
        <v>19</v>
      </c>
      <c r="L95" s="33"/>
      <c r="M95" s="139" t="s">
        <v>19</v>
      </c>
      <c r="N95" s="140" t="s">
        <v>43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173</v>
      </c>
      <c r="AT95" s="143" t="s">
        <v>168</v>
      </c>
      <c r="AU95" s="143" t="s">
        <v>80</v>
      </c>
      <c r="AY95" s="18" t="s">
        <v>166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80</v>
      </c>
      <c r="BK95" s="144">
        <f>ROUND(I95*H95,2)</f>
        <v>0</v>
      </c>
      <c r="BL95" s="18" t="s">
        <v>173</v>
      </c>
      <c r="BM95" s="143" t="s">
        <v>233</v>
      </c>
    </row>
    <row r="96" spans="2:65" s="1" customFormat="1" ht="214.5">
      <c r="B96" s="33"/>
      <c r="D96" s="150" t="s">
        <v>887</v>
      </c>
      <c r="F96" s="187" t="s">
        <v>4283</v>
      </c>
      <c r="I96" s="147"/>
      <c r="L96" s="33"/>
      <c r="M96" s="148"/>
      <c r="T96" s="54"/>
      <c r="AT96" s="18" t="s">
        <v>887</v>
      </c>
      <c r="AU96" s="18" t="s">
        <v>80</v>
      </c>
    </row>
    <row r="97" spans="2:65" s="1" customFormat="1" ht="24.2" customHeight="1">
      <c r="B97" s="33"/>
      <c r="C97" s="132" t="s">
        <v>207</v>
      </c>
      <c r="D97" s="132" t="s">
        <v>168</v>
      </c>
      <c r="E97" s="133" t="s">
        <v>4151</v>
      </c>
      <c r="F97" s="134" t="s">
        <v>4284</v>
      </c>
      <c r="G97" s="135" t="s">
        <v>307</v>
      </c>
      <c r="H97" s="136">
        <v>1</v>
      </c>
      <c r="I97" s="137"/>
      <c r="J97" s="138">
        <f>ROUND(I97*H97,2)</f>
        <v>0</v>
      </c>
      <c r="K97" s="134" t="s">
        <v>19</v>
      </c>
      <c r="L97" s="33"/>
      <c r="M97" s="139" t="s">
        <v>19</v>
      </c>
      <c r="N97" s="140" t="s">
        <v>43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173</v>
      </c>
      <c r="AT97" s="143" t="s">
        <v>168</v>
      </c>
      <c r="AU97" s="143" t="s">
        <v>80</v>
      </c>
      <c r="AY97" s="18" t="s">
        <v>166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80</v>
      </c>
      <c r="BK97" s="144">
        <f>ROUND(I97*H97,2)</f>
        <v>0</v>
      </c>
      <c r="BL97" s="18" t="s">
        <v>173</v>
      </c>
      <c r="BM97" s="143" t="s">
        <v>246</v>
      </c>
    </row>
    <row r="98" spans="2:65" s="1" customFormat="1" ht="117">
      <c r="B98" s="33"/>
      <c r="D98" s="150" t="s">
        <v>887</v>
      </c>
      <c r="F98" s="187" t="s">
        <v>4285</v>
      </c>
      <c r="I98" s="147"/>
      <c r="L98" s="33"/>
      <c r="M98" s="148"/>
      <c r="T98" s="54"/>
      <c r="AT98" s="18" t="s">
        <v>887</v>
      </c>
      <c r="AU98" s="18" t="s">
        <v>80</v>
      </c>
    </row>
    <row r="99" spans="2:65" s="1" customFormat="1" ht="21.75" customHeight="1">
      <c r="B99" s="33"/>
      <c r="C99" s="132" t="s">
        <v>216</v>
      </c>
      <c r="D99" s="132" t="s">
        <v>168</v>
      </c>
      <c r="E99" s="133" t="s">
        <v>4155</v>
      </c>
      <c r="F99" s="134" t="s">
        <v>4286</v>
      </c>
      <c r="G99" s="135" t="s">
        <v>307</v>
      </c>
      <c r="H99" s="136">
        <v>1</v>
      </c>
      <c r="I99" s="137"/>
      <c r="J99" s="138">
        <f>ROUND(I99*H99,2)</f>
        <v>0</v>
      </c>
      <c r="K99" s="134" t="s">
        <v>19</v>
      </c>
      <c r="L99" s="33"/>
      <c r="M99" s="139" t="s">
        <v>19</v>
      </c>
      <c r="N99" s="140" t="s">
        <v>43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173</v>
      </c>
      <c r="AT99" s="143" t="s">
        <v>168</v>
      </c>
      <c r="AU99" s="143" t="s">
        <v>80</v>
      </c>
      <c r="AY99" s="18" t="s">
        <v>166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80</v>
      </c>
      <c r="BK99" s="144">
        <f>ROUND(I99*H99,2)</f>
        <v>0</v>
      </c>
      <c r="BL99" s="18" t="s">
        <v>173</v>
      </c>
      <c r="BM99" s="143" t="s">
        <v>8</v>
      </c>
    </row>
    <row r="100" spans="2:65" s="1" customFormat="1" ht="68.25">
      <c r="B100" s="33"/>
      <c r="D100" s="150" t="s">
        <v>887</v>
      </c>
      <c r="F100" s="187" t="s">
        <v>4287</v>
      </c>
      <c r="I100" s="147"/>
      <c r="L100" s="33"/>
      <c r="M100" s="148"/>
      <c r="T100" s="54"/>
      <c r="AT100" s="18" t="s">
        <v>887</v>
      </c>
      <c r="AU100" s="18" t="s">
        <v>80</v>
      </c>
    </row>
    <row r="101" spans="2:65" s="1" customFormat="1" ht="21.75" customHeight="1">
      <c r="B101" s="33"/>
      <c r="C101" s="132" t="s">
        <v>226</v>
      </c>
      <c r="D101" s="132" t="s">
        <v>168</v>
      </c>
      <c r="E101" s="133" t="s">
        <v>4159</v>
      </c>
      <c r="F101" s="134" t="s">
        <v>4288</v>
      </c>
      <c r="G101" s="135" t="s">
        <v>307</v>
      </c>
      <c r="H101" s="136">
        <v>1</v>
      </c>
      <c r="I101" s="137"/>
      <c r="J101" s="138">
        <f>ROUND(I101*H101,2)</f>
        <v>0</v>
      </c>
      <c r="K101" s="134" t="s">
        <v>19</v>
      </c>
      <c r="L101" s="33"/>
      <c r="M101" s="139" t="s">
        <v>19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173</v>
      </c>
      <c r="AT101" s="143" t="s">
        <v>168</v>
      </c>
      <c r="AU101" s="143" t="s">
        <v>80</v>
      </c>
      <c r="AY101" s="18" t="s">
        <v>166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80</v>
      </c>
      <c r="BK101" s="144">
        <f>ROUND(I101*H101,2)</f>
        <v>0</v>
      </c>
      <c r="BL101" s="18" t="s">
        <v>173</v>
      </c>
      <c r="BM101" s="143" t="s">
        <v>270</v>
      </c>
    </row>
    <row r="102" spans="2:65" s="1" customFormat="1" ht="68.25">
      <c r="B102" s="33"/>
      <c r="D102" s="150" t="s">
        <v>887</v>
      </c>
      <c r="F102" s="187" t="s">
        <v>4287</v>
      </c>
      <c r="I102" s="147"/>
      <c r="L102" s="33"/>
      <c r="M102" s="148"/>
      <c r="T102" s="54"/>
      <c r="AT102" s="18" t="s">
        <v>887</v>
      </c>
      <c r="AU102" s="18" t="s">
        <v>80</v>
      </c>
    </row>
    <row r="103" spans="2:65" s="1" customFormat="1" ht="16.5" customHeight="1">
      <c r="B103" s="33"/>
      <c r="C103" s="132" t="s">
        <v>233</v>
      </c>
      <c r="D103" s="132" t="s">
        <v>168</v>
      </c>
      <c r="E103" s="133" t="s">
        <v>4162</v>
      </c>
      <c r="F103" s="134" t="s">
        <v>4289</v>
      </c>
      <c r="G103" s="135" t="s">
        <v>307</v>
      </c>
      <c r="H103" s="136">
        <v>1</v>
      </c>
      <c r="I103" s="137"/>
      <c r="J103" s="138">
        <f>ROUND(I103*H103,2)</f>
        <v>0</v>
      </c>
      <c r="K103" s="134" t="s">
        <v>19</v>
      </c>
      <c r="L103" s="33"/>
      <c r="M103" s="139" t="s">
        <v>19</v>
      </c>
      <c r="N103" s="140" t="s">
        <v>43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173</v>
      </c>
      <c r="AT103" s="143" t="s">
        <v>168</v>
      </c>
      <c r="AU103" s="143" t="s">
        <v>80</v>
      </c>
      <c r="AY103" s="18" t="s">
        <v>166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80</v>
      </c>
      <c r="BK103" s="144">
        <f>ROUND(I103*H103,2)</f>
        <v>0</v>
      </c>
      <c r="BL103" s="18" t="s">
        <v>173</v>
      </c>
      <c r="BM103" s="143" t="s">
        <v>283</v>
      </c>
    </row>
    <row r="104" spans="2:65" s="1" customFormat="1" ht="29.25">
      <c r="B104" s="33"/>
      <c r="D104" s="150" t="s">
        <v>887</v>
      </c>
      <c r="F104" s="187" t="s">
        <v>4158</v>
      </c>
      <c r="I104" s="147"/>
      <c r="L104" s="33"/>
      <c r="M104" s="148"/>
      <c r="T104" s="54"/>
      <c r="AT104" s="18" t="s">
        <v>887</v>
      </c>
      <c r="AU104" s="18" t="s">
        <v>80</v>
      </c>
    </row>
    <row r="105" spans="2:65" s="1" customFormat="1" ht="24.2" customHeight="1">
      <c r="B105" s="33"/>
      <c r="C105" s="132" t="s">
        <v>240</v>
      </c>
      <c r="D105" s="132" t="s">
        <v>168</v>
      </c>
      <c r="E105" s="133" t="s">
        <v>4166</v>
      </c>
      <c r="F105" s="134" t="s">
        <v>4290</v>
      </c>
      <c r="G105" s="135" t="s">
        <v>307</v>
      </c>
      <c r="H105" s="136">
        <v>1</v>
      </c>
      <c r="I105" s="137"/>
      <c r="J105" s="138">
        <f>ROUND(I105*H105,2)</f>
        <v>0</v>
      </c>
      <c r="K105" s="134" t="s">
        <v>19</v>
      </c>
      <c r="L105" s="33"/>
      <c r="M105" s="139" t="s">
        <v>19</v>
      </c>
      <c r="N105" s="140" t="s">
        <v>43</v>
      </c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AR105" s="143" t="s">
        <v>173</v>
      </c>
      <c r="AT105" s="143" t="s">
        <v>168</v>
      </c>
      <c r="AU105" s="143" t="s">
        <v>80</v>
      </c>
      <c r="AY105" s="18" t="s">
        <v>166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80</v>
      </c>
      <c r="BK105" s="144">
        <f>ROUND(I105*H105,2)</f>
        <v>0</v>
      </c>
      <c r="BL105" s="18" t="s">
        <v>173</v>
      </c>
      <c r="BM105" s="143" t="s">
        <v>294</v>
      </c>
    </row>
    <row r="106" spans="2:65" s="1" customFormat="1" ht="29.25">
      <c r="B106" s="33"/>
      <c r="D106" s="150" t="s">
        <v>887</v>
      </c>
      <c r="F106" s="187" t="s">
        <v>4291</v>
      </c>
      <c r="I106" s="147"/>
      <c r="L106" s="33"/>
      <c r="M106" s="148"/>
      <c r="T106" s="54"/>
      <c r="AT106" s="18" t="s">
        <v>887</v>
      </c>
      <c r="AU106" s="18" t="s">
        <v>80</v>
      </c>
    </row>
    <row r="107" spans="2:65" s="1" customFormat="1" ht="16.5" customHeight="1">
      <c r="B107" s="33"/>
      <c r="C107" s="132" t="s">
        <v>246</v>
      </c>
      <c r="D107" s="132" t="s">
        <v>168</v>
      </c>
      <c r="E107" s="133" t="s">
        <v>4171</v>
      </c>
      <c r="F107" s="134" t="s">
        <v>4292</v>
      </c>
      <c r="G107" s="135" t="s">
        <v>307</v>
      </c>
      <c r="H107" s="136">
        <v>1</v>
      </c>
      <c r="I107" s="137"/>
      <c r="J107" s="138">
        <f>ROUND(I107*H107,2)</f>
        <v>0</v>
      </c>
      <c r="K107" s="134" t="s">
        <v>19</v>
      </c>
      <c r="L107" s="33"/>
      <c r="M107" s="139" t="s">
        <v>19</v>
      </c>
      <c r="N107" s="140" t="s">
        <v>43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173</v>
      </c>
      <c r="AT107" s="143" t="s">
        <v>168</v>
      </c>
      <c r="AU107" s="143" t="s">
        <v>80</v>
      </c>
      <c r="AY107" s="18" t="s">
        <v>166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80</v>
      </c>
      <c r="BK107" s="144">
        <f>ROUND(I107*H107,2)</f>
        <v>0</v>
      </c>
      <c r="BL107" s="18" t="s">
        <v>173</v>
      </c>
      <c r="BM107" s="143" t="s">
        <v>304</v>
      </c>
    </row>
    <row r="108" spans="2:65" s="1" customFormat="1" ht="29.25">
      <c r="B108" s="33"/>
      <c r="D108" s="150" t="s">
        <v>887</v>
      </c>
      <c r="F108" s="187" t="s">
        <v>4165</v>
      </c>
      <c r="I108" s="147"/>
      <c r="L108" s="33"/>
      <c r="M108" s="148"/>
      <c r="T108" s="54"/>
      <c r="AT108" s="18" t="s">
        <v>887</v>
      </c>
      <c r="AU108" s="18" t="s">
        <v>80</v>
      </c>
    </row>
    <row r="109" spans="2:65" s="1" customFormat="1" ht="16.5" customHeight="1">
      <c r="B109" s="33"/>
      <c r="C109" s="132" t="s">
        <v>253</v>
      </c>
      <c r="D109" s="132" t="s">
        <v>168</v>
      </c>
      <c r="E109" s="133" t="s">
        <v>4175</v>
      </c>
      <c r="F109" s="134" t="s">
        <v>4293</v>
      </c>
      <c r="G109" s="135" t="s">
        <v>307</v>
      </c>
      <c r="H109" s="136">
        <v>3</v>
      </c>
      <c r="I109" s="137"/>
      <c r="J109" s="138">
        <f>ROUND(I109*H109,2)</f>
        <v>0</v>
      </c>
      <c r="K109" s="134" t="s">
        <v>19</v>
      </c>
      <c r="L109" s="33"/>
      <c r="M109" s="139" t="s">
        <v>19</v>
      </c>
      <c r="N109" s="140" t="s">
        <v>43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168</v>
      </c>
      <c r="AU109" s="143" t="s">
        <v>80</v>
      </c>
      <c r="AY109" s="18" t="s">
        <v>166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80</v>
      </c>
      <c r="BK109" s="144">
        <f>ROUND(I109*H109,2)</f>
        <v>0</v>
      </c>
      <c r="BL109" s="18" t="s">
        <v>173</v>
      </c>
      <c r="BM109" s="143" t="s">
        <v>316</v>
      </c>
    </row>
    <row r="110" spans="2:65" s="1" customFormat="1" ht="29.25">
      <c r="B110" s="33"/>
      <c r="D110" s="150" t="s">
        <v>887</v>
      </c>
      <c r="F110" s="187" t="s">
        <v>4165</v>
      </c>
      <c r="I110" s="147"/>
      <c r="L110" s="33"/>
      <c r="M110" s="148"/>
      <c r="T110" s="54"/>
      <c r="AT110" s="18" t="s">
        <v>887</v>
      </c>
      <c r="AU110" s="18" t="s">
        <v>80</v>
      </c>
    </row>
    <row r="111" spans="2:65" s="11" customFormat="1" ht="25.9" customHeight="1">
      <c r="B111" s="120"/>
      <c r="D111" s="121" t="s">
        <v>71</v>
      </c>
      <c r="E111" s="122" t="s">
        <v>4294</v>
      </c>
      <c r="F111" s="122" t="s">
        <v>4295</v>
      </c>
      <c r="I111" s="123"/>
      <c r="J111" s="124">
        <f>BK111</f>
        <v>0</v>
      </c>
      <c r="L111" s="120"/>
      <c r="M111" s="125"/>
      <c r="P111" s="126">
        <f>SUM(P112:P173)</f>
        <v>0</v>
      </c>
      <c r="R111" s="126">
        <f>SUM(R112:R173)</f>
        <v>0</v>
      </c>
      <c r="T111" s="127">
        <f>SUM(T112:T173)</f>
        <v>0</v>
      </c>
      <c r="AR111" s="121" t="s">
        <v>80</v>
      </c>
      <c r="AT111" s="128" t="s">
        <v>71</v>
      </c>
      <c r="AU111" s="128" t="s">
        <v>72</v>
      </c>
      <c r="AY111" s="121" t="s">
        <v>166</v>
      </c>
      <c r="BK111" s="129">
        <f>SUM(BK112:BK173)</f>
        <v>0</v>
      </c>
    </row>
    <row r="112" spans="2:65" s="1" customFormat="1" ht="21.75" customHeight="1">
      <c r="B112" s="33"/>
      <c r="C112" s="132" t="s">
        <v>8</v>
      </c>
      <c r="D112" s="132" t="s">
        <v>168</v>
      </c>
      <c r="E112" s="133" t="s">
        <v>4179</v>
      </c>
      <c r="F112" s="134" t="s">
        <v>4296</v>
      </c>
      <c r="G112" s="135" t="s">
        <v>307</v>
      </c>
      <c r="H112" s="136">
        <v>1</v>
      </c>
      <c r="I112" s="137"/>
      <c r="J112" s="138">
        <f>ROUND(I112*H112,2)</f>
        <v>0</v>
      </c>
      <c r="K112" s="134" t="s">
        <v>19</v>
      </c>
      <c r="L112" s="33"/>
      <c r="M112" s="139" t="s">
        <v>19</v>
      </c>
      <c r="N112" s="140" t="s">
        <v>43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173</v>
      </c>
      <c r="AT112" s="143" t="s">
        <v>168</v>
      </c>
      <c r="AU112" s="143" t="s">
        <v>80</v>
      </c>
      <c r="AY112" s="18" t="s">
        <v>166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80</v>
      </c>
      <c r="BK112" s="144">
        <f>ROUND(I112*H112,2)</f>
        <v>0</v>
      </c>
      <c r="BL112" s="18" t="s">
        <v>173</v>
      </c>
      <c r="BM112" s="143" t="s">
        <v>325</v>
      </c>
    </row>
    <row r="113" spans="2:65" s="1" customFormat="1" ht="21.75" customHeight="1">
      <c r="B113" s="33"/>
      <c r="C113" s="132" t="s">
        <v>263</v>
      </c>
      <c r="D113" s="132" t="s">
        <v>168</v>
      </c>
      <c r="E113" s="133" t="s">
        <v>4182</v>
      </c>
      <c r="F113" s="134" t="s">
        <v>4297</v>
      </c>
      <c r="G113" s="135" t="s">
        <v>307</v>
      </c>
      <c r="H113" s="136">
        <v>1</v>
      </c>
      <c r="I113" s="137"/>
      <c r="J113" s="138">
        <f>ROUND(I113*H113,2)</f>
        <v>0</v>
      </c>
      <c r="K113" s="134" t="s">
        <v>19</v>
      </c>
      <c r="L113" s="33"/>
      <c r="M113" s="139" t="s">
        <v>19</v>
      </c>
      <c r="N113" s="140" t="s">
        <v>43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173</v>
      </c>
      <c r="AT113" s="143" t="s">
        <v>168</v>
      </c>
      <c r="AU113" s="143" t="s">
        <v>80</v>
      </c>
      <c r="AY113" s="18" t="s">
        <v>166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8" t="s">
        <v>80</v>
      </c>
      <c r="BK113" s="144">
        <f>ROUND(I113*H113,2)</f>
        <v>0</v>
      </c>
      <c r="BL113" s="18" t="s">
        <v>173</v>
      </c>
      <c r="BM113" s="143" t="s">
        <v>333</v>
      </c>
    </row>
    <row r="114" spans="2:65" s="1" customFormat="1" ht="48.75">
      <c r="B114" s="33"/>
      <c r="D114" s="150" t="s">
        <v>887</v>
      </c>
      <c r="F114" s="187" t="s">
        <v>4298</v>
      </c>
      <c r="I114" s="147"/>
      <c r="L114" s="33"/>
      <c r="M114" s="148"/>
      <c r="T114" s="54"/>
      <c r="AT114" s="18" t="s">
        <v>887</v>
      </c>
      <c r="AU114" s="18" t="s">
        <v>80</v>
      </c>
    </row>
    <row r="115" spans="2:65" s="1" customFormat="1" ht="16.5" customHeight="1">
      <c r="B115" s="33"/>
      <c r="C115" s="132" t="s">
        <v>270</v>
      </c>
      <c r="D115" s="132" t="s">
        <v>168</v>
      </c>
      <c r="E115" s="133" t="s">
        <v>4185</v>
      </c>
      <c r="F115" s="134" t="s">
        <v>4172</v>
      </c>
      <c r="G115" s="135" t="s">
        <v>307</v>
      </c>
      <c r="H115" s="136">
        <v>1</v>
      </c>
      <c r="I115" s="137"/>
      <c r="J115" s="138">
        <f t="shared" ref="J115:J150" si="0">ROUND(I115*H115,2)</f>
        <v>0</v>
      </c>
      <c r="K115" s="134" t="s">
        <v>19</v>
      </c>
      <c r="L115" s="33"/>
      <c r="M115" s="139" t="s">
        <v>19</v>
      </c>
      <c r="N115" s="140" t="s">
        <v>43</v>
      </c>
      <c r="P115" s="141">
        <f t="shared" ref="P115:P150" si="1">O115*H115</f>
        <v>0</v>
      </c>
      <c r="Q115" s="141">
        <v>0</v>
      </c>
      <c r="R115" s="141">
        <f t="shared" ref="R115:R150" si="2">Q115*H115</f>
        <v>0</v>
      </c>
      <c r="S115" s="141">
        <v>0</v>
      </c>
      <c r="T115" s="142">
        <f t="shared" ref="T115:T150" si="3">S115*H115</f>
        <v>0</v>
      </c>
      <c r="AR115" s="143" t="s">
        <v>173</v>
      </c>
      <c r="AT115" s="143" t="s">
        <v>168</v>
      </c>
      <c r="AU115" s="143" t="s">
        <v>80</v>
      </c>
      <c r="AY115" s="18" t="s">
        <v>166</v>
      </c>
      <c r="BE115" s="144">
        <f t="shared" ref="BE115:BE150" si="4">IF(N115="základní",J115,0)</f>
        <v>0</v>
      </c>
      <c r="BF115" s="144">
        <f t="shared" ref="BF115:BF150" si="5">IF(N115="snížená",J115,0)</f>
        <v>0</v>
      </c>
      <c r="BG115" s="144">
        <f t="shared" ref="BG115:BG150" si="6">IF(N115="zákl. přenesená",J115,0)</f>
        <v>0</v>
      </c>
      <c r="BH115" s="144">
        <f t="shared" ref="BH115:BH150" si="7">IF(N115="sníž. přenesená",J115,0)</f>
        <v>0</v>
      </c>
      <c r="BI115" s="144">
        <f t="shared" ref="BI115:BI150" si="8">IF(N115="nulová",J115,0)</f>
        <v>0</v>
      </c>
      <c r="BJ115" s="18" t="s">
        <v>80</v>
      </c>
      <c r="BK115" s="144">
        <f t="shared" ref="BK115:BK150" si="9">ROUND(I115*H115,2)</f>
        <v>0</v>
      </c>
      <c r="BL115" s="18" t="s">
        <v>173</v>
      </c>
      <c r="BM115" s="143" t="s">
        <v>344</v>
      </c>
    </row>
    <row r="116" spans="2:65" s="1" customFormat="1" ht="16.5" customHeight="1">
      <c r="B116" s="33"/>
      <c r="C116" s="132" t="s">
        <v>276</v>
      </c>
      <c r="D116" s="132" t="s">
        <v>168</v>
      </c>
      <c r="E116" s="133" t="s">
        <v>4188</v>
      </c>
      <c r="F116" s="134" t="s">
        <v>4299</v>
      </c>
      <c r="G116" s="135" t="s">
        <v>307</v>
      </c>
      <c r="H116" s="136">
        <v>1</v>
      </c>
      <c r="I116" s="137"/>
      <c r="J116" s="138">
        <f t="shared" si="0"/>
        <v>0</v>
      </c>
      <c r="K116" s="134" t="s">
        <v>19</v>
      </c>
      <c r="L116" s="33"/>
      <c r="M116" s="139" t="s">
        <v>19</v>
      </c>
      <c r="N116" s="140" t="s">
        <v>43</v>
      </c>
      <c r="P116" s="141">
        <f t="shared" si="1"/>
        <v>0</v>
      </c>
      <c r="Q116" s="141">
        <v>0</v>
      </c>
      <c r="R116" s="141">
        <f t="shared" si="2"/>
        <v>0</v>
      </c>
      <c r="S116" s="141">
        <v>0</v>
      </c>
      <c r="T116" s="142">
        <f t="shared" si="3"/>
        <v>0</v>
      </c>
      <c r="AR116" s="143" t="s">
        <v>173</v>
      </c>
      <c r="AT116" s="143" t="s">
        <v>168</v>
      </c>
      <c r="AU116" s="143" t="s">
        <v>80</v>
      </c>
      <c r="AY116" s="18" t="s">
        <v>166</v>
      </c>
      <c r="BE116" s="144">
        <f t="shared" si="4"/>
        <v>0</v>
      </c>
      <c r="BF116" s="144">
        <f t="shared" si="5"/>
        <v>0</v>
      </c>
      <c r="BG116" s="144">
        <f t="shared" si="6"/>
        <v>0</v>
      </c>
      <c r="BH116" s="144">
        <f t="shared" si="7"/>
        <v>0</v>
      </c>
      <c r="BI116" s="144">
        <f t="shared" si="8"/>
        <v>0</v>
      </c>
      <c r="BJ116" s="18" t="s">
        <v>80</v>
      </c>
      <c r="BK116" s="144">
        <f t="shared" si="9"/>
        <v>0</v>
      </c>
      <c r="BL116" s="18" t="s">
        <v>173</v>
      </c>
      <c r="BM116" s="143" t="s">
        <v>358</v>
      </c>
    </row>
    <row r="117" spans="2:65" s="1" customFormat="1" ht="24.2" customHeight="1">
      <c r="B117" s="33"/>
      <c r="C117" s="132" t="s">
        <v>283</v>
      </c>
      <c r="D117" s="132" t="s">
        <v>168</v>
      </c>
      <c r="E117" s="133" t="s">
        <v>4191</v>
      </c>
      <c r="F117" s="134" t="s">
        <v>4176</v>
      </c>
      <c r="G117" s="135" t="s">
        <v>307</v>
      </c>
      <c r="H117" s="136">
        <v>1</v>
      </c>
      <c r="I117" s="137"/>
      <c r="J117" s="138">
        <f t="shared" si="0"/>
        <v>0</v>
      </c>
      <c r="K117" s="134" t="s">
        <v>19</v>
      </c>
      <c r="L117" s="33"/>
      <c r="M117" s="139" t="s">
        <v>19</v>
      </c>
      <c r="N117" s="140" t="s">
        <v>43</v>
      </c>
      <c r="P117" s="141">
        <f t="shared" si="1"/>
        <v>0</v>
      </c>
      <c r="Q117" s="141">
        <v>0</v>
      </c>
      <c r="R117" s="141">
        <f t="shared" si="2"/>
        <v>0</v>
      </c>
      <c r="S117" s="141">
        <v>0</v>
      </c>
      <c r="T117" s="142">
        <f t="shared" si="3"/>
        <v>0</v>
      </c>
      <c r="AR117" s="143" t="s">
        <v>173</v>
      </c>
      <c r="AT117" s="143" t="s">
        <v>168</v>
      </c>
      <c r="AU117" s="143" t="s">
        <v>80</v>
      </c>
      <c r="AY117" s="18" t="s">
        <v>166</v>
      </c>
      <c r="BE117" s="144">
        <f t="shared" si="4"/>
        <v>0</v>
      </c>
      <c r="BF117" s="144">
        <f t="shared" si="5"/>
        <v>0</v>
      </c>
      <c r="BG117" s="144">
        <f t="shared" si="6"/>
        <v>0</v>
      </c>
      <c r="BH117" s="144">
        <f t="shared" si="7"/>
        <v>0</v>
      </c>
      <c r="BI117" s="144">
        <f t="shared" si="8"/>
        <v>0</v>
      </c>
      <c r="BJ117" s="18" t="s">
        <v>80</v>
      </c>
      <c r="BK117" s="144">
        <f t="shared" si="9"/>
        <v>0</v>
      </c>
      <c r="BL117" s="18" t="s">
        <v>173</v>
      </c>
      <c r="BM117" s="143" t="s">
        <v>368</v>
      </c>
    </row>
    <row r="118" spans="2:65" s="1" customFormat="1" ht="24.2" customHeight="1">
      <c r="B118" s="33"/>
      <c r="C118" s="132" t="s">
        <v>289</v>
      </c>
      <c r="D118" s="132" t="s">
        <v>168</v>
      </c>
      <c r="E118" s="133" t="s">
        <v>4194</v>
      </c>
      <c r="F118" s="134" t="s">
        <v>4300</v>
      </c>
      <c r="G118" s="135" t="s">
        <v>307</v>
      </c>
      <c r="H118" s="136">
        <v>1</v>
      </c>
      <c r="I118" s="137"/>
      <c r="J118" s="138">
        <f t="shared" si="0"/>
        <v>0</v>
      </c>
      <c r="K118" s="134" t="s">
        <v>19</v>
      </c>
      <c r="L118" s="33"/>
      <c r="M118" s="139" t="s">
        <v>19</v>
      </c>
      <c r="N118" s="140" t="s">
        <v>43</v>
      </c>
      <c r="P118" s="141">
        <f t="shared" si="1"/>
        <v>0</v>
      </c>
      <c r="Q118" s="141">
        <v>0</v>
      </c>
      <c r="R118" s="141">
        <f t="shared" si="2"/>
        <v>0</v>
      </c>
      <c r="S118" s="141">
        <v>0</v>
      </c>
      <c r="T118" s="142">
        <f t="shared" si="3"/>
        <v>0</v>
      </c>
      <c r="AR118" s="143" t="s">
        <v>173</v>
      </c>
      <c r="AT118" s="143" t="s">
        <v>168</v>
      </c>
      <c r="AU118" s="143" t="s">
        <v>80</v>
      </c>
      <c r="AY118" s="18" t="s">
        <v>166</v>
      </c>
      <c r="BE118" s="144">
        <f t="shared" si="4"/>
        <v>0</v>
      </c>
      <c r="BF118" s="144">
        <f t="shared" si="5"/>
        <v>0</v>
      </c>
      <c r="BG118" s="144">
        <f t="shared" si="6"/>
        <v>0</v>
      </c>
      <c r="BH118" s="144">
        <f t="shared" si="7"/>
        <v>0</v>
      </c>
      <c r="BI118" s="144">
        <f t="shared" si="8"/>
        <v>0</v>
      </c>
      <c r="BJ118" s="18" t="s">
        <v>80</v>
      </c>
      <c r="BK118" s="144">
        <f t="shared" si="9"/>
        <v>0</v>
      </c>
      <c r="BL118" s="18" t="s">
        <v>173</v>
      </c>
      <c r="BM118" s="143" t="s">
        <v>378</v>
      </c>
    </row>
    <row r="119" spans="2:65" s="1" customFormat="1" ht="21.75" customHeight="1">
      <c r="B119" s="33"/>
      <c r="C119" s="132" t="s">
        <v>294</v>
      </c>
      <c r="D119" s="132" t="s">
        <v>168</v>
      </c>
      <c r="E119" s="133" t="s">
        <v>4197</v>
      </c>
      <c r="F119" s="134" t="s">
        <v>4301</v>
      </c>
      <c r="G119" s="135" t="s">
        <v>307</v>
      </c>
      <c r="H119" s="136">
        <v>3</v>
      </c>
      <c r="I119" s="137"/>
      <c r="J119" s="138">
        <f t="shared" si="0"/>
        <v>0</v>
      </c>
      <c r="K119" s="134" t="s">
        <v>19</v>
      </c>
      <c r="L119" s="33"/>
      <c r="M119" s="139" t="s">
        <v>19</v>
      </c>
      <c r="N119" s="140" t="s">
        <v>43</v>
      </c>
      <c r="P119" s="141">
        <f t="shared" si="1"/>
        <v>0</v>
      </c>
      <c r="Q119" s="141">
        <v>0</v>
      </c>
      <c r="R119" s="141">
        <f t="shared" si="2"/>
        <v>0</v>
      </c>
      <c r="S119" s="141">
        <v>0</v>
      </c>
      <c r="T119" s="142">
        <f t="shared" si="3"/>
        <v>0</v>
      </c>
      <c r="AR119" s="143" t="s">
        <v>173</v>
      </c>
      <c r="AT119" s="143" t="s">
        <v>168</v>
      </c>
      <c r="AU119" s="143" t="s">
        <v>80</v>
      </c>
      <c r="AY119" s="18" t="s">
        <v>166</v>
      </c>
      <c r="BE119" s="144">
        <f t="shared" si="4"/>
        <v>0</v>
      </c>
      <c r="BF119" s="144">
        <f t="shared" si="5"/>
        <v>0</v>
      </c>
      <c r="BG119" s="144">
        <f t="shared" si="6"/>
        <v>0</v>
      </c>
      <c r="BH119" s="144">
        <f t="shared" si="7"/>
        <v>0</v>
      </c>
      <c r="BI119" s="144">
        <f t="shared" si="8"/>
        <v>0</v>
      </c>
      <c r="BJ119" s="18" t="s">
        <v>80</v>
      </c>
      <c r="BK119" s="144">
        <f t="shared" si="9"/>
        <v>0</v>
      </c>
      <c r="BL119" s="18" t="s">
        <v>173</v>
      </c>
      <c r="BM119" s="143" t="s">
        <v>392</v>
      </c>
    </row>
    <row r="120" spans="2:65" s="1" customFormat="1" ht="21.75" customHeight="1">
      <c r="B120" s="33"/>
      <c r="C120" s="132" t="s">
        <v>299</v>
      </c>
      <c r="D120" s="132" t="s">
        <v>168</v>
      </c>
      <c r="E120" s="133" t="s">
        <v>4200</v>
      </c>
      <c r="F120" s="134" t="s">
        <v>4186</v>
      </c>
      <c r="G120" s="135" t="s">
        <v>307</v>
      </c>
      <c r="H120" s="136">
        <v>1</v>
      </c>
      <c r="I120" s="137"/>
      <c r="J120" s="138">
        <f t="shared" si="0"/>
        <v>0</v>
      </c>
      <c r="K120" s="134" t="s">
        <v>19</v>
      </c>
      <c r="L120" s="33"/>
      <c r="M120" s="139" t="s">
        <v>19</v>
      </c>
      <c r="N120" s="140" t="s">
        <v>43</v>
      </c>
      <c r="P120" s="141">
        <f t="shared" si="1"/>
        <v>0</v>
      </c>
      <c r="Q120" s="141">
        <v>0</v>
      </c>
      <c r="R120" s="141">
        <f t="shared" si="2"/>
        <v>0</v>
      </c>
      <c r="S120" s="141">
        <v>0</v>
      </c>
      <c r="T120" s="142">
        <f t="shared" si="3"/>
        <v>0</v>
      </c>
      <c r="AR120" s="143" t="s">
        <v>173</v>
      </c>
      <c r="AT120" s="143" t="s">
        <v>168</v>
      </c>
      <c r="AU120" s="143" t="s">
        <v>80</v>
      </c>
      <c r="AY120" s="18" t="s">
        <v>166</v>
      </c>
      <c r="BE120" s="144">
        <f t="shared" si="4"/>
        <v>0</v>
      </c>
      <c r="BF120" s="144">
        <f t="shared" si="5"/>
        <v>0</v>
      </c>
      <c r="BG120" s="144">
        <f t="shared" si="6"/>
        <v>0</v>
      </c>
      <c r="BH120" s="144">
        <f t="shared" si="7"/>
        <v>0</v>
      </c>
      <c r="BI120" s="144">
        <f t="shared" si="8"/>
        <v>0</v>
      </c>
      <c r="BJ120" s="18" t="s">
        <v>80</v>
      </c>
      <c r="BK120" s="144">
        <f t="shared" si="9"/>
        <v>0</v>
      </c>
      <c r="BL120" s="18" t="s">
        <v>173</v>
      </c>
      <c r="BM120" s="143" t="s">
        <v>402</v>
      </c>
    </row>
    <row r="121" spans="2:65" s="1" customFormat="1" ht="21.75" customHeight="1">
      <c r="B121" s="33"/>
      <c r="C121" s="132" t="s">
        <v>304</v>
      </c>
      <c r="D121" s="132" t="s">
        <v>168</v>
      </c>
      <c r="E121" s="133" t="s">
        <v>4203</v>
      </c>
      <c r="F121" s="134" t="s">
        <v>4302</v>
      </c>
      <c r="G121" s="135" t="s">
        <v>307</v>
      </c>
      <c r="H121" s="136">
        <v>5</v>
      </c>
      <c r="I121" s="137"/>
      <c r="J121" s="138">
        <f t="shared" si="0"/>
        <v>0</v>
      </c>
      <c r="K121" s="134" t="s">
        <v>19</v>
      </c>
      <c r="L121" s="33"/>
      <c r="M121" s="139" t="s">
        <v>19</v>
      </c>
      <c r="N121" s="140" t="s">
        <v>43</v>
      </c>
      <c r="P121" s="141">
        <f t="shared" si="1"/>
        <v>0</v>
      </c>
      <c r="Q121" s="141">
        <v>0</v>
      </c>
      <c r="R121" s="141">
        <f t="shared" si="2"/>
        <v>0</v>
      </c>
      <c r="S121" s="141">
        <v>0</v>
      </c>
      <c r="T121" s="142">
        <f t="shared" si="3"/>
        <v>0</v>
      </c>
      <c r="AR121" s="143" t="s">
        <v>173</v>
      </c>
      <c r="AT121" s="143" t="s">
        <v>168</v>
      </c>
      <c r="AU121" s="143" t="s">
        <v>80</v>
      </c>
      <c r="AY121" s="18" t="s">
        <v>166</v>
      </c>
      <c r="BE121" s="144">
        <f t="shared" si="4"/>
        <v>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8" t="s">
        <v>80</v>
      </c>
      <c r="BK121" s="144">
        <f t="shared" si="9"/>
        <v>0</v>
      </c>
      <c r="BL121" s="18" t="s">
        <v>173</v>
      </c>
      <c r="BM121" s="143" t="s">
        <v>417</v>
      </c>
    </row>
    <row r="122" spans="2:65" s="1" customFormat="1" ht="24.2" customHeight="1">
      <c r="B122" s="33"/>
      <c r="C122" s="132" t="s">
        <v>7</v>
      </c>
      <c r="D122" s="132" t="s">
        <v>168</v>
      </c>
      <c r="E122" s="133" t="s">
        <v>4206</v>
      </c>
      <c r="F122" s="134" t="s">
        <v>4303</v>
      </c>
      <c r="G122" s="135" t="s">
        <v>307</v>
      </c>
      <c r="H122" s="136">
        <v>2</v>
      </c>
      <c r="I122" s="137"/>
      <c r="J122" s="138">
        <f t="shared" si="0"/>
        <v>0</v>
      </c>
      <c r="K122" s="134" t="s">
        <v>19</v>
      </c>
      <c r="L122" s="33"/>
      <c r="M122" s="139" t="s">
        <v>19</v>
      </c>
      <c r="N122" s="140" t="s">
        <v>43</v>
      </c>
      <c r="P122" s="141">
        <f t="shared" si="1"/>
        <v>0</v>
      </c>
      <c r="Q122" s="141">
        <v>0</v>
      </c>
      <c r="R122" s="141">
        <f t="shared" si="2"/>
        <v>0</v>
      </c>
      <c r="S122" s="141">
        <v>0</v>
      </c>
      <c r="T122" s="142">
        <f t="shared" si="3"/>
        <v>0</v>
      </c>
      <c r="AR122" s="143" t="s">
        <v>173</v>
      </c>
      <c r="AT122" s="143" t="s">
        <v>168</v>
      </c>
      <c r="AU122" s="143" t="s">
        <v>80</v>
      </c>
      <c r="AY122" s="18" t="s">
        <v>166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8" t="s">
        <v>80</v>
      </c>
      <c r="BK122" s="144">
        <f t="shared" si="9"/>
        <v>0</v>
      </c>
      <c r="BL122" s="18" t="s">
        <v>173</v>
      </c>
      <c r="BM122" s="143" t="s">
        <v>435</v>
      </c>
    </row>
    <row r="123" spans="2:65" s="1" customFormat="1" ht="21.75" customHeight="1">
      <c r="B123" s="33"/>
      <c r="C123" s="132" t="s">
        <v>316</v>
      </c>
      <c r="D123" s="132" t="s">
        <v>168</v>
      </c>
      <c r="E123" s="133" t="s">
        <v>4209</v>
      </c>
      <c r="F123" s="134" t="s">
        <v>4304</v>
      </c>
      <c r="G123" s="135" t="s">
        <v>307</v>
      </c>
      <c r="H123" s="136">
        <v>1</v>
      </c>
      <c r="I123" s="137"/>
      <c r="J123" s="138">
        <f t="shared" si="0"/>
        <v>0</v>
      </c>
      <c r="K123" s="134" t="s">
        <v>19</v>
      </c>
      <c r="L123" s="33"/>
      <c r="M123" s="139" t="s">
        <v>19</v>
      </c>
      <c r="N123" s="140" t="s">
        <v>43</v>
      </c>
      <c r="P123" s="141">
        <f t="shared" si="1"/>
        <v>0</v>
      </c>
      <c r="Q123" s="141">
        <v>0</v>
      </c>
      <c r="R123" s="141">
        <f t="shared" si="2"/>
        <v>0</v>
      </c>
      <c r="S123" s="141">
        <v>0</v>
      </c>
      <c r="T123" s="142">
        <f t="shared" si="3"/>
        <v>0</v>
      </c>
      <c r="AR123" s="143" t="s">
        <v>173</v>
      </c>
      <c r="AT123" s="143" t="s">
        <v>168</v>
      </c>
      <c r="AU123" s="143" t="s">
        <v>80</v>
      </c>
      <c r="AY123" s="18" t="s">
        <v>166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8" t="s">
        <v>80</v>
      </c>
      <c r="BK123" s="144">
        <f t="shared" si="9"/>
        <v>0</v>
      </c>
      <c r="BL123" s="18" t="s">
        <v>173</v>
      </c>
      <c r="BM123" s="143" t="s">
        <v>450</v>
      </c>
    </row>
    <row r="124" spans="2:65" s="1" customFormat="1" ht="24.2" customHeight="1">
      <c r="B124" s="33"/>
      <c r="C124" s="132" t="s">
        <v>321</v>
      </c>
      <c r="D124" s="132" t="s">
        <v>168</v>
      </c>
      <c r="E124" s="133" t="s">
        <v>4212</v>
      </c>
      <c r="F124" s="134" t="s">
        <v>4305</v>
      </c>
      <c r="G124" s="135" t="s">
        <v>307</v>
      </c>
      <c r="H124" s="136">
        <v>1</v>
      </c>
      <c r="I124" s="137"/>
      <c r="J124" s="138">
        <f t="shared" si="0"/>
        <v>0</v>
      </c>
      <c r="K124" s="134" t="s">
        <v>19</v>
      </c>
      <c r="L124" s="33"/>
      <c r="M124" s="139" t="s">
        <v>19</v>
      </c>
      <c r="N124" s="140" t="s">
        <v>43</v>
      </c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AR124" s="143" t="s">
        <v>173</v>
      </c>
      <c r="AT124" s="143" t="s">
        <v>168</v>
      </c>
      <c r="AU124" s="143" t="s">
        <v>80</v>
      </c>
      <c r="AY124" s="18" t="s">
        <v>166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8" t="s">
        <v>80</v>
      </c>
      <c r="BK124" s="144">
        <f t="shared" si="9"/>
        <v>0</v>
      </c>
      <c r="BL124" s="18" t="s">
        <v>173</v>
      </c>
      <c r="BM124" s="143" t="s">
        <v>463</v>
      </c>
    </row>
    <row r="125" spans="2:65" s="1" customFormat="1" ht="33" customHeight="1">
      <c r="B125" s="33"/>
      <c r="C125" s="132" t="s">
        <v>325</v>
      </c>
      <c r="D125" s="132" t="s">
        <v>168</v>
      </c>
      <c r="E125" s="133" t="s">
        <v>4215</v>
      </c>
      <c r="F125" s="134" t="s">
        <v>4306</v>
      </c>
      <c r="G125" s="135" t="s">
        <v>307</v>
      </c>
      <c r="H125" s="136">
        <v>1</v>
      </c>
      <c r="I125" s="137"/>
      <c r="J125" s="138">
        <f t="shared" si="0"/>
        <v>0</v>
      </c>
      <c r="K125" s="134" t="s">
        <v>19</v>
      </c>
      <c r="L125" s="33"/>
      <c r="M125" s="139" t="s">
        <v>19</v>
      </c>
      <c r="N125" s="140" t="s">
        <v>43</v>
      </c>
      <c r="P125" s="141">
        <f t="shared" si="1"/>
        <v>0</v>
      </c>
      <c r="Q125" s="141">
        <v>0</v>
      </c>
      <c r="R125" s="141">
        <f t="shared" si="2"/>
        <v>0</v>
      </c>
      <c r="S125" s="141">
        <v>0</v>
      </c>
      <c r="T125" s="142">
        <f t="shared" si="3"/>
        <v>0</v>
      </c>
      <c r="AR125" s="143" t="s">
        <v>173</v>
      </c>
      <c r="AT125" s="143" t="s">
        <v>168</v>
      </c>
      <c r="AU125" s="143" t="s">
        <v>80</v>
      </c>
      <c r="AY125" s="18" t="s">
        <v>166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8" t="s">
        <v>80</v>
      </c>
      <c r="BK125" s="144">
        <f t="shared" si="9"/>
        <v>0</v>
      </c>
      <c r="BL125" s="18" t="s">
        <v>173</v>
      </c>
      <c r="BM125" s="143" t="s">
        <v>482</v>
      </c>
    </row>
    <row r="126" spans="2:65" s="1" customFormat="1" ht="33" customHeight="1">
      <c r="B126" s="33"/>
      <c r="C126" s="132" t="s">
        <v>329</v>
      </c>
      <c r="D126" s="132" t="s">
        <v>168</v>
      </c>
      <c r="E126" s="133" t="s">
        <v>4219</v>
      </c>
      <c r="F126" s="134" t="s">
        <v>4307</v>
      </c>
      <c r="G126" s="135" t="s">
        <v>307</v>
      </c>
      <c r="H126" s="136">
        <v>1</v>
      </c>
      <c r="I126" s="137"/>
      <c r="J126" s="138">
        <f t="shared" si="0"/>
        <v>0</v>
      </c>
      <c r="K126" s="134" t="s">
        <v>19</v>
      </c>
      <c r="L126" s="33"/>
      <c r="M126" s="139" t="s">
        <v>19</v>
      </c>
      <c r="N126" s="140" t="s">
        <v>43</v>
      </c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AR126" s="143" t="s">
        <v>173</v>
      </c>
      <c r="AT126" s="143" t="s">
        <v>168</v>
      </c>
      <c r="AU126" s="143" t="s">
        <v>80</v>
      </c>
      <c r="AY126" s="18" t="s">
        <v>166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8" t="s">
        <v>80</v>
      </c>
      <c r="BK126" s="144">
        <f t="shared" si="9"/>
        <v>0</v>
      </c>
      <c r="BL126" s="18" t="s">
        <v>173</v>
      </c>
      <c r="BM126" s="143" t="s">
        <v>541</v>
      </c>
    </row>
    <row r="127" spans="2:65" s="1" customFormat="1" ht="33" customHeight="1">
      <c r="B127" s="33"/>
      <c r="C127" s="132" t="s">
        <v>333</v>
      </c>
      <c r="D127" s="132" t="s">
        <v>168</v>
      </c>
      <c r="E127" s="133" t="s">
        <v>4222</v>
      </c>
      <c r="F127" s="134" t="s">
        <v>4308</v>
      </c>
      <c r="G127" s="135" t="s">
        <v>307</v>
      </c>
      <c r="H127" s="136">
        <v>2</v>
      </c>
      <c r="I127" s="137"/>
      <c r="J127" s="138">
        <f t="shared" si="0"/>
        <v>0</v>
      </c>
      <c r="K127" s="134" t="s">
        <v>19</v>
      </c>
      <c r="L127" s="33"/>
      <c r="M127" s="139" t="s">
        <v>19</v>
      </c>
      <c r="N127" s="140" t="s">
        <v>43</v>
      </c>
      <c r="P127" s="141">
        <f t="shared" si="1"/>
        <v>0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AR127" s="143" t="s">
        <v>173</v>
      </c>
      <c r="AT127" s="143" t="s">
        <v>168</v>
      </c>
      <c r="AU127" s="143" t="s">
        <v>80</v>
      </c>
      <c r="AY127" s="18" t="s">
        <v>166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8" t="s">
        <v>80</v>
      </c>
      <c r="BK127" s="144">
        <f t="shared" si="9"/>
        <v>0</v>
      </c>
      <c r="BL127" s="18" t="s">
        <v>173</v>
      </c>
      <c r="BM127" s="143" t="s">
        <v>558</v>
      </c>
    </row>
    <row r="128" spans="2:65" s="1" customFormat="1" ht="33" customHeight="1">
      <c r="B128" s="33"/>
      <c r="C128" s="132" t="s">
        <v>338</v>
      </c>
      <c r="D128" s="132" t="s">
        <v>168</v>
      </c>
      <c r="E128" s="133" t="s">
        <v>4225</v>
      </c>
      <c r="F128" s="134" t="s">
        <v>4309</v>
      </c>
      <c r="G128" s="135" t="s">
        <v>307</v>
      </c>
      <c r="H128" s="136">
        <v>1</v>
      </c>
      <c r="I128" s="137"/>
      <c r="J128" s="138">
        <f t="shared" si="0"/>
        <v>0</v>
      </c>
      <c r="K128" s="134" t="s">
        <v>19</v>
      </c>
      <c r="L128" s="33"/>
      <c r="M128" s="139" t="s">
        <v>19</v>
      </c>
      <c r="N128" s="140" t="s">
        <v>43</v>
      </c>
      <c r="P128" s="141">
        <f t="shared" si="1"/>
        <v>0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AR128" s="143" t="s">
        <v>173</v>
      </c>
      <c r="AT128" s="143" t="s">
        <v>168</v>
      </c>
      <c r="AU128" s="143" t="s">
        <v>80</v>
      </c>
      <c r="AY128" s="18" t="s">
        <v>166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8" t="s">
        <v>80</v>
      </c>
      <c r="BK128" s="144">
        <f t="shared" si="9"/>
        <v>0</v>
      </c>
      <c r="BL128" s="18" t="s">
        <v>173</v>
      </c>
      <c r="BM128" s="143" t="s">
        <v>624</v>
      </c>
    </row>
    <row r="129" spans="2:65" s="1" customFormat="1" ht="24.2" customHeight="1">
      <c r="B129" s="33"/>
      <c r="C129" s="132" t="s">
        <v>344</v>
      </c>
      <c r="D129" s="132" t="s">
        <v>168</v>
      </c>
      <c r="E129" s="133" t="s">
        <v>4232</v>
      </c>
      <c r="F129" s="134" t="s">
        <v>4310</v>
      </c>
      <c r="G129" s="135" t="s">
        <v>307</v>
      </c>
      <c r="H129" s="136">
        <v>2</v>
      </c>
      <c r="I129" s="137"/>
      <c r="J129" s="138">
        <f t="shared" si="0"/>
        <v>0</v>
      </c>
      <c r="K129" s="134" t="s">
        <v>19</v>
      </c>
      <c r="L129" s="33"/>
      <c r="M129" s="139" t="s">
        <v>19</v>
      </c>
      <c r="N129" s="140" t="s">
        <v>43</v>
      </c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173</v>
      </c>
      <c r="AT129" s="143" t="s">
        <v>168</v>
      </c>
      <c r="AU129" s="143" t="s">
        <v>80</v>
      </c>
      <c r="AY129" s="18" t="s">
        <v>166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8" t="s">
        <v>80</v>
      </c>
      <c r="BK129" s="144">
        <f t="shared" si="9"/>
        <v>0</v>
      </c>
      <c r="BL129" s="18" t="s">
        <v>173</v>
      </c>
      <c r="BM129" s="143" t="s">
        <v>729</v>
      </c>
    </row>
    <row r="130" spans="2:65" s="1" customFormat="1" ht="24.2" customHeight="1">
      <c r="B130" s="33"/>
      <c r="C130" s="132" t="s">
        <v>351</v>
      </c>
      <c r="D130" s="132" t="s">
        <v>168</v>
      </c>
      <c r="E130" s="133" t="s">
        <v>4235</v>
      </c>
      <c r="F130" s="134" t="s">
        <v>4311</v>
      </c>
      <c r="G130" s="135" t="s">
        <v>307</v>
      </c>
      <c r="H130" s="136">
        <v>1</v>
      </c>
      <c r="I130" s="137"/>
      <c r="J130" s="138">
        <f t="shared" si="0"/>
        <v>0</v>
      </c>
      <c r="K130" s="134" t="s">
        <v>19</v>
      </c>
      <c r="L130" s="33"/>
      <c r="M130" s="139" t="s">
        <v>19</v>
      </c>
      <c r="N130" s="140" t="s">
        <v>43</v>
      </c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173</v>
      </c>
      <c r="AT130" s="143" t="s">
        <v>168</v>
      </c>
      <c r="AU130" s="143" t="s">
        <v>80</v>
      </c>
      <c r="AY130" s="18" t="s">
        <v>166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8" t="s">
        <v>80</v>
      </c>
      <c r="BK130" s="144">
        <f t="shared" si="9"/>
        <v>0</v>
      </c>
      <c r="BL130" s="18" t="s">
        <v>173</v>
      </c>
      <c r="BM130" s="143" t="s">
        <v>750</v>
      </c>
    </row>
    <row r="131" spans="2:65" s="1" customFormat="1" ht="24.2" customHeight="1">
      <c r="B131" s="33"/>
      <c r="C131" s="132" t="s">
        <v>358</v>
      </c>
      <c r="D131" s="132" t="s">
        <v>168</v>
      </c>
      <c r="E131" s="133" t="s">
        <v>4238</v>
      </c>
      <c r="F131" s="134" t="s">
        <v>4312</v>
      </c>
      <c r="G131" s="135" t="s">
        <v>307</v>
      </c>
      <c r="H131" s="136">
        <v>1</v>
      </c>
      <c r="I131" s="137"/>
      <c r="J131" s="138">
        <f t="shared" si="0"/>
        <v>0</v>
      </c>
      <c r="K131" s="134" t="s">
        <v>19</v>
      </c>
      <c r="L131" s="33"/>
      <c r="M131" s="139" t="s">
        <v>19</v>
      </c>
      <c r="N131" s="140" t="s">
        <v>43</v>
      </c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173</v>
      </c>
      <c r="AT131" s="143" t="s">
        <v>168</v>
      </c>
      <c r="AU131" s="143" t="s">
        <v>80</v>
      </c>
      <c r="AY131" s="18" t="s">
        <v>166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8" t="s">
        <v>80</v>
      </c>
      <c r="BK131" s="144">
        <f t="shared" si="9"/>
        <v>0</v>
      </c>
      <c r="BL131" s="18" t="s">
        <v>173</v>
      </c>
      <c r="BM131" s="143" t="s">
        <v>774</v>
      </c>
    </row>
    <row r="132" spans="2:65" s="1" customFormat="1" ht="24.2" customHeight="1">
      <c r="B132" s="33"/>
      <c r="C132" s="132" t="s">
        <v>363</v>
      </c>
      <c r="D132" s="132" t="s">
        <v>168</v>
      </c>
      <c r="E132" s="133" t="s">
        <v>4241</v>
      </c>
      <c r="F132" s="134" t="s">
        <v>4201</v>
      </c>
      <c r="G132" s="135" t="s">
        <v>307</v>
      </c>
      <c r="H132" s="136">
        <v>11</v>
      </c>
      <c r="I132" s="137"/>
      <c r="J132" s="138">
        <f t="shared" si="0"/>
        <v>0</v>
      </c>
      <c r="K132" s="134" t="s">
        <v>19</v>
      </c>
      <c r="L132" s="33"/>
      <c r="M132" s="139" t="s">
        <v>19</v>
      </c>
      <c r="N132" s="140" t="s">
        <v>43</v>
      </c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173</v>
      </c>
      <c r="AT132" s="143" t="s">
        <v>168</v>
      </c>
      <c r="AU132" s="143" t="s">
        <v>80</v>
      </c>
      <c r="AY132" s="18" t="s">
        <v>166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8" t="s">
        <v>80</v>
      </c>
      <c r="BK132" s="144">
        <f t="shared" si="9"/>
        <v>0</v>
      </c>
      <c r="BL132" s="18" t="s">
        <v>173</v>
      </c>
      <c r="BM132" s="143" t="s">
        <v>790</v>
      </c>
    </row>
    <row r="133" spans="2:65" s="1" customFormat="1" ht="24.2" customHeight="1">
      <c r="B133" s="33"/>
      <c r="C133" s="132" t="s">
        <v>368</v>
      </c>
      <c r="D133" s="132" t="s">
        <v>168</v>
      </c>
      <c r="E133" s="133" t="s">
        <v>4244</v>
      </c>
      <c r="F133" s="134" t="s">
        <v>4313</v>
      </c>
      <c r="G133" s="135" t="s">
        <v>307</v>
      </c>
      <c r="H133" s="136">
        <v>26</v>
      </c>
      <c r="I133" s="137"/>
      <c r="J133" s="138">
        <f t="shared" si="0"/>
        <v>0</v>
      </c>
      <c r="K133" s="134" t="s">
        <v>19</v>
      </c>
      <c r="L133" s="33"/>
      <c r="M133" s="139" t="s">
        <v>19</v>
      </c>
      <c r="N133" s="140" t="s">
        <v>43</v>
      </c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173</v>
      </c>
      <c r="AT133" s="143" t="s">
        <v>168</v>
      </c>
      <c r="AU133" s="143" t="s">
        <v>80</v>
      </c>
      <c r="AY133" s="18" t="s">
        <v>166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8" t="s">
        <v>80</v>
      </c>
      <c r="BK133" s="144">
        <f t="shared" si="9"/>
        <v>0</v>
      </c>
      <c r="BL133" s="18" t="s">
        <v>173</v>
      </c>
      <c r="BM133" s="143" t="s">
        <v>803</v>
      </c>
    </row>
    <row r="134" spans="2:65" s="1" customFormat="1" ht="24.2" customHeight="1">
      <c r="B134" s="33"/>
      <c r="C134" s="132" t="s">
        <v>373</v>
      </c>
      <c r="D134" s="132" t="s">
        <v>168</v>
      </c>
      <c r="E134" s="133" t="s">
        <v>4247</v>
      </c>
      <c r="F134" s="134" t="s">
        <v>4314</v>
      </c>
      <c r="G134" s="135" t="s">
        <v>307</v>
      </c>
      <c r="H134" s="136">
        <v>1</v>
      </c>
      <c r="I134" s="137"/>
      <c r="J134" s="138">
        <f t="shared" si="0"/>
        <v>0</v>
      </c>
      <c r="K134" s="134" t="s">
        <v>19</v>
      </c>
      <c r="L134" s="33"/>
      <c r="M134" s="139" t="s">
        <v>19</v>
      </c>
      <c r="N134" s="140" t="s">
        <v>43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173</v>
      </c>
      <c r="AT134" s="143" t="s">
        <v>168</v>
      </c>
      <c r="AU134" s="143" t="s">
        <v>80</v>
      </c>
      <c r="AY134" s="18" t="s">
        <v>166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8" t="s">
        <v>80</v>
      </c>
      <c r="BK134" s="144">
        <f t="shared" si="9"/>
        <v>0</v>
      </c>
      <c r="BL134" s="18" t="s">
        <v>173</v>
      </c>
      <c r="BM134" s="143" t="s">
        <v>813</v>
      </c>
    </row>
    <row r="135" spans="2:65" s="1" customFormat="1" ht="24.2" customHeight="1">
      <c r="B135" s="33"/>
      <c r="C135" s="132" t="s">
        <v>378</v>
      </c>
      <c r="D135" s="132" t="s">
        <v>168</v>
      </c>
      <c r="E135" s="133" t="s">
        <v>4250</v>
      </c>
      <c r="F135" s="134" t="s">
        <v>4315</v>
      </c>
      <c r="G135" s="135" t="s">
        <v>307</v>
      </c>
      <c r="H135" s="136">
        <v>1</v>
      </c>
      <c r="I135" s="137"/>
      <c r="J135" s="138">
        <f t="shared" si="0"/>
        <v>0</v>
      </c>
      <c r="K135" s="134" t="s">
        <v>19</v>
      </c>
      <c r="L135" s="33"/>
      <c r="M135" s="139" t="s">
        <v>19</v>
      </c>
      <c r="N135" s="140" t="s">
        <v>43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173</v>
      </c>
      <c r="AT135" s="143" t="s">
        <v>168</v>
      </c>
      <c r="AU135" s="143" t="s">
        <v>80</v>
      </c>
      <c r="AY135" s="18" t="s">
        <v>166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8" t="s">
        <v>80</v>
      </c>
      <c r="BK135" s="144">
        <f t="shared" si="9"/>
        <v>0</v>
      </c>
      <c r="BL135" s="18" t="s">
        <v>173</v>
      </c>
      <c r="BM135" s="143" t="s">
        <v>826</v>
      </c>
    </row>
    <row r="136" spans="2:65" s="1" customFormat="1" ht="24.2" customHeight="1">
      <c r="B136" s="33"/>
      <c r="C136" s="132" t="s">
        <v>386</v>
      </c>
      <c r="D136" s="132" t="s">
        <v>168</v>
      </c>
      <c r="E136" s="133" t="s">
        <v>4253</v>
      </c>
      <c r="F136" s="134" t="s">
        <v>4316</v>
      </c>
      <c r="G136" s="135" t="s">
        <v>307</v>
      </c>
      <c r="H136" s="136">
        <v>1</v>
      </c>
      <c r="I136" s="137"/>
      <c r="J136" s="138">
        <f t="shared" si="0"/>
        <v>0</v>
      </c>
      <c r="K136" s="134" t="s">
        <v>19</v>
      </c>
      <c r="L136" s="33"/>
      <c r="M136" s="139" t="s">
        <v>19</v>
      </c>
      <c r="N136" s="140" t="s">
        <v>43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173</v>
      </c>
      <c r="AT136" s="143" t="s">
        <v>168</v>
      </c>
      <c r="AU136" s="143" t="s">
        <v>80</v>
      </c>
      <c r="AY136" s="18" t="s">
        <v>166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8" t="s">
        <v>80</v>
      </c>
      <c r="BK136" s="144">
        <f t="shared" si="9"/>
        <v>0</v>
      </c>
      <c r="BL136" s="18" t="s">
        <v>173</v>
      </c>
      <c r="BM136" s="143" t="s">
        <v>838</v>
      </c>
    </row>
    <row r="137" spans="2:65" s="1" customFormat="1" ht="24.2" customHeight="1">
      <c r="B137" s="33"/>
      <c r="C137" s="132" t="s">
        <v>392</v>
      </c>
      <c r="D137" s="132" t="s">
        <v>168</v>
      </c>
      <c r="E137" s="133" t="s">
        <v>4256</v>
      </c>
      <c r="F137" s="134" t="s">
        <v>4317</v>
      </c>
      <c r="G137" s="135" t="s">
        <v>307</v>
      </c>
      <c r="H137" s="136">
        <v>2</v>
      </c>
      <c r="I137" s="137"/>
      <c r="J137" s="138">
        <f t="shared" si="0"/>
        <v>0</v>
      </c>
      <c r="K137" s="134" t="s">
        <v>19</v>
      </c>
      <c r="L137" s="33"/>
      <c r="M137" s="139" t="s">
        <v>19</v>
      </c>
      <c r="N137" s="140" t="s">
        <v>43</v>
      </c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173</v>
      </c>
      <c r="AT137" s="143" t="s">
        <v>168</v>
      </c>
      <c r="AU137" s="143" t="s">
        <v>80</v>
      </c>
      <c r="AY137" s="18" t="s">
        <v>166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8" t="s">
        <v>80</v>
      </c>
      <c r="BK137" s="144">
        <f t="shared" si="9"/>
        <v>0</v>
      </c>
      <c r="BL137" s="18" t="s">
        <v>173</v>
      </c>
      <c r="BM137" s="143" t="s">
        <v>850</v>
      </c>
    </row>
    <row r="138" spans="2:65" s="1" customFormat="1" ht="24.2" customHeight="1">
      <c r="B138" s="33"/>
      <c r="C138" s="132" t="s">
        <v>395</v>
      </c>
      <c r="D138" s="132" t="s">
        <v>168</v>
      </c>
      <c r="E138" s="133" t="s">
        <v>4259</v>
      </c>
      <c r="F138" s="134" t="s">
        <v>4318</v>
      </c>
      <c r="G138" s="135" t="s">
        <v>307</v>
      </c>
      <c r="H138" s="136">
        <v>1</v>
      </c>
      <c r="I138" s="137"/>
      <c r="J138" s="138">
        <f t="shared" si="0"/>
        <v>0</v>
      </c>
      <c r="K138" s="134" t="s">
        <v>19</v>
      </c>
      <c r="L138" s="33"/>
      <c r="M138" s="139" t="s">
        <v>19</v>
      </c>
      <c r="N138" s="140" t="s">
        <v>43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173</v>
      </c>
      <c r="AT138" s="143" t="s">
        <v>168</v>
      </c>
      <c r="AU138" s="143" t="s">
        <v>80</v>
      </c>
      <c r="AY138" s="18" t="s">
        <v>166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8" t="s">
        <v>80</v>
      </c>
      <c r="BK138" s="144">
        <f t="shared" si="9"/>
        <v>0</v>
      </c>
      <c r="BL138" s="18" t="s">
        <v>173</v>
      </c>
      <c r="BM138" s="143" t="s">
        <v>863</v>
      </c>
    </row>
    <row r="139" spans="2:65" s="1" customFormat="1" ht="24.2" customHeight="1">
      <c r="B139" s="33"/>
      <c r="C139" s="132" t="s">
        <v>402</v>
      </c>
      <c r="D139" s="132" t="s">
        <v>168</v>
      </c>
      <c r="E139" s="133" t="s">
        <v>4319</v>
      </c>
      <c r="F139" s="134" t="s">
        <v>4207</v>
      </c>
      <c r="G139" s="135" t="s">
        <v>307</v>
      </c>
      <c r="H139" s="136">
        <v>8</v>
      </c>
      <c r="I139" s="137"/>
      <c r="J139" s="138">
        <f t="shared" si="0"/>
        <v>0</v>
      </c>
      <c r="K139" s="134" t="s">
        <v>19</v>
      </c>
      <c r="L139" s="33"/>
      <c r="M139" s="139" t="s">
        <v>19</v>
      </c>
      <c r="N139" s="140" t="s">
        <v>43</v>
      </c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173</v>
      </c>
      <c r="AT139" s="143" t="s">
        <v>168</v>
      </c>
      <c r="AU139" s="143" t="s">
        <v>80</v>
      </c>
      <c r="AY139" s="18" t="s">
        <v>166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8" t="s">
        <v>80</v>
      </c>
      <c r="BK139" s="144">
        <f t="shared" si="9"/>
        <v>0</v>
      </c>
      <c r="BL139" s="18" t="s">
        <v>173</v>
      </c>
      <c r="BM139" s="143" t="s">
        <v>878</v>
      </c>
    </row>
    <row r="140" spans="2:65" s="1" customFormat="1" ht="24.2" customHeight="1">
      <c r="B140" s="33"/>
      <c r="C140" s="132" t="s">
        <v>412</v>
      </c>
      <c r="D140" s="132" t="s">
        <v>168</v>
      </c>
      <c r="E140" s="133" t="s">
        <v>4320</v>
      </c>
      <c r="F140" s="134" t="s">
        <v>4054</v>
      </c>
      <c r="G140" s="135" t="s">
        <v>307</v>
      </c>
      <c r="H140" s="136">
        <v>17</v>
      </c>
      <c r="I140" s="137"/>
      <c r="J140" s="138">
        <f t="shared" si="0"/>
        <v>0</v>
      </c>
      <c r="K140" s="134" t="s">
        <v>19</v>
      </c>
      <c r="L140" s="33"/>
      <c r="M140" s="139" t="s">
        <v>19</v>
      </c>
      <c r="N140" s="140" t="s">
        <v>43</v>
      </c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AR140" s="143" t="s">
        <v>173</v>
      </c>
      <c r="AT140" s="143" t="s">
        <v>168</v>
      </c>
      <c r="AU140" s="143" t="s">
        <v>80</v>
      </c>
      <c r="AY140" s="18" t="s">
        <v>166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8" t="s">
        <v>80</v>
      </c>
      <c r="BK140" s="144">
        <f t="shared" si="9"/>
        <v>0</v>
      </c>
      <c r="BL140" s="18" t="s">
        <v>173</v>
      </c>
      <c r="BM140" s="143" t="s">
        <v>894</v>
      </c>
    </row>
    <row r="141" spans="2:65" s="1" customFormat="1" ht="24.2" customHeight="1">
      <c r="B141" s="33"/>
      <c r="C141" s="132" t="s">
        <v>417</v>
      </c>
      <c r="D141" s="132" t="s">
        <v>168</v>
      </c>
      <c r="E141" s="133" t="s">
        <v>4321</v>
      </c>
      <c r="F141" s="134" t="s">
        <v>3441</v>
      </c>
      <c r="G141" s="135" t="s">
        <v>307</v>
      </c>
      <c r="H141" s="136">
        <v>1</v>
      </c>
      <c r="I141" s="137"/>
      <c r="J141" s="138">
        <f t="shared" si="0"/>
        <v>0</v>
      </c>
      <c r="K141" s="134" t="s">
        <v>19</v>
      </c>
      <c r="L141" s="33"/>
      <c r="M141" s="139" t="s">
        <v>19</v>
      </c>
      <c r="N141" s="140" t="s">
        <v>43</v>
      </c>
      <c r="P141" s="141">
        <f t="shared" si="1"/>
        <v>0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AR141" s="143" t="s">
        <v>173</v>
      </c>
      <c r="AT141" s="143" t="s">
        <v>168</v>
      </c>
      <c r="AU141" s="143" t="s">
        <v>80</v>
      </c>
      <c r="AY141" s="18" t="s">
        <v>166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8" t="s">
        <v>80</v>
      </c>
      <c r="BK141" s="144">
        <f t="shared" si="9"/>
        <v>0</v>
      </c>
      <c r="BL141" s="18" t="s">
        <v>173</v>
      </c>
      <c r="BM141" s="143" t="s">
        <v>911</v>
      </c>
    </row>
    <row r="142" spans="2:65" s="1" customFormat="1" ht="37.9" customHeight="1">
      <c r="B142" s="33"/>
      <c r="C142" s="132" t="s">
        <v>427</v>
      </c>
      <c r="D142" s="132" t="s">
        <v>168</v>
      </c>
      <c r="E142" s="133" t="s">
        <v>4322</v>
      </c>
      <c r="F142" s="134" t="s">
        <v>4323</v>
      </c>
      <c r="G142" s="135" t="s">
        <v>307</v>
      </c>
      <c r="H142" s="136">
        <v>1</v>
      </c>
      <c r="I142" s="137"/>
      <c r="J142" s="138">
        <f t="shared" si="0"/>
        <v>0</v>
      </c>
      <c r="K142" s="134" t="s">
        <v>19</v>
      </c>
      <c r="L142" s="33"/>
      <c r="M142" s="139" t="s">
        <v>19</v>
      </c>
      <c r="N142" s="140" t="s">
        <v>43</v>
      </c>
      <c r="P142" s="141">
        <f t="shared" si="1"/>
        <v>0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173</v>
      </c>
      <c r="AT142" s="143" t="s">
        <v>168</v>
      </c>
      <c r="AU142" s="143" t="s">
        <v>80</v>
      </c>
      <c r="AY142" s="18" t="s">
        <v>166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8" t="s">
        <v>80</v>
      </c>
      <c r="BK142" s="144">
        <f t="shared" si="9"/>
        <v>0</v>
      </c>
      <c r="BL142" s="18" t="s">
        <v>173</v>
      </c>
      <c r="BM142" s="143" t="s">
        <v>930</v>
      </c>
    </row>
    <row r="143" spans="2:65" s="1" customFormat="1" ht="16.5" customHeight="1">
      <c r="B143" s="33"/>
      <c r="C143" s="132" t="s">
        <v>435</v>
      </c>
      <c r="D143" s="132" t="s">
        <v>168</v>
      </c>
      <c r="E143" s="133" t="s">
        <v>4324</v>
      </c>
      <c r="F143" s="134" t="s">
        <v>4325</v>
      </c>
      <c r="G143" s="135" t="s">
        <v>458</v>
      </c>
      <c r="H143" s="136">
        <v>5</v>
      </c>
      <c r="I143" s="137"/>
      <c r="J143" s="138">
        <f t="shared" si="0"/>
        <v>0</v>
      </c>
      <c r="K143" s="134" t="s">
        <v>19</v>
      </c>
      <c r="L143" s="33"/>
      <c r="M143" s="139" t="s">
        <v>19</v>
      </c>
      <c r="N143" s="140" t="s">
        <v>43</v>
      </c>
      <c r="P143" s="141">
        <f t="shared" si="1"/>
        <v>0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AR143" s="143" t="s">
        <v>173</v>
      </c>
      <c r="AT143" s="143" t="s">
        <v>168</v>
      </c>
      <c r="AU143" s="143" t="s">
        <v>80</v>
      </c>
      <c r="AY143" s="18" t="s">
        <v>166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8" t="s">
        <v>80</v>
      </c>
      <c r="BK143" s="144">
        <f t="shared" si="9"/>
        <v>0</v>
      </c>
      <c r="BL143" s="18" t="s">
        <v>173</v>
      </c>
      <c r="BM143" s="143" t="s">
        <v>947</v>
      </c>
    </row>
    <row r="144" spans="2:65" s="1" customFormat="1" ht="16.5" customHeight="1">
      <c r="B144" s="33"/>
      <c r="C144" s="132" t="s">
        <v>444</v>
      </c>
      <c r="D144" s="132" t="s">
        <v>168</v>
      </c>
      <c r="E144" s="133" t="s">
        <v>4326</v>
      </c>
      <c r="F144" s="134" t="s">
        <v>4327</v>
      </c>
      <c r="G144" s="135" t="s">
        <v>458</v>
      </c>
      <c r="H144" s="136">
        <v>1</v>
      </c>
      <c r="I144" s="137"/>
      <c r="J144" s="138">
        <f t="shared" si="0"/>
        <v>0</v>
      </c>
      <c r="K144" s="134" t="s">
        <v>19</v>
      </c>
      <c r="L144" s="33"/>
      <c r="M144" s="139" t="s">
        <v>19</v>
      </c>
      <c r="N144" s="140" t="s">
        <v>43</v>
      </c>
      <c r="P144" s="141">
        <f t="shared" si="1"/>
        <v>0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AR144" s="143" t="s">
        <v>173</v>
      </c>
      <c r="AT144" s="143" t="s">
        <v>168</v>
      </c>
      <c r="AU144" s="143" t="s">
        <v>80</v>
      </c>
      <c r="AY144" s="18" t="s">
        <v>166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8" t="s">
        <v>80</v>
      </c>
      <c r="BK144" s="144">
        <f t="shared" si="9"/>
        <v>0</v>
      </c>
      <c r="BL144" s="18" t="s">
        <v>173</v>
      </c>
      <c r="BM144" s="143" t="s">
        <v>962</v>
      </c>
    </row>
    <row r="145" spans="2:65" s="1" customFormat="1" ht="16.5" customHeight="1">
      <c r="B145" s="33"/>
      <c r="C145" s="132" t="s">
        <v>450</v>
      </c>
      <c r="D145" s="132" t="s">
        <v>168</v>
      </c>
      <c r="E145" s="133" t="s">
        <v>4328</v>
      </c>
      <c r="F145" s="134" t="s">
        <v>4329</v>
      </c>
      <c r="G145" s="135" t="s">
        <v>458</v>
      </c>
      <c r="H145" s="136">
        <v>1</v>
      </c>
      <c r="I145" s="137"/>
      <c r="J145" s="138">
        <f t="shared" si="0"/>
        <v>0</v>
      </c>
      <c r="K145" s="134" t="s">
        <v>19</v>
      </c>
      <c r="L145" s="33"/>
      <c r="M145" s="139" t="s">
        <v>19</v>
      </c>
      <c r="N145" s="140" t="s">
        <v>43</v>
      </c>
      <c r="P145" s="141">
        <f t="shared" si="1"/>
        <v>0</v>
      </c>
      <c r="Q145" s="141">
        <v>0</v>
      </c>
      <c r="R145" s="141">
        <f t="shared" si="2"/>
        <v>0</v>
      </c>
      <c r="S145" s="141">
        <v>0</v>
      </c>
      <c r="T145" s="142">
        <f t="shared" si="3"/>
        <v>0</v>
      </c>
      <c r="AR145" s="143" t="s">
        <v>173</v>
      </c>
      <c r="AT145" s="143" t="s">
        <v>168</v>
      </c>
      <c r="AU145" s="143" t="s">
        <v>80</v>
      </c>
      <c r="AY145" s="18" t="s">
        <v>166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8" t="s">
        <v>80</v>
      </c>
      <c r="BK145" s="144">
        <f t="shared" si="9"/>
        <v>0</v>
      </c>
      <c r="BL145" s="18" t="s">
        <v>173</v>
      </c>
      <c r="BM145" s="143" t="s">
        <v>982</v>
      </c>
    </row>
    <row r="146" spans="2:65" s="1" customFormat="1" ht="16.5" customHeight="1">
      <c r="B146" s="33"/>
      <c r="C146" s="132" t="s">
        <v>455</v>
      </c>
      <c r="D146" s="132" t="s">
        <v>168</v>
      </c>
      <c r="E146" s="133" t="s">
        <v>4330</v>
      </c>
      <c r="F146" s="134" t="s">
        <v>4223</v>
      </c>
      <c r="G146" s="135" t="s">
        <v>458</v>
      </c>
      <c r="H146" s="136">
        <v>9</v>
      </c>
      <c r="I146" s="137"/>
      <c r="J146" s="138">
        <f t="shared" si="0"/>
        <v>0</v>
      </c>
      <c r="K146" s="134" t="s">
        <v>19</v>
      </c>
      <c r="L146" s="33"/>
      <c r="M146" s="139" t="s">
        <v>19</v>
      </c>
      <c r="N146" s="140" t="s">
        <v>43</v>
      </c>
      <c r="P146" s="141">
        <f t="shared" si="1"/>
        <v>0</v>
      </c>
      <c r="Q146" s="141">
        <v>0</v>
      </c>
      <c r="R146" s="141">
        <f t="shared" si="2"/>
        <v>0</v>
      </c>
      <c r="S146" s="141">
        <v>0</v>
      </c>
      <c r="T146" s="142">
        <f t="shared" si="3"/>
        <v>0</v>
      </c>
      <c r="AR146" s="143" t="s">
        <v>173</v>
      </c>
      <c r="AT146" s="143" t="s">
        <v>168</v>
      </c>
      <c r="AU146" s="143" t="s">
        <v>80</v>
      </c>
      <c r="AY146" s="18" t="s">
        <v>166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8" t="s">
        <v>80</v>
      </c>
      <c r="BK146" s="144">
        <f t="shared" si="9"/>
        <v>0</v>
      </c>
      <c r="BL146" s="18" t="s">
        <v>173</v>
      </c>
      <c r="BM146" s="143" t="s">
        <v>991</v>
      </c>
    </row>
    <row r="147" spans="2:65" s="1" customFormat="1" ht="16.5" customHeight="1">
      <c r="B147" s="33"/>
      <c r="C147" s="132" t="s">
        <v>463</v>
      </c>
      <c r="D147" s="132" t="s">
        <v>168</v>
      </c>
      <c r="E147" s="133" t="s">
        <v>4331</v>
      </c>
      <c r="F147" s="134" t="s">
        <v>4332</v>
      </c>
      <c r="G147" s="135" t="s">
        <v>458</v>
      </c>
      <c r="H147" s="136">
        <v>129</v>
      </c>
      <c r="I147" s="137"/>
      <c r="J147" s="138">
        <f t="shared" si="0"/>
        <v>0</v>
      </c>
      <c r="K147" s="134" t="s">
        <v>19</v>
      </c>
      <c r="L147" s="33"/>
      <c r="M147" s="139" t="s">
        <v>19</v>
      </c>
      <c r="N147" s="140" t="s">
        <v>43</v>
      </c>
      <c r="P147" s="141">
        <f t="shared" si="1"/>
        <v>0</v>
      </c>
      <c r="Q147" s="141">
        <v>0</v>
      </c>
      <c r="R147" s="141">
        <f t="shared" si="2"/>
        <v>0</v>
      </c>
      <c r="S147" s="141">
        <v>0</v>
      </c>
      <c r="T147" s="142">
        <f t="shared" si="3"/>
        <v>0</v>
      </c>
      <c r="AR147" s="143" t="s">
        <v>173</v>
      </c>
      <c r="AT147" s="143" t="s">
        <v>168</v>
      </c>
      <c r="AU147" s="143" t="s">
        <v>80</v>
      </c>
      <c r="AY147" s="18" t="s">
        <v>166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8" t="s">
        <v>80</v>
      </c>
      <c r="BK147" s="144">
        <f t="shared" si="9"/>
        <v>0</v>
      </c>
      <c r="BL147" s="18" t="s">
        <v>173</v>
      </c>
      <c r="BM147" s="143" t="s">
        <v>1002</v>
      </c>
    </row>
    <row r="148" spans="2:65" s="1" customFormat="1" ht="16.5" customHeight="1">
      <c r="B148" s="33"/>
      <c r="C148" s="132" t="s">
        <v>469</v>
      </c>
      <c r="D148" s="132" t="s">
        <v>168</v>
      </c>
      <c r="E148" s="133" t="s">
        <v>4333</v>
      </c>
      <c r="F148" s="134" t="s">
        <v>4334</v>
      </c>
      <c r="G148" s="135" t="s">
        <v>458</v>
      </c>
      <c r="H148" s="136">
        <v>1</v>
      </c>
      <c r="I148" s="137"/>
      <c r="J148" s="138">
        <f t="shared" si="0"/>
        <v>0</v>
      </c>
      <c r="K148" s="134" t="s">
        <v>19</v>
      </c>
      <c r="L148" s="33"/>
      <c r="M148" s="139" t="s">
        <v>19</v>
      </c>
      <c r="N148" s="140" t="s">
        <v>43</v>
      </c>
      <c r="P148" s="141">
        <f t="shared" si="1"/>
        <v>0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AR148" s="143" t="s">
        <v>173</v>
      </c>
      <c r="AT148" s="143" t="s">
        <v>168</v>
      </c>
      <c r="AU148" s="143" t="s">
        <v>80</v>
      </c>
      <c r="AY148" s="18" t="s">
        <v>166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8" t="s">
        <v>80</v>
      </c>
      <c r="BK148" s="144">
        <f t="shared" si="9"/>
        <v>0</v>
      </c>
      <c r="BL148" s="18" t="s">
        <v>173</v>
      </c>
      <c r="BM148" s="143" t="s">
        <v>1013</v>
      </c>
    </row>
    <row r="149" spans="2:65" s="1" customFormat="1" ht="33" customHeight="1">
      <c r="B149" s="33"/>
      <c r="C149" s="132" t="s">
        <v>482</v>
      </c>
      <c r="D149" s="132" t="s">
        <v>168</v>
      </c>
      <c r="E149" s="133" t="s">
        <v>4335</v>
      </c>
      <c r="F149" s="134" t="s">
        <v>4336</v>
      </c>
      <c r="G149" s="135" t="s">
        <v>307</v>
      </c>
      <c r="H149" s="136">
        <v>2</v>
      </c>
      <c r="I149" s="137"/>
      <c r="J149" s="138">
        <f t="shared" si="0"/>
        <v>0</v>
      </c>
      <c r="K149" s="134" t="s">
        <v>19</v>
      </c>
      <c r="L149" s="33"/>
      <c r="M149" s="139" t="s">
        <v>19</v>
      </c>
      <c r="N149" s="140" t="s">
        <v>43</v>
      </c>
      <c r="P149" s="141">
        <f t="shared" si="1"/>
        <v>0</v>
      </c>
      <c r="Q149" s="141">
        <v>0</v>
      </c>
      <c r="R149" s="141">
        <f t="shared" si="2"/>
        <v>0</v>
      </c>
      <c r="S149" s="141">
        <v>0</v>
      </c>
      <c r="T149" s="142">
        <f t="shared" si="3"/>
        <v>0</v>
      </c>
      <c r="AR149" s="143" t="s">
        <v>173</v>
      </c>
      <c r="AT149" s="143" t="s">
        <v>168</v>
      </c>
      <c r="AU149" s="143" t="s">
        <v>80</v>
      </c>
      <c r="AY149" s="18" t="s">
        <v>166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8" t="s">
        <v>80</v>
      </c>
      <c r="BK149" s="144">
        <f t="shared" si="9"/>
        <v>0</v>
      </c>
      <c r="BL149" s="18" t="s">
        <v>173</v>
      </c>
      <c r="BM149" s="143" t="s">
        <v>1025</v>
      </c>
    </row>
    <row r="150" spans="2:65" s="1" customFormat="1" ht="33" customHeight="1">
      <c r="B150" s="33"/>
      <c r="C150" s="132" t="s">
        <v>489</v>
      </c>
      <c r="D150" s="132" t="s">
        <v>168</v>
      </c>
      <c r="E150" s="133" t="s">
        <v>4337</v>
      </c>
      <c r="F150" s="134" t="s">
        <v>4338</v>
      </c>
      <c r="G150" s="135" t="s">
        <v>307</v>
      </c>
      <c r="H150" s="136">
        <v>1</v>
      </c>
      <c r="I150" s="137"/>
      <c r="J150" s="138">
        <f t="shared" si="0"/>
        <v>0</v>
      </c>
      <c r="K150" s="134" t="s">
        <v>19</v>
      </c>
      <c r="L150" s="33"/>
      <c r="M150" s="139" t="s">
        <v>19</v>
      </c>
      <c r="N150" s="140" t="s">
        <v>43</v>
      </c>
      <c r="P150" s="141">
        <f t="shared" si="1"/>
        <v>0</v>
      </c>
      <c r="Q150" s="141">
        <v>0</v>
      </c>
      <c r="R150" s="141">
        <f t="shared" si="2"/>
        <v>0</v>
      </c>
      <c r="S150" s="141">
        <v>0</v>
      </c>
      <c r="T150" s="142">
        <f t="shared" si="3"/>
        <v>0</v>
      </c>
      <c r="AR150" s="143" t="s">
        <v>173</v>
      </c>
      <c r="AT150" s="143" t="s">
        <v>168</v>
      </c>
      <c r="AU150" s="143" t="s">
        <v>80</v>
      </c>
      <c r="AY150" s="18" t="s">
        <v>166</v>
      </c>
      <c r="BE150" s="144">
        <f t="shared" si="4"/>
        <v>0</v>
      </c>
      <c r="BF150" s="144">
        <f t="shared" si="5"/>
        <v>0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18" t="s">
        <v>80</v>
      </c>
      <c r="BK150" s="144">
        <f t="shared" si="9"/>
        <v>0</v>
      </c>
      <c r="BL150" s="18" t="s">
        <v>173</v>
      </c>
      <c r="BM150" s="143" t="s">
        <v>1037</v>
      </c>
    </row>
    <row r="151" spans="2:65" s="1" customFormat="1" ht="19.5">
      <c r="B151" s="33"/>
      <c r="D151" s="150" t="s">
        <v>887</v>
      </c>
      <c r="F151" s="187" t="s">
        <v>4228</v>
      </c>
      <c r="I151" s="147"/>
      <c r="L151" s="33"/>
      <c r="M151" s="148"/>
      <c r="T151" s="54"/>
      <c r="AT151" s="18" t="s">
        <v>887</v>
      </c>
      <c r="AU151" s="18" t="s">
        <v>80</v>
      </c>
    </row>
    <row r="152" spans="2:65" s="1" customFormat="1" ht="33" customHeight="1">
      <c r="B152" s="33"/>
      <c r="C152" s="132" t="s">
        <v>541</v>
      </c>
      <c r="D152" s="132" t="s">
        <v>168</v>
      </c>
      <c r="E152" s="133" t="s">
        <v>4339</v>
      </c>
      <c r="F152" s="134" t="s">
        <v>4340</v>
      </c>
      <c r="G152" s="135" t="s">
        <v>307</v>
      </c>
      <c r="H152" s="136">
        <v>3</v>
      </c>
      <c r="I152" s="137"/>
      <c r="J152" s="138">
        <f>ROUND(I152*H152,2)</f>
        <v>0</v>
      </c>
      <c r="K152" s="134" t="s">
        <v>19</v>
      </c>
      <c r="L152" s="33"/>
      <c r="M152" s="139" t="s">
        <v>19</v>
      </c>
      <c r="N152" s="140" t="s">
        <v>43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173</v>
      </c>
      <c r="AT152" s="143" t="s">
        <v>168</v>
      </c>
      <c r="AU152" s="143" t="s">
        <v>80</v>
      </c>
      <c r="AY152" s="18" t="s">
        <v>166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80</v>
      </c>
      <c r="BK152" s="144">
        <f>ROUND(I152*H152,2)</f>
        <v>0</v>
      </c>
      <c r="BL152" s="18" t="s">
        <v>173</v>
      </c>
      <c r="BM152" s="143" t="s">
        <v>1047</v>
      </c>
    </row>
    <row r="153" spans="2:65" s="1" customFormat="1" ht="33" customHeight="1">
      <c r="B153" s="33"/>
      <c r="C153" s="132" t="s">
        <v>550</v>
      </c>
      <c r="D153" s="132" t="s">
        <v>168</v>
      </c>
      <c r="E153" s="133" t="s">
        <v>4341</v>
      </c>
      <c r="F153" s="134" t="s">
        <v>4342</v>
      </c>
      <c r="G153" s="135" t="s">
        <v>307</v>
      </c>
      <c r="H153" s="136">
        <v>2</v>
      </c>
      <c r="I153" s="137"/>
      <c r="J153" s="138">
        <f>ROUND(I153*H153,2)</f>
        <v>0</v>
      </c>
      <c r="K153" s="134" t="s">
        <v>19</v>
      </c>
      <c r="L153" s="33"/>
      <c r="M153" s="139" t="s">
        <v>19</v>
      </c>
      <c r="N153" s="140" t="s">
        <v>43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173</v>
      </c>
      <c r="AT153" s="143" t="s">
        <v>168</v>
      </c>
      <c r="AU153" s="143" t="s">
        <v>80</v>
      </c>
      <c r="AY153" s="18" t="s">
        <v>166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80</v>
      </c>
      <c r="BK153" s="144">
        <f>ROUND(I153*H153,2)</f>
        <v>0</v>
      </c>
      <c r="BL153" s="18" t="s">
        <v>173</v>
      </c>
      <c r="BM153" s="143" t="s">
        <v>1057</v>
      </c>
    </row>
    <row r="154" spans="2:65" s="1" customFormat="1" ht="49.15" customHeight="1">
      <c r="B154" s="33"/>
      <c r="C154" s="132" t="s">
        <v>558</v>
      </c>
      <c r="D154" s="132" t="s">
        <v>168</v>
      </c>
      <c r="E154" s="133" t="s">
        <v>4343</v>
      </c>
      <c r="F154" s="134" t="s">
        <v>4344</v>
      </c>
      <c r="G154" s="135" t="s">
        <v>307</v>
      </c>
      <c r="H154" s="136">
        <v>1</v>
      </c>
      <c r="I154" s="137"/>
      <c r="J154" s="138">
        <f>ROUND(I154*H154,2)</f>
        <v>0</v>
      </c>
      <c r="K154" s="134" t="s">
        <v>19</v>
      </c>
      <c r="L154" s="33"/>
      <c r="M154" s="139" t="s">
        <v>19</v>
      </c>
      <c r="N154" s="140" t="s">
        <v>43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173</v>
      </c>
      <c r="AT154" s="143" t="s">
        <v>168</v>
      </c>
      <c r="AU154" s="143" t="s">
        <v>80</v>
      </c>
      <c r="AY154" s="18" t="s">
        <v>166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80</v>
      </c>
      <c r="BK154" s="144">
        <f>ROUND(I154*H154,2)</f>
        <v>0</v>
      </c>
      <c r="BL154" s="18" t="s">
        <v>173</v>
      </c>
      <c r="BM154" s="143" t="s">
        <v>1079</v>
      </c>
    </row>
    <row r="155" spans="2:65" s="1" customFormat="1" ht="49.15" customHeight="1">
      <c r="B155" s="33"/>
      <c r="C155" s="132" t="s">
        <v>586</v>
      </c>
      <c r="D155" s="132" t="s">
        <v>168</v>
      </c>
      <c r="E155" s="133" t="s">
        <v>4345</v>
      </c>
      <c r="F155" s="134" t="s">
        <v>4346</v>
      </c>
      <c r="G155" s="135" t="s">
        <v>307</v>
      </c>
      <c r="H155" s="136">
        <v>2</v>
      </c>
      <c r="I155" s="137"/>
      <c r="J155" s="138">
        <f>ROUND(I155*H155,2)</f>
        <v>0</v>
      </c>
      <c r="K155" s="134" t="s">
        <v>19</v>
      </c>
      <c r="L155" s="33"/>
      <c r="M155" s="139" t="s">
        <v>19</v>
      </c>
      <c r="N155" s="140" t="s">
        <v>43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173</v>
      </c>
      <c r="AT155" s="143" t="s">
        <v>168</v>
      </c>
      <c r="AU155" s="143" t="s">
        <v>80</v>
      </c>
      <c r="AY155" s="18" t="s">
        <v>166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80</v>
      </c>
      <c r="BK155" s="144">
        <f>ROUND(I155*H155,2)</f>
        <v>0</v>
      </c>
      <c r="BL155" s="18" t="s">
        <v>173</v>
      </c>
      <c r="BM155" s="143" t="s">
        <v>1094</v>
      </c>
    </row>
    <row r="156" spans="2:65" s="1" customFormat="1" ht="37.9" customHeight="1">
      <c r="B156" s="33"/>
      <c r="C156" s="132" t="s">
        <v>624</v>
      </c>
      <c r="D156" s="132" t="s">
        <v>168</v>
      </c>
      <c r="E156" s="133" t="s">
        <v>4347</v>
      </c>
      <c r="F156" s="134" t="s">
        <v>4348</v>
      </c>
      <c r="G156" s="135" t="s">
        <v>307</v>
      </c>
      <c r="H156" s="136">
        <v>22</v>
      </c>
      <c r="I156" s="137"/>
      <c r="J156" s="138">
        <f>ROUND(I156*H156,2)</f>
        <v>0</v>
      </c>
      <c r="K156" s="134" t="s">
        <v>19</v>
      </c>
      <c r="L156" s="33"/>
      <c r="M156" s="139" t="s">
        <v>19</v>
      </c>
      <c r="N156" s="140" t="s">
        <v>43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173</v>
      </c>
      <c r="AT156" s="143" t="s">
        <v>168</v>
      </c>
      <c r="AU156" s="143" t="s">
        <v>80</v>
      </c>
      <c r="AY156" s="18" t="s">
        <v>166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8" t="s">
        <v>80</v>
      </c>
      <c r="BK156" s="144">
        <f>ROUND(I156*H156,2)</f>
        <v>0</v>
      </c>
      <c r="BL156" s="18" t="s">
        <v>173</v>
      </c>
      <c r="BM156" s="143" t="s">
        <v>1104</v>
      </c>
    </row>
    <row r="157" spans="2:65" s="1" customFormat="1" ht="58.5">
      <c r="B157" s="33"/>
      <c r="D157" s="150" t="s">
        <v>887</v>
      </c>
      <c r="F157" s="187" t="s">
        <v>4349</v>
      </c>
      <c r="I157" s="147"/>
      <c r="L157" s="33"/>
      <c r="M157" s="148"/>
      <c r="T157" s="54"/>
      <c r="AT157" s="18" t="s">
        <v>887</v>
      </c>
      <c r="AU157" s="18" t="s">
        <v>80</v>
      </c>
    </row>
    <row r="158" spans="2:65" s="1" customFormat="1" ht="37.9" customHeight="1">
      <c r="B158" s="33"/>
      <c r="C158" s="132" t="s">
        <v>652</v>
      </c>
      <c r="D158" s="132" t="s">
        <v>168</v>
      </c>
      <c r="E158" s="133" t="s">
        <v>4350</v>
      </c>
      <c r="F158" s="134" t="s">
        <v>4351</v>
      </c>
      <c r="G158" s="135" t="s">
        <v>307</v>
      </c>
      <c r="H158" s="136">
        <v>6</v>
      </c>
      <c r="I158" s="137"/>
      <c r="J158" s="138">
        <f>ROUND(I158*H158,2)</f>
        <v>0</v>
      </c>
      <c r="K158" s="134" t="s">
        <v>19</v>
      </c>
      <c r="L158" s="33"/>
      <c r="M158" s="139" t="s">
        <v>19</v>
      </c>
      <c r="N158" s="140" t="s">
        <v>43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173</v>
      </c>
      <c r="AT158" s="143" t="s">
        <v>168</v>
      </c>
      <c r="AU158" s="143" t="s">
        <v>80</v>
      </c>
      <c r="AY158" s="18" t="s">
        <v>166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80</v>
      </c>
      <c r="BK158" s="144">
        <f>ROUND(I158*H158,2)</f>
        <v>0</v>
      </c>
      <c r="BL158" s="18" t="s">
        <v>173</v>
      </c>
      <c r="BM158" s="143" t="s">
        <v>1117</v>
      </c>
    </row>
    <row r="159" spans="2:65" s="1" customFormat="1" ht="58.5">
      <c r="B159" s="33"/>
      <c r="D159" s="150" t="s">
        <v>887</v>
      </c>
      <c r="F159" s="187" t="s">
        <v>4349</v>
      </c>
      <c r="I159" s="147"/>
      <c r="L159" s="33"/>
      <c r="M159" s="148"/>
      <c r="T159" s="54"/>
      <c r="AT159" s="18" t="s">
        <v>887</v>
      </c>
      <c r="AU159" s="18" t="s">
        <v>80</v>
      </c>
    </row>
    <row r="160" spans="2:65" s="1" customFormat="1" ht="44.25" customHeight="1">
      <c r="B160" s="33"/>
      <c r="C160" s="132" t="s">
        <v>658</v>
      </c>
      <c r="D160" s="132" t="s">
        <v>168</v>
      </c>
      <c r="E160" s="133" t="s">
        <v>4352</v>
      </c>
      <c r="F160" s="134" t="s">
        <v>4353</v>
      </c>
      <c r="G160" s="135" t="s">
        <v>307</v>
      </c>
      <c r="H160" s="136">
        <v>3</v>
      </c>
      <c r="I160" s="137"/>
      <c r="J160" s="138">
        <f t="shared" ref="J160:J173" si="10">ROUND(I160*H160,2)</f>
        <v>0</v>
      </c>
      <c r="K160" s="134" t="s">
        <v>19</v>
      </c>
      <c r="L160" s="33"/>
      <c r="M160" s="139" t="s">
        <v>19</v>
      </c>
      <c r="N160" s="140" t="s">
        <v>43</v>
      </c>
      <c r="P160" s="141">
        <f t="shared" ref="P160:P173" si="11">O160*H160</f>
        <v>0</v>
      </c>
      <c r="Q160" s="141">
        <v>0</v>
      </c>
      <c r="R160" s="141">
        <f t="shared" ref="R160:R173" si="12">Q160*H160</f>
        <v>0</v>
      </c>
      <c r="S160" s="141">
        <v>0</v>
      </c>
      <c r="T160" s="142">
        <f t="shared" ref="T160:T173" si="13">S160*H160</f>
        <v>0</v>
      </c>
      <c r="AR160" s="143" t="s">
        <v>173</v>
      </c>
      <c r="AT160" s="143" t="s">
        <v>168</v>
      </c>
      <c r="AU160" s="143" t="s">
        <v>80</v>
      </c>
      <c r="AY160" s="18" t="s">
        <v>166</v>
      </c>
      <c r="BE160" s="144">
        <f t="shared" ref="BE160:BE173" si="14">IF(N160="základní",J160,0)</f>
        <v>0</v>
      </c>
      <c r="BF160" s="144">
        <f t="shared" ref="BF160:BF173" si="15">IF(N160="snížená",J160,0)</f>
        <v>0</v>
      </c>
      <c r="BG160" s="144">
        <f t="shared" ref="BG160:BG173" si="16">IF(N160="zákl. přenesená",J160,0)</f>
        <v>0</v>
      </c>
      <c r="BH160" s="144">
        <f t="shared" ref="BH160:BH173" si="17">IF(N160="sníž. přenesená",J160,0)</f>
        <v>0</v>
      </c>
      <c r="BI160" s="144">
        <f t="shared" ref="BI160:BI173" si="18">IF(N160="nulová",J160,0)</f>
        <v>0</v>
      </c>
      <c r="BJ160" s="18" t="s">
        <v>80</v>
      </c>
      <c r="BK160" s="144">
        <f t="shared" ref="BK160:BK173" si="19">ROUND(I160*H160,2)</f>
        <v>0</v>
      </c>
      <c r="BL160" s="18" t="s">
        <v>173</v>
      </c>
      <c r="BM160" s="143" t="s">
        <v>1130</v>
      </c>
    </row>
    <row r="161" spans="2:65" s="1" customFormat="1" ht="44.25" customHeight="1">
      <c r="B161" s="33"/>
      <c r="C161" s="132" t="s">
        <v>665</v>
      </c>
      <c r="D161" s="132" t="s">
        <v>168</v>
      </c>
      <c r="E161" s="133" t="s">
        <v>4354</v>
      </c>
      <c r="F161" s="134" t="s">
        <v>4355</v>
      </c>
      <c r="G161" s="135" t="s">
        <v>307</v>
      </c>
      <c r="H161" s="136">
        <v>1</v>
      </c>
      <c r="I161" s="137"/>
      <c r="J161" s="138">
        <f t="shared" si="10"/>
        <v>0</v>
      </c>
      <c r="K161" s="134" t="s">
        <v>19</v>
      </c>
      <c r="L161" s="33"/>
      <c r="M161" s="139" t="s">
        <v>19</v>
      </c>
      <c r="N161" s="140" t="s">
        <v>43</v>
      </c>
      <c r="P161" s="141">
        <f t="shared" si="11"/>
        <v>0</v>
      </c>
      <c r="Q161" s="141">
        <v>0</v>
      </c>
      <c r="R161" s="141">
        <f t="shared" si="12"/>
        <v>0</v>
      </c>
      <c r="S161" s="141">
        <v>0</v>
      </c>
      <c r="T161" s="142">
        <f t="shared" si="13"/>
        <v>0</v>
      </c>
      <c r="AR161" s="143" t="s">
        <v>173</v>
      </c>
      <c r="AT161" s="143" t="s">
        <v>168</v>
      </c>
      <c r="AU161" s="143" t="s">
        <v>80</v>
      </c>
      <c r="AY161" s="18" t="s">
        <v>166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8" t="s">
        <v>80</v>
      </c>
      <c r="BK161" s="144">
        <f t="shared" si="19"/>
        <v>0</v>
      </c>
      <c r="BL161" s="18" t="s">
        <v>173</v>
      </c>
      <c r="BM161" s="143" t="s">
        <v>1154</v>
      </c>
    </row>
    <row r="162" spans="2:65" s="1" customFormat="1" ht="44.25" customHeight="1">
      <c r="B162" s="33"/>
      <c r="C162" s="132" t="s">
        <v>729</v>
      </c>
      <c r="D162" s="132" t="s">
        <v>168</v>
      </c>
      <c r="E162" s="133" t="s">
        <v>4356</v>
      </c>
      <c r="F162" s="134" t="s">
        <v>4357</v>
      </c>
      <c r="G162" s="135" t="s">
        <v>307</v>
      </c>
      <c r="H162" s="136">
        <v>2</v>
      </c>
      <c r="I162" s="137"/>
      <c r="J162" s="138">
        <f t="shared" si="10"/>
        <v>0</v>
      </c>
      <c r="K162" s="134" t="s">
        <v>19</v>
      </c>
      <c r="L162" s="33"/>
      <c r="M162" s="139" t="s">
        <v>19</v>
      </c>
      <c r="N162" s="140" t="s">
        <v>43</v>
      </c>
      <c r="P162" s="141">
        <f t="shared" si="11"/>
        <v>0</v>
      </c>
      <c r="Q162" s="141">
        <v>0</v>
      </c>
      <c r="R162" s="141">
        <f t="shared" si="12"/>
        <v>0</v>
      </c>
      <c r="S162" s="141">
        <v>0</v>
      </c>
      <c r="T162" s="142">
        <f t="shared" si="13"/>
        <v>0</v>
      </c>
      <c r="AR162" s="143" t="s">
        <v>173</v>
      </c>
      <c r="AT162" s="143" t="s">
        <v>168</v>
      </c>
      <c r="AU162" s="143" t="s">
        <v>80</v>
      </c>
      <c r="AY162" s="18" t="s">
        <v>166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8" t="s">
        <v>80</v>
      </c>
      <c r="BK162" s="144">
        <f t="shared" si="19"/>
        <v>0</v>
      </c>
      <c r="BL162" s="18" t="s">
        <v>173</v>
      </c>
      <c r="BM162" s="143" t="s">
        <v>1170</v>
      </c>
    </row>
    <row r="163" spans="2:65" s="1" customFormat="1" ht="16.5" customHeight="1">
      <c r="B163" s="33"/>
      <c r="C163" s="132" t="s">
        <v>739</v>
      </c>
      <c r="D163" s="132" t="s">
        <v>168</v>
      </c>
      <c r="E163" s="133" t="s">
        <v>4358</v>
      </c>
      <c r="F163" s="134" t="s">
        <v>4242</v>
      </c>
      <c r="G163" s="135" t="s">
        <v>307</v>
      </c>
      <c r="H163" s="136">
        <v>2</v>
      </c>
      <c r="I163" s="137"/>
      <c r="J163" s="138">
        <f t="shared" si="10"/>
        <v>0</v>
      </c>
      <c r="K163" s="134" t="s">
        <v>19</v>
      </c>
      <c r="L163" s="33"/>
      <c r="M163" s="139" t="s">
        <v>19</v>
      </c>
      <c r="N163" s="140" t="s">
        <v>43</v>
      </c>
      <c r="P163" s="141">
        <f t="shared" si="11"/>
        <v>0</v>
      </c>
      <c r="Q163" s="141">
        <v>0</v>
      </c>
      <c r="R163" s="141">
        <f t="shared" si="12"/>
        <v>0</v>
      </c>
      <c r="S163" s="141">
        <v>0</v>
      </c>
      <c r="T163" s="142">
        <f t="shared" si="13"/>
        <v>0</v>
      </c>
      <c r="AR163" s="143" t="s">
        <v>173</v>
      </c>
      <c r="AT163" s="143" t="s">
        <v>168</v>
      </c>
      <c r="AU163" s="143" t="s">
        <v>80</v>
      </c>
      <c r="AY163" s="18" t="s">
        <v>166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8" t="s">
        <v>80</v>
      </c>
      <c r="BK163" s="144">
        <f t="shared" si="19"/>
        <v>0</v>
      </c>
      <c r="BL163" s="18" t="s">
        <v>173</v>
      </c>
      <c r="BM163" s="143" t="s">
        <v>1180</v>
      </c>
    </row>
    <row r="164" spans="2:65" s="1" customFormat="1" ht="16.5" customHeight="1">
      <c r="B164" s="33"/>
      <c r="C164" s="132" t="s">
        <v>750</v>
      </c>
      <c r="D164" s="132" t="s">
        <v>168</v>
      </c>
      <c r="E164" s="133" t="s">
        <v>4359</v>
      </c>
      <c r="F164" s="134" t="s">
        <v>4245</v>
      </c>
      <c r="G164" s="135" t="s">
        <v>307</v>
      </c>
      <c r="H164" s="136">
        <v>1</v>
      </c>
      <c r="I164" s="137"/>
      <c r="J164" s="138">
        <f t="shared" si="10"/>
        <v>0</v>
      </c>
      <c r="K164" s="134" t="s">
        <v>19</v>
      </c>
      <c r="L164" s="33"/>
      <c r="M164" s="139" t="s">
        <v>19</v>
      </c>
      <c r="N164" s="140" t="s">
        <v>43</v>
      </c>
      <c r="P164" s="141">
        <f t="shared" si="11"/>
        <v>0</v>
      </c>
      <c r="Q164" s="141">
        <v>0</v>
      </c>
      <c r="R164" s="141">
        <f t="shared" si="12"/>
        <v>0</v>
      </c>
      <c r="S164" s="141">
        <v>0</v>
      </c>
      <c r="T164" s="142">
        <f t="shared" si="13"/>
        <v>0</v>
      </c>
      <c r="AR164" s="143" t="s">
        <v>173</v>
      </c>
      <c r="AT164" s="143" t="s">
        <v>168</v>
      </c>
      <c r="AU164" s="143" t="s">
        <v>80</v>
      </c>
      <c r="AY164" s="18" t="s">
        <v>166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18" t="s">
        <v>80</v>
      </c>
      <c r="BK164" s="144">
        <f t="shared" si="19"/>
        <v>0</v>
      </c>
      <c r="BL164" s="18" t="s">
        <v>173</v>
      </c>
      <c r="BM164" s="143" t="s">
        <v>1190</v>
      </c>
    </row>
    <row r="165" spans="2:65" s="1" customFormat="1" ht="16.5" customHeight="1">
      <c r="B165" s="33"/>
      <c r="C165" s="132" t="s">
        <v>766</v>
      </c>
      <c r="D165" s="132" t="s">
        <v>168</v>
      </c>
      <c r="E165" s="133" t="s">
        <v>4360</v>
      </c>
      <c r="F165" s="134" t="s">
        <v>4361</v>
      </c>
      <c r="G165" s="135" t="s">
        <v>307</v>
      </c>
      <c r="H165" s="136">
        <v>2</v>
      </c>
      <c r="I165" s="137"/>
      <c r="J165" s="138">
        <f t="shared" si="10"/>
        <v>0</v>
      </c>
      <c r="K165" s="134" t="s">
        <v>19</v>
      </c>
      <c r="L165" s="33"/>
      <c r="M165" s="139" t="s">
        <v>19</v>
      </c>
      <c r="N165" s="140" t="s">
        <v>43</v>
      </c>
      <c r="P165" s="141">
        <f t="shared" si="11"/>
        <v>0</v>
      </c>
      <c r="Q165" s="141">
        <v>0</v>
      </c>
      <c r="R165" s="141">
        <f t="shared" si="12"/>
        <v>0</v>
      </c>
      <c r="S165" s="141">
        <v>0</v>
      </c>
      <c r="T165" s="142">
        <f t="shared" si="13"/>
        <v>0</v>
      </c>
      <c r="AR165" s="143" t="s">
        <v>173</v>
      </c>
      <c r="AT165" s="143" t="s">
        <v>168</v>
      </c>
      <c r="AU165" s="143" t="s">
        <v>80</v>
      </c>
      <c r="AY165" s="18" t="s">
        <v>166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18" t="s">
        <v>80</v>
      </c>
      <c r="BK165" s="144">
        <f t="shared" si="19"/>
        <v>0</v>
      </c>
      <c r="BL165" s="18" t="s">
        <v>173</v>
      </c>
      <c r="BM165" s="143" t="s">
        <v>1201</v>
      </c>
    </row>
    <row r="166" spans="2:65" s="1" customFormat="1" ht="16.5" customHeight="1">
      <c r="B166" s="33"/>
      <c r="C166" s="132" t="s">
        <v>774</v>
      </c>
      <c r="D166" s="132" t="s">
        <v>168</v>
      </c>
      <c r="E166" s="133" t="s">
        <v>4362</v>
      </c>
      <c r="F166" s="134" t="s">
        <v>4363</v>
      </c>
      <c r="G166" s="135" t="s">
        <v>307</v>
      </c>
      <c r="H166" s="136">
        <v>1</v>
      </c>
      <c r="I166" s="137"/>
      <c r="J166" s="138">
        <f t="shared" si="10"/>
        <v>0</v>
      </c>
      <c r="K166" s="134" t="s">
        <v>19</v>
      </c>
      <c r="L166" s="33"/>
      <c r="M166" s="139" t="s">
        <v>19</v>
      </c>
      <c r="N166" s="140" t="s">
        <v>43</v>
      </c>
      <c r="P166" s="141">
        <f t="shared" si="11"/>
        <v>0</v>
      </c>
      <c r="Q166" s="141">
        <v>0</v>
      </c>
      <c r="R166" s="141">
        <f t="shared" si="12"/>
        <v>0</v>
      </c>
      <c r="S166" s="141">
        <v>0</v>
      </c>
      <c r="T166" s="142">
        <f t="shared" si="13"/>
        <v>0</v>
      </c>
      <c r="AR166" s="143" t="s">
        <v>173</v>
      </c>
      <c r="AT166" s="143" t="s">
        <v>168</v>
      </c>
      <c r="AU166" s="143" t="s">
        <v>80</v>
      </c>
      <c r="AY166" s="18" t="s">
        <v>166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18" t="s">
        <v>80</v>
      </c>
      <c r="BK166" s="144">
        <f t="shared" si="19"/>
        <v>0</v>
      </c>
      <c r="BL166" s="18" t="s">
        <v>173</v>
      </c>
      <c r="BM166" s="143" t="s">
        <v>1211</v>
      </c>
    </row>
    <row r="167" spans="2:65" s="1" customFormat="1" ht="16.5" customHeight="1">
      <c r="B167" s="33"/>
      <c r="C167" s="132" t="s">
        <v>783</v>
      </c>
      <c r="D167" s="132" t="s">
        <v>168</v>
      </c>
      <c r="E167" s="133" t="s">
        <v>4364</v>
      </c>
      <c r="F167" s="134" t="s">
        <v>4365</v>
      </c>
      <c r="G167" s="135" t="s">
        <v>307</v>
      </c>
      <c r="H167" s="136">
        <v>1</v>
      </c>
      <c r="I167" s="137"/>
      <c r="J167" s="138">
        <f t="shared" si="10"/>
        <v>0</v>
      </c>
      <c r="K167" s="134" t="s">
        <v>19</v>
      </c>
      <c r="L167" s="33"/>
      <c r="M167" s="139" t="s">
        <v>19</v>
      </c>
      <c r="N167" s="140" t="s">
        <v>43</v>
      </c>
      <c r="P167" s="141">
        <f t="shared" si="11"/>
        <v>0</v>
      </c>
      <c r="Q167" s="141">
        <v>0</v>
      </c>
      <c r="R167" s="141">
        <f t="shared" si="12"/>
        <v>0</v>
      </c>
      <c r="S167" s="141">
        <v>0</v>
      </c>
      <c r="T167" s="142">
        <f t="shared" si="13"/>
        <v>0</v>
      </c>
      <c r="AR167" s="143" t="s">
        <v>173</v>
      </c>
      <c r="AT167" s="143" t="s">
        <v>168</v>
      </c>
      <c r="AU167" s="143" t="s">
        <v>80</v>
      </c>
      <c r="AY167" s="18" t="s">
        <v>166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18" t="s">
        <v>80</v>
      </c>
      <c r="BK167" s="144">
        <f t="shared" si="19"/>
        <v>0</v>
      </c>
      <c r="BL167" s="18" t="s">
        <v>173</v>
      </c>
      <c r="BM167" s="143" t="s">
        <v>1223</v>
      </c>
    </row>
    <row r="168" spans="2:65" s="1" customFormat="1" ht="16.5" customHeight="1">
      <c r="B168" s="33"/>
      <c r="C168" s="132" t="s">
        <v>790</v>
      </c>
      <c r="D168" s="132" t="s">
        <v>168</v>
      </c>
      <c r="E168" s="133" t="s">
        <v>4366</v>
      </c>
      <c r="F168" s="134" t="s">
        <v>4367</v>
      </c>
      <c r="G168" s="135" t="s">
        <v>307</v>
      </c>
      <c r="H168" s="136">
        <v>2</v>
      </c>
      <c r="I168" s="137"/>
      <c r="J168" s="138">
        <f t="shared" si="10"/>
        <v>0</v>
      </c>
      <c r="K168" s="134" t="s">
        <v>19</v>
      </c>
      <c r="L168" s="33"/>
      <c r="M168" s="139" t="s">
        <v>19</v>
      </c>
      <c r="N168" s="140" t="s">
        <v>43</v>
      </c>
      <c r="P168" s="141">
        <f t="shared" si="11"/>
        <v>0</v>
      </c>
      <c r="Q168" s="141">
        <v>0</v>
      </c>
      <c r="R168" s="141">
        <f t="shared" si="12"/>
        <v>0</v>
      </c>
      <c r="S168" s="141">
        <v>0</v>
      </c>
      <c r="T168" s="142">
        <f t="shared" si="13"/>
        <v>0</v>
      </c>
      <c r="AR168" s="143" t="s">
        <v>173</v>
      </c>
      <c r="AT168" s="143" t="s">
        <v>168</v>
      </c>
      <c r="AU168" s="143" t="s">
        <v>80</v>
      </c>
      <c r="AY168" s="18" t="s">
        <v>166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18" t="s">
        <v>80</v>
      </c>
      <c r="BK168" s="144">
        <f t="shared" si="19"/>
        <v>0</v>
      </c>
      <c r="BL168" s="18" t="s">
        <v>173</v>
      </c>
      <c r="BM168" s="143" t="s">
        <v>1233</v>
      </c>
    </row>
    <row r="169" spans="2:65" s="1" customFormat="1" ht="16.5" customHeight="1">
      <c r="B169" s="33"/>
      <c r="C169" s="132" t="s">
        <v>798</v>
      </c>
      <c r="D169" s="132" t="s">
        <v>168</v>
      </c>
      <c r="E169" s="133" t="s">
        <v>4368</v>
      </c>
      <c r="F169" s="134" t="s">
        <v>4248</v>
      </c>
      <c r="G169" s="135" t="s">
        <v>307</v>
      </c>
      <c r="H169" s="136">
        <v>1</v>
      </c>
      <c r="I169" s="137"/>
      <c r="J169" s="138">
        <f t="shared" si="10"/>
        <v>0</v>
      </c>
      <c r="K169" s="134" t="s">
        <v>19</v>
      </c>
      <c r="L169" s="33"/>
      <c r="M169" s="139" t="s">
        <v>19</v>
      </c>
      <c r="N169" s="140" t="s">
        <v>43</v>
      </c>
      <c r="P169" s="141">
        <f t="shared" si="11"/>
        <v>0</v>
      </c>
      <c r="Q169" s="141">
        <v>0</v>
      </c>
      <c r="R169" s="141">
        <f t="shared" si="12"/>
        <v>0</v>
      </c>
      <c r="S169" s="141">
        <v>0</v>
      </c>
      <c r="T169" s="142">
        <f t="shared" si="13"/>
        <v>0</v>
      </c>
      <c r="AR169" s="143" t="s">
        <v>173</v>
      </c>
      <c r="AT169" s="143" t="s">
        <v>168</v>
      </c>
      <c r="AU169" s="143" t="s">
        <v>80</v>
      </c>
      <c r="AY169" s="18" t="s">
        <v>166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18" t="s">
        <v>80</v>
      </c>
      <c r="BK169" s="144">
        <f t="shared" si="19"/>
        <v>0</v>
      </c>
      <c r="BL169" s="18" t="s">
        <v>173</v>
      </c>
      <c r="BM169" s="143" t="s">
        <v>1245</v>
      </c>
    </row>
    <row r="170" spans="2:65" s="1" customFormat="1" ht="21.75" customHeight="1">
      <c r="B170" s="33"/>
      <c r="C170" s="132" t="s">
        <v>803</v>
      </c>
      <c r="D170" s="132" t="s">
        <v>168</v>
      </c>
      <c r="E170" s="133" t="s">
        <v>4369</v>
      </c>
      <c r="F170" s="134" t="s">
        <v>4251</v>
      </c>
      <c r="G170" s="135" t="s">
        <v>458</v>
      </c>
      <c r="H170" s="136">
        <v>20</v>
      </c>
      <c r="I170" s="137"/>
      <c r="J170" s="138">
        <f t="shared" si="10"/>
        <v>0</v>
      </c>
      <c r="K170" s="134" t="s">
        <v>19</v>
      </c>
      <c r="L170" s="33"/>
      <c r="M170" s="139" t="s">
        <v>19</v>
      </c>
      <c r="N170" s="140" t="s">
        <v>43</v>
      </c>
      <c r="P170" s="141">
        <f t="shared" si="11"/>
        <v>0</v>
      </c>
      <c r="Q170" s="141">
        <v>0</v>
      </c>
      <c r="R170" s="141">
        <f t="shared" si="12"/>
        <v>0</v>
      </c>
      <c r="S170" s="141">
        <v>0</v>
      </c>
      <c r="T170" s="142">
        <f t="shared" si="13"/>
        <v>0</v>
      </c>
      <c r="AR170" s="143" t="s">
        <v>173</v>
      </c>
      <c r="AT170" s="143" t="s">
        <v>168</v>
      </c>
      <c r="AU170" s="143" t="s">
        <v>80</v>
      </c>
      <c r="AY170" s="18" t="s">
        <v>166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18" t="s">
        <v>80</v>
      </c>
      <c r="BK170" s="144">
        <f t="shared" si="19"/>
        <v>0</v>
      </c>
      <c r="BL170" s="18" t="s">
        <v>173</v>
      </c>
      <c r="BM170" s="143" t="s">
        <v>1259</v>
      </c>
    </row>
    <row r="171" spans="2:65" s="1" customFormat="1" ht="16.5" customHeight="1">
      <c r="B171" s="33"/>
      <c r="C171" s="132" t="s">
        <v>808</v>
      </c>
      <c r="D171" s="132" t="s">
        <v>168</v>
      </c>
      <c r="E171" s="133" t="s">
        <v>4370</v>
      </c>
      <c r="F171" s="134" t="s">
        <v>4254</v>
      </c>
      <c r="G171" s="135" t="s">
        <v>307</v>
      </c>
      <c r="H171" s="136">
        <v>1</v>
      </c>
      <c r="I171" s="137"/>
      <c r="J171" s="138">
        <f t="shared" si="10"/>
        <v>0</v>
      </c>
      <c r="K171" s="134" t="s">
        <v>19</v>
      </c>
      <c r="L171" s="33"/>
      <c r="M171" s="139" t="s">
        <v>19</v>
      </c>
      <c r="N171" s="140" t="s">
        <v>43</v>
      </c>
      <c r="P171" s="141">
        <f t="shared" si="11"/>
        <v>0</v>
      </c>
      <c r="Q171" s="141">
        <v>0</v>
      </c>
      <c r="R171" s="141">
        <f t="shared" si="12"/>
        <v>0</v>
      </c>
      <c r="S171" s="141">
        <v>0</v>
      </c>
      <c r="T171" s="142">
        <f t="shared" si="13"/>
        <v>0</v>
      </c>
      <c r="AR171" s="143" t="s">
        <v>173</v>
      </c>
      <c r="AT171" s="143" t="s">
        <v>168</v>
      </c>
      <c r="AU171" s="143" t="s">
        <v>80</v>
      </c>
      <c r="AY171" s="18" t="s">
        <v>166</v>
      </c>
      <c r="BE171" s="144">
        <f t="shared" si="14"/>
        <v>0</v>
      </c>
      <c r="BF171" s="144">
        <f t="shared" si="15"/>
        <v>0</v>
      </c>
      <c r="BG171" s="144">
        <f t="shared" si="16"/>
        <v>0</v>
      </c>
      <c r="BH171" s="144">
        <f t="shared" si="17"/>
        <v>0</v>
      </c>
      <c r="BI171" s="144">
        <f t="shared" si="18"/>
        <v>0</v>
      </c>
      <c r="BJ171" s="18" t="s">
        <v>80</v>
      </c>
      <c r="BK171" s="144">
        <f t="shared" si="19"/>
        <v>0</v>
      </c>
      <c r="BL171" s="18" t="s">
        <v>173</v>
      </c>
      <c r="BM171" s="143" t="s">
        <v>1269</v>
      </c>
    </row>
    <row r="172" spans="2:65" s="1" customFormat="1" ht="21.75" customHeight="1">
      <c r="B172" s="33"/>
      <c r="C172" s="132" t="s">
        <v>813</v>
      </c>
      <c r="D172" s="132" t="s">
        <v>168</v>
      </c>
      <c r="E172" s="133" t="s">
        <v>4371</v>
      </c>
      <c r="F172" s="134" t="s">
        <v>4372</v>
      </c>
      <c r="G172" s="135" t="s">
        <v>307</v>
      </c>
      <c r="H172" s="136">
        <v>1</v>
      </c>
      <c r="I172" s="137"/>
      <c r="J172" s="138">
        <f t="shared" si="10"/>
        <v>0</v>
      </c>
      <c r="K172" s="134" t="s">
        <v>19</v>
      </c>
      <c r="L172" s="33"/>
      <c r="M172" s="139" t="s">
        <v>19</v>
      </c>
      <c r="N172" s="140" t="s">
        <v>43</v>
      </c>
      <c r="P172" s="141">
        <f t="shared" si="11"/>
        <v>0</v>
      </c>
      <c r="Q172" s="141">
        <v>0</v>
      </c>
      <c r="R172" s="141">
        <f t="shared" si="12"/>
        <v>0</v>
      </c>
      <c r="S172" s="141">
        <v>0</v>
      </c>
      <c r="T172" s="142">
        <f t="shared" si="13"/>
        <v>0</v>
      </c>
      <c r="AR172" s="143" t="s">
        <v>173</v>
      </c>
      <c r="AT172" s="143" t="s">
        <v>168</v>
      </c>
      <c r="AU172" s="143" t="s">
        <v>80</v>
      </c>
      <c r="AY172" s="18" t="s">
        <v>166</v>
      </c>
      <c r="BE172" s="144">
        <f t="shared" si="14"/>
        <v>0</v>
      </c>
      <c r="BF172" s="144">
        <f t="shared" si="15"/>
        <v>0</v>
      </c>
      <c r="BG172" s="144">
        <f t="shared" si="16"/>
        <v>0</v>
      </c>
      <c r="BH172" s="144">
        <f t="shared" si="17"/>
        <v>0</v>
      </c>
      <c r="BI172" s="144">
        <f t="shared" si="18"/>
        <v>0</v>
      </c>
      <c r="BJ172" s="18" t="s">
        <v>80</v>
      </c>
      <c r="BK172" s="144">
        <f t="shared" si="19"/>
        <v>0</v>
      </c>
      <c r="BL172" s="18" t="s">
        <v>173</v>
      </c>
      <c r="BM172" s="143" t="s">
        <v>1287</v>
      </c>
    </row>
    <row r="173" spans="2:65" s="1" customFormat="1" ht="16.5" customHeight="1">
      <c r="B173" s="33"/>
      <c r="C173" s="132" t="s">
        <v>818</v>
      </c>
      <c r="D173" s="132" t="s">
        <v>168</v>
      </c>
      <c r="E173" s="133" t="s">
        <v>4373</v>
      </c>
      <c r="F173" s="134" t="s">
        <v>4257</v>
      </c>
      <c r="G173" s="135" t="s">
        <v>1163</v>
      </c>
      <c r="H173" s="136">
        <v>1</v>
      </c>
      <c r="I173" s="137"/>
      <c r="J173" s="138">
        <f t="shared" si="10"/>
        <v>0</v>
      </c>
      <c r="K173" s="134" t="s">
        <v>19</v>
      </c>
      <c r="L173" s="33"/>
      <c r="M173" s="139" t="s">
        <v>19</v>
      </c>
      <c r="N173" s="140" t="s">
        <v>43</v>
      </c>
      <c r="P173" s="141">
        <f t="shared" si="11"/>
        <v>0</v>
      </c>
      <c r="Q173" s="141">
        <v>0</v>
      </c>
      <c r="R173" s="141">
        <f t="shared" si="12"/>
        <v>0</v>
      </c>
      <c r="S173" s="141">
        <v>0</v>
      </c>
      <c r="T173" s="142">
        <f t="shared" si="13"/>
        <v>0</v>
      </c>
      <c r="AR173" s="143" t="s">
        <v>173</v>
      </c>
      <c r="AT173" s="143" t="s">
        <v>168</v>
      </c>
      <c r="AU173" s="143" t="s">
        <v>80</v>
      </c>
      <c r="AY173" s="18" t="s">
        <v>166</v>
      </c>
      <c r="BE173" s="144">
        <f t="shared" si="14"/>
        <v>0</v>
      </c>
      <c r="BF173" s="144">
        <f t="shared" si="15"/>
        <v>0</v>
      </c>
      <c r="BG173" s="144">
        <f t="shared" si="16"/>
        <v>0</v>
      </c>
      <c r="BH173" s="144">
        <f t="shared" si="17"/>
        <v>0</v>
      </c>
      <c r="BI173" s="144">
        <f t="shared" si="18"/>
        <v>0</v>
      </c>
      <c r="BJ173" s="18" t="s">
        <v>80</v>
      </c>
      <c r="BK173" s="144">
        <f t="shared" si="19"/>
        <v>0</v>
      </c>
      <c r="BL173" s="18" t="s">
        <v>173</v>
      </c>
      <c r="BM173" s="143" t="s">
        <v>1298</v>
      </c>
    </row>
    <row r="174" spans="2:65" s="11" customFormat="1" ht="25.9" customHeight="1">
      <c r="B174" s="120"/>
      <c r="D174" s="121" t="s">
        <v>71</v>
      </c>
      <c r="E174" s="122" t="s">
        <v>4374</v>
      </c>
      <c r="F174" s="122" t="s">
        <v>4375</v>
      </c>
      <c r="I174" s="123"/>
      <c r="J174" s="124">
        <f>BK174</f>
        <v>0</v>
      </c>
      <c r="L174" s="120"/>
      <c r="M174" s="125"/>
      <c r="P174" s="126">
        <f>SUM(P175:P194)</f>
        <v>0</v>
      </c>
      <c r="R174" s="126">
        <f>SUM(R175:R194)</f>
        <v>0</v>
      </c>
      <c r="T174" s="127">
        <f>SUM(T175:T194)</f>
        <v>0</v>
      </c>
      <c r="AR174" s="121" t="s">
        <v>80</v>
      </c>
      <c r="AT174" s="128" t="s">
        <v>71</v>
      </c>
      <c r="AU174" s="128" t="s">
        <v>72</v>
      </c>
      <c r="AY174" s="121" t="s">
        <v>166</v>
      </c>
      <c r="BK174" s="129">
        <f>SUM(BK175:BK194)</f>
        <v>0</v>
      </c>
    </row>
    <row r="175" spans="2:65" s="1" customFormat="1" ht="24.2" customHeight="1">
      <c r="B175" s="33"/>
      <c r="C175" s="132" t="s">
        <v>826</v>
      </c>
      <c r="D175" s="132" t="s">
        <v>168</v>
      </c>
      <c r="E175" s="133" t="s">
        <v>4376</v>
      </c>
      <c r="F175" s="134" t="s">
        <v>4377</v>
      </c>
      <c r="G175" s="135" t="s">
        <v>307</v>
      </c>
      <c r="H175" s="136">
        <v>1</v>
      </c>
      <c r="I175" s="137"/>
      <c r="J175" s="138">
        <f>ROUND(I175*H175,2)</f>
        <v>0</v>
      </c>
      <c r="K175" s="134" t="s">
        <v>19</v>
      </c>
      <c r="L175" s="33"/>
      <c r="M175" s="139" t="s">
        <v>19</v>
      </c>
      <c r="N175" s="140" t="s">
        <v>43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173</v>
      </c>
      <c r="AT175" s="143" t="s">
        <v>168</v>
      </c>
      <c r="AU175" s="143" t="s">
        <v>80</v>
      </c>
      <c r="AY175" s="18" t="s">
        <v>166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8" t="s">
        <v>80</v>
      </c>
      <c r="BK175" s="144">
        <f>ROUND(I175*H175,2)</f>
        <v>0</v>
      </c>
      <c r="BL175" s="18" t="s">
        <v>173</v>
      </c>
      <c r="BM175" s="143" t="s">
        <v>1309</v>
      </c>
    </row>
    <row r="176" spans="2:65" s="1" customFormat="1" ht="78">
      <c r="B176" s="33"/>
      <c r="D176" s="150" t="s">
        <v>887</v>
      </c>
      <c r="F176" s="187" t="s">
        <v>4277</v>
      </c>
      <c r="I176" s="147"/>
      <c r="L176" s="33"/>
      <c r="M176" s="148"/>
      <c r="T176" s="54"/>
      <c r="AT176" s="18" t="s">
        <v>887</v>
      </c>
      <c r="AU176" s="18" t="s">
        <v>80</v>
      </c>
    </row>
    <row r="177" spans="2:65" s="1" customFormat="1" ht="21.75" customHeight="1">
      <c r="B177" s="33"/>
      <c r="C177" s="132" t="s">
        <v>833</v>
      </c>
      <c r="D177" s="132" t="s">
        <v>168</v>
      </c>
      <c r="E177" s="133" t="s">
        <v>4378</v>
      </c>
      <c r="F177" s="134" t="s">
        <v>4379</v>
      </c>
      <c r="G177" s="135" t="s">
        <v>307</v>
      </c>
      <c r="H177" s="136">
        <v>1</v>
      </c>
      <c r="I177" s="137"/>
      <c r="J177" s="138">
        <f>ROUND(I177*H177,2)</f>
        <v>0</v>
      </c>
      <c r="K177" s="134" t="s">
        <v>19</v>
      </c>
      <c r="L177" s="33"/>
      <c r="M177" s="139" t="s">
        <v>19</v>
      </c>
      <c r="N177" s="140" t="s">
        <v>43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173</v>
      </c>
      <c r="AT177" s="143" t="s">
        <v>168</v>
      </c>
      <c r="AU177" s="143" t="s">
        <v>80</v>
      </c>
      <c r="AY177" s="18" t="s">
        <v>166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80</v>
      </c>
      <c r="BK177" s="144">
        <f>ROUND(I177*H177,2)</f>
        <v>0</v>
      </c>
      <c r="BL177" s="18" t="s">
        <v>173</v>
      </c>
      <c r="BM177" s="143" t="s">
        <v>1321</v>
      </c>
    </row>
    <row r="178" spans="2:65" s="1" customFormat="1" ht="263.25">
      <c r="B178" s="33"/>
      <c r="D178" s="150" t="s">
        <v>887</v>
      </c>
      <c r="F178" s="187" t="s">
        <v>4380</v>
      </c>
      <c r="I178" s="147"/>
      <c r="L178" s="33"/>
      <c r="M178" s="148"/>
      <c r="T178" s="54"/>
      <c r="AT178" s="18" t="s">
        <v>887</v>
      </c>
      <c r="AU178" s="18" t="s">
        <v>80</v>
      </c>
    </row>
    <row r="179" spans="2:65" s="1" customFormat="1" ht="16.5" customHeight="1">
      <c r="B179" s="33"/>
      <c r="C179" s="132" t="s">
        <v>838</v>
      </c>
      <c r="D179" s="132" t="s">
        <v>168</v>
      </c>
      <c r="E179" s="133" t="s">
        <v>4381</v>
      </c>
      <c r="F179" s="134" t="s">
        <v>4382</v>
      </c>
      <c r="G179" s="135" t="s">
        <v>307</v>
      </c>
      <c r="H179" s="136">
        <v>1</v>
      </c>
      <c r="I179" s="137"/>
      <c r="J179" s="138">
        <f>ROUND(I179*H179,2)</f>
        <v>0</v>
      </c>
      <c r="K179" s="134" t="s">
        <v>19</v>
      </c>
      <c r="L179" s="33"/>
      <c r="M179" s="139" t="s">
        <v>19</v>
      </c>
      <c r="N179" s="140" t="s">
        <v>43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173</v>
      </c>
      <c r="AT179" s="143" t="s">
        <v>168</v>
      </c>
      <c r="AU179" s="143" t="s">
        <v>80</v>
      </c>
      <c r="AY179" s="18" t="s">
        <v>166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8" t="s">
        <v>80</v>
      </c>
      <c r="BK179" s="144">
        <f>ROUND(I179*H179,2)</f>
        <v>0</v>
      </c>
      <c r="BL179" s="18" t="s">
        <v>173</v>
      </c>
      <c r="BM179" s="143" t="s">
        <v>1332</v>
      </c>
    </row>
    <row r="180" spans="2:65" s="1" customFormat="1" ht="39">
      <c r="B180" s="33"/>
      <c r="D180" s="150" t="s">
        <v>887</v>
      </c>
      <c r="F180" s="187" t="s">
        <v>4281</v>
      </c>
      <c r="I180" s="147"/>
      <c r="L180" s="33"/>
      <c r="M180" s="148"/>
      <c r="T180" s="54"/>
      <c r="AT180" s="18" t="s">
        <v>887</v>
      </c>
      <c r="AU180" s="18" t="s">
        <v>80</v>
      </c>
    </row>
    <row r="181" spans="2:65" s="1" customFormat="1" ht="24.2" customHeight="1">
      <c r="B181" s="33"/>
      <c r="C181" s="132" t="s">
        <v>845</v>
      </c>
      <c r="D181" s="132" t="s">
        <v>168</v>
      </c>
      <c r="E181" s="133" t="s">
        <v>4383</v>
      </c>
      <c r="F181" s="134" t="s">
        <v>4384</v>
      </c>
      <c r="G181" s="135" t="s">
        <v>307</v>
      </c>
      <c r="H181" s="136">
        <v>2</v>
      </c>
      <c r="I181" s="137"/>
      <c r="J181" s="138">
        <f>ROUND(I181*H181,2)</f>
        <v>0</v>
      </c>
      <c r="K181" s="134" t="s">
        <v>19</v>
      </c>
      <c r="L181" s="33"/>
      <c r="M181" s="139" t="s">
        <v>19</v>
      </c>
      <c r="N181" s="140" t="s">
        <v>43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173</v>
      </c>
      <c r="AT181" s="143" t="s">
        <v>168</v>
      </c>
      <c r="AU181" s="143" t="s">
        <v>80</v>
      </c>
      <c r="AY181" s="18" t="s">
        <v>166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8" t="s">
        <v>80</v>
      </c>
      <c r="BK181" s="144">
        <f>ROUND(I181*H181,2)</f>
        <v>0</v>
      </c>
      <c r="BL181" s="18" t="s">
        <v>173</v>
      </c>
      <c r="BM181" s="143" t="s">
        <v>1342</v>
      </c>
    </row>
    <row r="182" spans="2:65" s="1" customFormat="1" ht="214.5">
      <c r="B182" s="33"/>
      <c r="D182" s="150" t="s">
        <v>887</v>
      </c>
      <c r="F182" s="187" t="s">
        <v>4283</v>
      </c>
      <c r="I182" s="147"/>
      <c r="L182" s="33"/>
      <c r="M182" s="148"/>
      <c r="T182" s="54"/>
      <c r="AT182" s="18" t="s">
        <v>887</v>
      </c>
      <c r="AU182" s="18" t="s">
        <v>80</v>
      </c>
    </row>
    <row r="183" spans="2:65" s="1" customFormat="1" ht="24.2" customHeight="1">
      <c r="B183" s="33"/>
      <c r="C183" s="132" t="s">
        <v>850</v>
      </c>
      <c r="D183" s="132" t="s">
        <v>168</v>
      </c>
      <c r="E183" s="133" t="s">
        <v>4385</v>
      </c>
      <c r="F183" s="134" t="s">
        <v>4386</v>
      </c>
      <c r="G183" s="135" t="s">
        <v>307</v>
      </c>
      <c r="H183" s="136">
        <v>2</v>
      </c>
      <c r="I183" s="137"/>
      <c r="J183" s="138">
        <f>ROUND(I183*H183,2)</f>
        <v>0</v>
      </c>
      <c r="K183" s="134" t="s">
        <v>19</v>
      </c>
      <c r="L183" s="33"/>
      <c r="M183" s="139" t="s">
        <v>19</v>
      </c>
      <c r="N183" s="140" t="s">
        <v>43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173</v>
      </c>
      <c r="AT183" s="143" t="s">
        <v>168</v>
      </c>
      <c r="AU183" s="143" t="s">
        <v>80</v>
      </c>
      <c r="AY183" s="18" t="s">
        <v>166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80</v>
      </c>
      <c r="BK183" s="144">
        <f>ROUND(I183*H183,2)</f>
        <v>0</v>
      </c>
      <c r="BL183" s="18" t="s">
        <v>173</v>
      </c>
      <c r="BM183" s="143" t="s">
        <v>1353</v>
      </c>
    </row>
    <row r="184" spans="2:65" s="1" customFormat="1" ht="117">
      <c r="B184" s="33"/>
      <c r="D184" s="150" t="s">
        <v>887</v>
      </c>
      <c r="F184" s="187" t="s">
        <v>4285</v>
      </c>
      <c r="I184" s="147"/>
      <c r="L184" s="33"/>
      <c r="M184" s="148"/>
      <c r="T184" s="54"/>
      <c r="AT184" s="18" t="s">
        <v>887</v>
      </c>
      <c r="AU184" s="18" t="s">
        <v>80</v>
      </c>
    </row>
    <row r="185" spans="2:65" s="1" customFormat="1" ht="21.75" customHeight="1">
      <c r="B185" s="33"/>
      <c r="C185" s="132" t="s">
        <v>857</v>
      </c>
      <c r="D185" s="132" t="s">
        <v>168</v>
      </c>
      <c r="E185" s="133" t="s">
        <v>4387</v>
      </c>
      <c r="F185" s="134" t="s">
        <v>4388</v>
      </c>
      <c r="G185" s="135" t="s">
        <v>307</v>
      </c>
      <c r="H185" s="136">
        <v>1</v>
      </c>
      <c r="I185" s="137"/>
      <c r="J185" s="138">
        <f>ROUND(I185*H185,2)</f>
        <v>0</v>
      </c>
      <c r="K185" s="134" t="s">
        <v>19</v>
      </c>
      <c r="L185" s="33"/>
      <c r="M185" s="139" t="s">
        <v>19</v>
      </c>
      <c r="N185" s="140" t="s">
        <v>43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173</v>
      </c>
      <c r="AT185" s="143" t="s">
        <v>168</v>
      </c>
      <c r="AU185" s="143" t="s">
        <v>80</v>
      </c>
      <c r="AY185" s="18" t="s">
        <v>166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80</v>
      </c>
      <c r="BK185" s="144">
        <f>ROUND(I185*H185,2)</f>
        <v>0</v>
      </c>
      <c r="BL185" s="18" t="s">
        <v>173</v>
      </c>
      <c r="BM185" s="143" t="s">
        <v>1371</v>
      </c>
    </row>
    <row r="186" spans="2:65" s="1" customFormat="1" ht="58.5">
      <c r="B186" s="33"/>
      <c r="D186" s="150" t="s">
        <v>887</v>
      </c>
      <c r="F186" s="187" t="s">
        <v>4389</v>
      </c>
      <c r="I186" s="147"/>
      <c r="L186" s="33"/>
      <c r="M186" s="148"/>
      <c r="T186" s="54"/>
      <c r="AT186" s="18" t="s">
        <v>887</v>
      </c>
      <c r="AU186" s="18" t="s">
        <v>80</v>
      </c>
    </row>
    <row r="187" spans="2:65" s="1" customFormat="1" ht="21.75" customHeight="1">
      <c r="B187" s="33"/>
      <c r="C187" s="132" t="s">
        <v>863</v>
      </c>
      <c r="D187" s="132" t="s">
        <v>168</v>
      </c>
      <c r="E187" s="133" t="s">
        <v>4390</v>
      </c>
      <c r="F187" s="134" t="s">
        <v>4288</v>
      </c>
      <c r="G187" s="135" t="s">
        <v>307</v>
      </c>
      <c r="H187" s="136">
        <v>1</v>
      </c>
      <c r="I187" s="137"/>
      <c r="J187" s="138">
        <f>ROUND(I187*H187,2)</f>
        <v>0</v>
      </c>
      <c r="K187" s="134" t="s">
        <v>19</v>
      </c>
      <c r="L187" s="33"/>
      <c r="M187" s="139" t="s">
        <v>19</v>
      </c>
      <c r="N187" s="140" t="s">
        <v>43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173</v>
      </c>
      <c r="AT187" s="143" t="s">
        <v>168</v>
      </c>
      <c r="AU187" s="143" t="s">
        <v>80</v>
      </c>
      <c r="AY187" s="18" t="s">
        <v>166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80</v>
      </c>
      <c r="BK187" s="144">
        <f>ROUND(I187*H187,2)</f>
        <v>0</v>
      </c>
      <c r="BL187" s="18" t="s">
        <v>173</v>
      </c>
      <c r="BM187" s="143" t="s">
        <v>1384</v>
      </c>
    </row>
    <row r="188" spans="2:65" s="1" customFormat="1" ht="58.5">
      <c r="B188" s="33"/>
      <c r="D188" s="150" t="s">
        <v>887</v>
      </c>
      <c r="F188" s="187" t="s">
        <v>4389</v>
      </c>
      <c r="I188" s="147"/>
      <c r="L188" s="33"/>
      <c r="M188" s="148"/>
      <c r="T188" s="54"/>
      <c r="AT188" s="18" t="s">
        <v>887</v>
      </c>
      <c r="AU188" s="18" t="s">
        <v>80</v>
      </c>
    </row>
    <row r="189" spans="2:65" s="1" customFormat="1" ht="24.2" customHeight="1">
      <c r="B189" s="33"/>
      <c r="C189" s="132" t="s">
        <v>872</v>
      </c>
      <c r="D189" s="132" t="s">
        <v>168</v>
      </c>
      <c r="E189" s="133" t="s">
        <v>4391</v>
      </c>
      <c r="F189" s="134" t="s">
        <v>4392</v>
      </c>
      <c r="G189" s="135" t="s">
        <v>307</v>
      </c>
      <c r="H189" s="136">
        <v>1</v>
      </c>
      <c r="I189" s="137"/>
      <c r="J189" s="138">
        <f>ROUND(I189*H189,2)</f>
        <v>0</v>
      </c>
      <c r="K189" s="134" t="s">
        <v>19</v>
      </c>
      <c r="L189" s="33"/>
      <c r="M189" s="139" t="s">
        <v>19</v>
      </c>
      <c r="N189" s="140" t="s">
        <v>43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173</v>
      </c>
      <c r="AT189" s="143" t="s">
        <v>168</v>
      </c>
      <c r="AU189" s="143" t="s">
        <v>80</v>
      </c>
      <c r="AY189" s="18" t="s">
        <v>166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80</v>
      </c>
      <c r="BK189" s="144">
        <f>ROUND(I189*H189,2)</f>
        <v>0</v>
      </c>
      <c r="BL189" s="18" t="s">
        <v>173</v>
      </c>
      <c r="BM189" s="143" t="s">
        <v>1394</v>
      </c>
    </row>
    <row r="190" spans="2:65" s="1" customFormat="1" ht="29.25">
      <c r="B190" s="33"/>
      <c r="D190" s="150" t="s">
        <v>887</v>
      </c>
      <c r="F190" s="187" t="s">
        <v>4393</v>
      </c>
      <c r="I190" s="147"/>
      <c r="L190" s="33"/>
      <c r="M190" s="148"/>
      <c r="T190" s="54"/>
      <c r="AT190" s="18" t="s">
        <v>887</v>
      </c>
      <c r="AU190" s="18" t="s">
        <v>80</v>
      </c>
    </row>
    <row r="191" spans="2:65" s="1" customFormat="1" ht="16.5" customHeight="1">
      <c r="B191" s="33"/>
      <c r="C191" s="132" t="s">
        <v>878</v>
      </c>
      <c r="D191" s="132" t="s">
        <v>168</v>
      </c>
      <c r="E191" s="133" t="s">
        <v>4394</v>
      </c>
      <c r="F191" s="134" t="s">
        <v>4292</v>
      </c>
      <c r="G191" s="135" t="s">
        <v>307</v>
      </c>
      <c r="H191" s="136">
        <v>1</v>
      </c>
      <c r="I191" s="137"/>
      <c r="J191" s="138">
        <f>ROUND(I191*H191,2)</f>
        <v>0</v>
      </c>
      <c r="K191" s="134" t="s">
        <v>19</v>
      </c>
      <c r="L191" s="33"/>
      <c r="M191" s="139" t="s">
        <v>19</v>
      </c>
      <c r="N191" s="140" t="s">
        <v>43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173</v>
      </c>
      <c r="AT191" s="143" t="s">
        <v>168</v>
      </c>
      <c r="AU191" s="143" t="s">
        <v>80</v>
      </c>
      <c r="AY191" s="18" t="s">
        <v>166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80</v>
      </c>
      <c r="BK191" s="144">
        <f>ROUND(I191*H191,2)</f>
        <v>0</v>
      </c>
      <c r="BL191" s="18" t="s">
        <v>173</v>
      </c>
      <c r="BM191" s="143" t="s">
        <v>1412</v>
      </c>
    </row>
    <row r="192" spans="2:65" s="1" customFormat="1" ht="29.25">
      <c r="B192" s="33"/>
      <c r="D192" s="150" t="s">
        <v>887</v>
      </c>
      <c r="F192" s="187" t="s">
        <v>4165</v>
      </c>
      <c r="I192" s="147"/>
      <c r="L192" s="33"/>
      <c r="M192" s="148"/>
      <c r="T192" s="54"/>
      <c r="AT192" s="18" t="s">
        <v>887</v>
      </c>
      <c r="AU192" s="18" t="s">
        <v>80</v>
      </c>
    </row>
    <row r="193" spans="2:65" s="1" customFormat="1" ht="16.5" customHeight="1">
      <c r="B193" s="33"/>
      <c r="C193" s="132" t="s">
        <v>883</v>
      </c>
      <c r="D193" s="132" t="s">
        <v>168</v>
      </c>
      <c r="E193" s="133" t="s">
        <v>4395</v>
      </c>
      <c r="F193" s="134" t="s">
        <v>4293</v>
      </c>
      <c r="G193" s="135" t="s">
        <v>307</v>
      </c>
      <c r="H193" s="136">
        <v>3</v>
      </c>
      <c r="I193" s="137"/>
      <c r="J193" s="138">
        <f>ROUND(I193*H193,2)</f>
        <v>0</v>
      </c>
      <c r="K193" s="134" t="s">
        <v>19</v>
      </c>
      <c r="L193" s="33"/>
      <c r="M193" s="139" t="s">
        <v>19</v>
      </c>
      <c r="N193" s="140" t="s">
        <v>43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173</v>
      </c>
      <c r="AT193" s="143" t="s">
        <v>168</v>
      </c>
      <c r="AU193" s="143" t="s">
        <v>80</v>
      </c>
      <c r="AY193" s="18" t="s">
        <v>166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80</v>
      </c>
      <c r="BK193" s="144">
        <f>ROUND(I193*H193,2)</f>
        <v>0</v>
      </c>
      <c r="BL193" s="18" t="s">
        <v>173</v>
      </c>
      <c r="BM193" s="143" t="s">
        <v>1422</v>
      </c>
    </row>
    <row r="194" spans="2:65" s="1" customFormat="1" ht="29.25">
      <c r="B194" s="33"/>
      <c r="D194" s="150" t="s">
        <v>887</v>
      </c>
      <c r="F194" s="187" t="s">
        <v>4165</v>
      </c>
      <c r="I194" s="147"/>
      <c r="L194" s="33"/>
      <c r="M194" s="148"/>
      <c r="T194" s="54"/>
      <c r="AT194" s="18" t="s">
        <v>887</v>
      </c>
      <c r="AU194" s="18" t="s">
        <v>80</v>
      </c>
    </row>
    <row r="195" spans="2:65" s="11" customFormat="1" ht="25.9" customHeight="1">
      <c r="B195" s="120"/>
      <c r="D195" s="121" t="s">
        <v>71</v>
      </c>
      <c r="E195" s="122" t="s">
        <v>4396</v>
      </c>
      <c r="F195" s="122" t="s">
        <v>4170</v>
      </c>
      <c r="I195" s="123"/>
      <c r="J195" s="124">
        <f>BK195</f>
        <v>0</v>
      </c>
      <c r="L195" s="120"/>
      <c r="M195" s="125"/>
      <c r="P195" s="126">
        <f>SUM(P196:P254)</f>
        <v>0</v>
      </c>
      <c r="R195" s="126">
        <f>SUM(R196:R254)</f>
        <v>0</v>
      </c>
      <c r="T195" s="127">
        <f>SUM(T196:T254)</f>
        <v>0</v>
      </c>
      <c r="AR195" s="121" t="s">
        <v>80</v>
      </c>
      <c r="AT195" s="128" t="s">
        <v>71</v>
      </c>
      <c r="AU195" s="128" t="s">
        <v>72</v>
      </c>
      <c r="AY195" s="121" t="s">
        <v>166</v>
      </c>
      <c r="BK195" s="129">
        <f>SUM(BK196:BK254)</f>
        <v>0</v>
      </c>
    </row>
    <row r="196" spans="2:65" s="1" customFormat="1" ht="21.75" customHeight="1">
      <c r="B196" s="33"/>
      <c r="C196" s="132" t="s">
        <v>894</v>
      </c>
      <c r="D196" s="132" t="s">
        <v>168</v>
      </c>
      <c r="E196" s="133" t="s">
        <v>4397</v>
      </c>
      <c r="F196" s="134" t="s">
        <v>4296</v>
      </c>
      <c r="G196" s="135" t="s">
        <v>307</v>
      </c>
      <c r="H196" s="136">
        <v>1</v>
      </c>
      <c r="I196" s="137"/>
      <c r="J196" s="138">
        <f>ROUND(I196*H196,2)</f>
        <v>0</v>
      </c>
      <c r="K196" s="134" t="s">
        <v>19</v>
      </c>
      <c r="L196" s="33"/>
      <c r="M196" s="139" t="s">
        <v>19</v>
      </c>
      <c r="N196" s="140" t="s">
        <v>43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173</v>
      </c>
      <c r="AT196" s="143" t="s">
        <v>168</v>
      </c>
      <c r="AU196" s="143" t="s">
        <v>80</v>
      </c>
      <c r="AY196" s="18" t="s">
        <v>166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8" t="s">
        <v>80</v>
      </c>
      <c r="BK196" s="144">
        <f>ROUND(I196*H196,2)</f>
        <v>0</v>
      </c>
      <c r="BL196" s="18" t="s">
        <v>173</v>
      </c>
      <c r="BM196" s="143" t="s">
        <v>1434</v>
      </c>
    </row>
    <row r="197" spans="2:65" s="1" customFormat="1" ht="21.75" customHeight="1">
      <c r="B197" s="33"/>
      <c r="C197" s="132" t="s">
        <v>901</v>
      </c>
      <c r="D197" s="132" t="s">
        <v>168</v>
      </c>
      <c r="E197" s="133" t="s">
        <v>4398</v>
      </c>
      <c r="F197" s="134" t="s">
        <v>4297</v>
      </c>
      <c r="G197" s="135" t="s">
        <v>307</v>
      </c>
      <c r="H197" s="136">
        <v>1</v>
      </c>
      <c r="I197" s="137"/>
      <c r="J197" s="138">
        <f>ROUND(I197*H197,2)</f>
        <v>0</v>
      </c>
      <c r="K197" s="134" t="s">
        <v>19</v>
      </c>
      <c r="L197" s="33"/>
      <c r="M197" s="139" t="s">
        <v>19</v>
      </c>
      <c r="N197" s="140" t="s">
        <v>43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173</v>
      </c>
      <c r="AT197" s="143" t="s">
        <v>168</v>
      </c>
      <c r="AU197" s="143" t="s">
        <v>80</v>
      </c>
      <c r="AY197" s="18" t="s">
        <v>166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8" t="s">
        <v>80</v>
      </c>
      <c r="BK197" s="144">
        <f>ROUND(I197*H197,2)</f>
        <v>0</v>
      </c>
      <c r="BL197" s="18" t="s">
        <v>173</v>
      </c>
      <c r="BM197" s="143" t="s">
        <v>1447</v>
      </c>
    </row>
    <row r="198" spans="2:65" s="1" customFormat="1" ht="48.75">
      <c r="B198" s="33"/>
      <c r="D198" s="150" t="s">
        <v>887</v>
      </c>
      <c r="F198" s="187" t="s">
        <v>4298</v>
      </c>
      <c r="I198" s="147"/>
      <c r="L198" s="33"/>
      <c r="M198" s="148"/>
      <c r="T198" s="54"/>
      <c r="AT198" s="18" t="s">
        <v>887</v>
      </c>
      <c r="AU198" s="18" t="s">
        <v>80</v>
      </c>
    </row>
    <row r="199" spans="2:65" s="1" customFormat="1" ht="16.5" customHeight="1">
      <c r="B199" s="33"/>
      <c r="C199" s="132" t="s">
        <v>911</v>
      </c>
      <c r="D199" s="132" t="s">
        <v>168</v>
      </c>
      <c r="E199" s="133" t="s">
        <v>4399</v>
      </c>
      <c r="F199" s="134" t="s">
        <v>4400</v>
      </c>
      <c r="G199" s="135" t="s">
        <v>307</v>
      </c>
      <c r="H199" s="136">
        <v>1</v>
      </c>
      <c r="I199" s="137"/>
      <c r="J199" s="138">
        <f t="shared" ref="J199:J228" si="20">ROUND(I199*H199,2)</f>
        <v>0</v>
      </c>
      <c r="K199" s="134" t="s">
        <v>19</v>
      </c>
      <c r="L199" s="33"/>
      <c r="M199" s="139" t="s">
        <v>19</v>
      </c>
      <c r="N199" s="140" t="s">
        <v>43</v>
      </c>
      <c r="P199" s="141">
        <f t="shared" ref="P199:P228" si="21">O199*H199</f>
        <v>0</v>
      </c>
      <c r="Q199" s="141">
        <v>0</v>
      </c>
      <c r="R199" s="141">
        <f t="shared" ref="R199:R228" si="22">Q199*H199</f>
        <v>0</v>
      </c>
      <c r="S199" s="141">
        <v>0</v>
      </c>
      <c r="T199" s="142">
        <f t="shared" ref="T199:T228" si="23">S199*H199</f>
        <v>0</v>
      </c>
      <c r="AR199" s="143" t="s">
        <v>173</v>
      </c>
      <c r="AT199" s="143" t="s">
        <v>168</v>
      </c>
      <c r="AU199" s="143" t="s">
        <v>80</v>
      </c>
      <c r="AY199" s="18" t="s">
        <v>166</v>
      </c>
      <c r="BE199" s="144">
        <f t="shared" ref="BE199:BE228" si="24">IF(N199="základní",J199,0)</f>
        <v>0</v>
      </c>
      <c r="BF199" s="144">
        <f t="shared" ref="BF199:BF228" si="25">IF(N199="snížená",J199,0)</f>
        <v>0</v>
      </c>
      <c r="BG199" s="144">
        <f t="shared" ref="BG199:BG228" si="26">IF(N199="zákl. přenesená",J199,0)</f>
        <v>0</v>
      </c>
      <c r="BH199" s="144">
        <f t="shared" ref="BH199:BH228" si="27">IF(N199="sníž. přenesená",J199,0)</f>
        <v>0</v>
      </c>
      <c r="BI199" s="144">
        <f t="shared" ref="BI199:BI228" si="28">IF(N199="nulová",J199,0)</f>
        <v>0</v>
      </c>
      <c r="BJ199" s="18" t="s">
        <v>80</v>
      </c>
      <c r="BK199" s="144">
        <f t="shared" ref="BK199:BK228" si="29">ROUND(I199*H199,2)</f>
        <v>0</v>
      </c>
      <c r="BL199" s="18" t="s">
        <v>173</v>
      </c>
      <c r="BM199" s="143" t="s">
        <v>1459</v>
      </c>
    </row>
    <row r="200" spans="2:65" s="1" customFormat="1" ht="16.5" customHeight="1">
      <c r="B200" s="33"/>
      <c r="C200" s="132" t="s">
        <v>921</v>
      </c>
      <c r="D200" s="132" t="s">
        <v>168</v>
      </c>
      <c r="E200" s="133" t="s">
        <v>4401</v>
      </c>
      <c r="F200" s="134" t="s">
        <v>4172</v>
      </c>
      <c r="G200" s="135" t="s">
        <v>307</v>
      </c>
      <c r="H200" s="136">
        <v>1</v>
      </c>
      <c r="I200" s="137"/>
      <c r="J200" s="138">
        <f t="shared" si="20"/>
        <v>0</v>
      </c>
      <c r="K200" s="134" t="s">
        <v>19</v>
      </c>
      <c r="L200" s="33"/>
      <c r="M200" s="139" t="s">
        <v>19</v>
      </c>
      <c r="N200" s="140" t="s">
        <v>43</v>
      </c>
      <c r="P200" s="141">
        <f t="shared" si="21"/>
        <v>0</v>
      </c>
      <c r="Q200" s="141">
        <v>0</v>
      </c>
      <c r="R200" s="141">
        <f t="shared" si="22"/>
        <v>0</v>
      </c>
      <c r="S200" s="141">
        <v>0</v>
      </c>
      <c r="T200" s="142">
        <f t="shared" si="23"/>
        <v>0</v>
      </c>
      <c r="AR200" s="143" t="s">
        <v>173</v>
      </c>
      <c r="AT200" s="143" t="s">
        <v>168</v>
      </c>
      <c r="AU200" s="143" t="s">
        <v>80</v>
      </c>
      <c r="AY200" s="18" t="s">
        <v>166</v>
      </c>
      <c r="BE200" s="144">
        <f t="shared" si="24"/>
        <v>0</v>
      </c>
      <c r="BF200" s="144">
        <f t="shared" si="25"/>
        <v>0</v>
      </c>
      <c r="BG200" s="144">
        <f t="shared" si="26"/>
        <v>0</v>
      </c>
      <c r="BH200" s="144">
        <f t="shared" si="27"/>
        <v>0</v>
      </c>
      <c r="BI200" s="144">
        <f t="shared" si="28"/>
        <v>0</v>
      </c>
      <c r="BJ200" s="18" t="s">
        <v>80</v>
      </c>
      <c r="BK200" s="144">
        <f t="shared" si="29"/>
        <v>0</v>
      </c>
      <c r="BL200" s="18" t="s">
        <v>173</v>
      </c>
      <c r="BM200" s="143" t="s">
        <v>1473</v>
      </c>
    </row>
    <row r="201" spans="2:65" s="1" customFormat="1" ht="16.5" customHeight="1">
      <c r="B201" s="33"/>
      <c r="C201" s="132" t="s">
        <v>930</v>
      </c>
      <c r="D201" s="132" t="s">
        <v>168</v>
      </c>
      <c r="E201" s="133" t="s">
        <v>4402</v>
      </c>
      <c r="F201" s="134" t="s">
        <v>4299</v>
      </c>
      <c r="G201" s="135" t="s">
        <v>307</v>
      </c>
      <c r="H201" s="136">
        <v>1</v>
      </c>
      <c r="I201" s="137"/>
      <c r="J201" s="138">
        <f t="shared" si="20"/>
        <v>0</v>
      </c>
      <c r="K201" s="134" t="s">
        <v>19</v>
      </c>
      <c r="L201" s="33"/>
      <c r="M201" s="139" t="s">
        <v>19</v>
      </c>
      <c r="N201" s="140" t="s">
        <v>43</v>
      </c>
      <c r="P201" s="141">
        <f t="shared" si="21"/>
        <v>0</v>
      </c>
      <c r="Q201" s="141">
        <v>0</v>
      </c>
      <c r="R201" s="141">
        <f t="shared" si="22"/>
        <v>0</v>
      </c>
      <c r="S201" s="141">
        <v>0</v>
      </c>
      <c r="T201" s="142">
        <f t="shared" si="23"/>
        <v>0</v>
      </c>
      <c r="AR201" s="143" t="s">
        <v>173</v>
      </c>
      <c r="AT201" s="143" t="s">
        <v>168</v>
      </c>
      <c r="AU201" s="143" t="s">
        <v>80</v>
      </c>
      <c r="AY201" s="18" t="s">
        <v>166</v>
      </c>
      <c r="BE201" s="144">
        <f t="shared" si="24"/>
        <v>0</v>
      </c>
      <c r="BF201" s="144">
        <f t="shared" si="25"/>
        <v>0</v>
      </c>
      <c r="BG201" s="144">
        <f t="shared" si="26"/>
        <v>0</v>
      </c>
      <c r="BH201" s="144">
        <f t="shared" si="27"/>
        <v>0</v>
      </c>
      <c r="BI201" s="144">
        <f t="shared" si="28"/>
        <v>0</v>
      </c>
      <c r="BJ201" s="18" t="s">
        <v>80</v>
      </c>
      <c r="BK201" s="144">
        <f t="shared" si="29"/>
        <v>0</v>
      </c>
      <c r="BL201" s="18" t="s">
        <v>173</v>
      </c>
      <c r="BM201" s="143" t="s">
        <v>1487</v>
      </c>
    </row>
    <row r="202" spans="2:65" s="1" customFormat="1" ht="24.2" customHeight="1">
      <c r="B202" s="33"/>
      <c r="C202" s="132" t="s">
        <v>937</v>
      </c>
      <c r="D202" s="132" t="s">
        <v>168</v>
      </c>
      <c r="E202" s="133" t="s">
        <v>4403</v>
      </c>
      <c r="F202" s="134" t="s">
        <v>4176</v>
      </c>
      <c r="G202" s="135" t="s">
        <v>307</v>
      </c>
      <c r="H202" s="136">
        <v>1</v>
      </c>
      <c r="I202" s="137"/>
      <c r="J202" s="138">
        <f t="shared" si="20"/>
        <v>0</v>
      </c>
      <c r="K202" s="134" t="s">
        <v>19</v>
      </c>
      <c r="L202" s="33"/>
      <c r="M202" s="139" t="s">
        <v>19</v>
      </c>
      <c r="N202" s="140" t="s">
        <v>43</v>
      </c>
      <c r="P202" s="141">
        <f t="shared" si="21"/>
        <v>0</v>
      </c>
      <c r="Q202" s="141">
        <v>0</v>
      </c>
      <c r="R202" s="141">
        <f t="shared" si="22"/>
        <v>0</v>
      </c>
      <c r="S202" s="141">
        <v>0</v>
      </c>
      <c r="T202" s="142">
        <f t="shared" si="23"/>
        <v>0</v>
      </c>
      <c r="AR202" s="143" t="s">
        <v>173</v>
      </c>
      <c r="AT202" s="143" t="s">
        <v>168</v>
      </c>
      <c r="AU202" s="143" t="s">
        <v>80</v>
      </c>
      <c r="AY202" s="18" t="s">
        <v>166</v>
      </c>
      <c r="BE202" s="144">
        <f t="shared" si="24"/>
        <v>0</v>
      </c>
      <c r="BF202" s="144">
        <f t="shared" si="25"/>
        <v>0</v>
      </c>
      <c r="BG202" s="144">
        <f t="shared" si="26"/>
        <v>0</v>
      </c>
      <c r="BH202" s="144">
        <f t="shared" si="27"/>
        <v>0</v>
      </c>
      <c r="BI202" s="144">
        <f t="shared" si="28"/>
        <v>0</v>
      </c>
      <c r="BJ202" s="18" t="s">
        <v>80</v>
      </c>
      <c r="BK202" s="144">
        <f t="shared" si="29"/>
        <v>0</v>
      </c>
      <c r="BL202" s="18" t="s">
        <v>173</v>
      </c>
      <c r="BM202" s="143" t="s">
        <v>1516</v>
      </c>
    </row>
    <row r="203" spans="2:65" s="1" customFormat="1" ht="24.2" customHeight="1">
      <c r="B203" s="33"/>
      <c r="C203" s="132" t="s">
        <v>947</v>
      </c>
      <c r="D203" s="132" t="s">
        <v>168</v>
      </c>
      <c r="E203" s="133" t="s">
        <v>4404</v>
      </c>
      <c r="F203" s="134" t="s">
        <v>4300</v>
      </c>
      <c r="G203" s="135" t="s">
        <v>307</v>
      </c>
      <c r="H203" s="136">
        <v>1</v>
      </c>
      <c r="I203" s="137"/>
      <c r="J203" s="138">
        <f t="shared" si="20"/>
        <v>0</v>
      </c>
      <c r="K203" s="134" t="s">
        <v>19</v>
      </c>
      <c r="L203" s="33"/>
      <c r="M203" s="139" t="s">
        <v>19</v>
      </c>
      <c r="N203" s="140" t="s">
        <v>43</v>
      </c>
      <c r="P203" s="141">
        <f t="shared" si="21"/>
        <v>0</v>
      </c>
      <c r="Q203" s="141">
        <v>0</v>
      </c>
      <c r="R203" s="141">
        <f t="shared" si="22"/>
        <v>0</v>
      </c>
      <c r="S203" s="141">
        <v>0</v>
      </c>
      <c r="T203" s="142">
        <f t="shared" si="23"/>
        <v>0</v>
      </c>
      <c r="AR203" s="143" t="s">
        <v>173</v>
      </c>
      <c r="AT203" s="143" t="s">
        <v>168</v>
      </c>
      <c r="AU203" s="143" t="s">
        <v>80</v>
      </c>
      <c r="AY203" s="18" t="s">
        <v>166</v>
      </c>
      <c r="BE203" s="144">
        <f t="shared" si="24"/>
        <v>0</v>
      </c>
      <c r="BF203" s="144">
        <f t="shared" si="25"/>
        <v>0</v>
      </c>
      <c r="BG203" s="144">
        <f t="shared" si="26"/>
        <v>0</v>
      </c>
      <c r="BH203" s="144">
        <f t="shared" si="27"/>
        <v>0</v>
      </c>
      <c r="BI203" s="144">
        <f t="shared" si="28"/>
        <v>0</v>
      </c>
      <c r="BJ203" s="18" t="s">
        <v>80</v>
      </c>
      <c r="BK203" s="144">
        <f t="shared" si="29"/>
        <v>0</v>
      </c>
      <c r="BL203" s="18" t="s">
        <v>173</v>
      </c>
      <c r="BM203" s="143" t="s">
        <v>1529</v>
      </c>
    </row>
    <row r="204" spans="2:65" s="1" customFormat="1" ht="21.75" customHeight="1">
      <c r="B204" s="33"/>
      <c r="C204" s="132" t="s">
        <v>956</v>
      </c>
      <c r="D204" s="132" t="s">
        <v>168</v>
      </c>
      <c r="E204" s="133" t="s">
        <v>4405</v>
      </c>
      <c r="F204" s="134" t="s">
        <v>4406</v>
      </c>
      <c r="G204" s="135" t="s">
        <v>307</v>
      </c>
      <c r="H204" s="136">
        <v>2</v>
      </c>
      <c r="I204" s="137"/>
      <c r="J204" s="138">
        <f t="shared" si="20"/>
        <v>0</v>
      </c>
      <c r="K204" s="134" t="s">
        <v>19</v>
      </c>
      <c r="L204" s="33"/>
      <c r="M204" s="139" t="s">
        <v>19</v>
      </c>
      <c r="N204" s="140" t="s">
        <v>43</v>
      </c>
      <c r="P204" s="141">
        <f t="shared" si="21"/>
        <v>0</v>
      </c>
      <c r="Q204" s="141">
        <v>0</v>
      </c>
      <c r="R204" s="141">
        <f t="shared" si="22"/>
        <v>0</v>
      </c>
      <c r="S204" s="141">
        <v>0</v>
      </c>
      <c r="T204" s="142">
        <f t="shared" si="23"/>
        <v>0</v>
      </c>
      <c r="AR204" s="143" t="s">
        <v>173</v>
      </c>
      <c r="AT204" s="143" t="s">
        <v>168</v>
      </c>
      <c r="AU204" s="143" t="s">
        <v>80</v>
      </c>
      <c r="AY204" s="18" t="s">
        <v>166</v>
      </c>
      <c r="BE204" s="144">
        <f t="shared" si="24"/>
        <v>0</v>
      </c>
      <c r="BF204" s="144">
        <f t="shared" si="25"/>
        <v>0</v>
      </c>
      <c r="BG204" s="144">
        <f t="shared" si="26"/>
        <v>0</v>
      </c>
      <c r="BH204" s="144">
        <f t="shared" si="27"/>
        <v>0</v>
      </c>
      <c r="BI204" s="144">
        <f t="shared" si="28"/>
        <v>0</v>
      </c>
      <c r="BJ204" s="18" t="s">
        <v>80</v>
      </c>
      <c r="BK204" s="144">
        <f t="shared" si="29"/>
        <v>0</v>
      </c>
      <c r="BL204" s="18" t="s">
        <v>173</v>
      </c>
      <c r="BM204" s="143" t="s">
        <v>1540</v>
      </c>
    </row>
    <row r="205" spans="2:65" s="1" customFormat="1" ht="21.75" customHeight="1">
      <c r="B205" s="33"/>
      <c r="C205" s="132" t="s">
        <v>962</v>
      </c>
      <c r="D205" s="132" t="s">
        <v>168</v>
      </c>
      <c r="E205" s="133" t="s">
        <v>4407</v>
      </c>
      <c r="F205" s="134" t="s">
        <v>4408</v>
      </c>
      <c r="G205" s="135" t="s">
        <v>307</v>
      </c>
      <c r="H205" s="136">
        <v>3</v>
      </c>
      <c r="I205" s="137"/>
      <c r="J205" s="138">
        <f t="shared" si="20"/>
        <v>0</v>
      </c>
      <c r="K205" s="134" t="s">
        <v>19</v>
      </c>
      <c r="L205" s="33"/>
      <c r="M205" s="139" t="s">
        <v>19</v>
      </c>
      <c r="N205" s="140" t="s">
        <v>43</v>
      </c>
      <c r="P205" s="141">
        <f t="shared" si="21"/>
        <v>0</v>
      </c>
      <c r="Q205" s="141">
        <v>0</v>
      </c>
      <c r="R205" s="141">
        <f t="shared" si="22"/>
        <v>0</v>
      </c>
      <c r="S205" s="141">
        <v>0</v>
      </c>
      <c r="T205" s="142">
        <f t="shared" si="23"/>
        <v>0</v>
      </c>
      <c r="AR205" s="143" t="s">
        <v>173</v>
      </c>
      <c r="AT205" s="143" t="s">
        <v>168</v>
      </c>
      <c r="AU205" s="143" t="s">
        <v>80</v>
      </c>
      <c r="AY205" s="18" t="s">
        <v>166</v>
      </c>
      <c r="BE205" s="144">
        <f t="shared" si="24"/>
        <v>0</v>
      </c>
      <c r="BF205" s="144">
        <f t="shared" si="25"/>
        <v>0</v>
      </c>
      <c r="BG205" s="144">
        <f t="shared" si="26"/>
        <v>0</v>
      </c>
      <c r="BH205" s="144">
        <f t="shared" si="27"/>
        <v>0</v>
      </c>
      <c r="BI205" s="144">
        <f t="shared" si="28"/>
        <v>0</v>
      </c>
      <c r="BJ205" s="18" t="s">
        <v>80</v>
      </c>
      <c r="BK205" s="144">
        <f t="shared" si="29"/>
        <v>0</v>
      </c>
      <c r="BL205" s="18" t="s">
        <v>173</v>
      </c>
      <c r="BM205" s="143" t="s">
        <v>1555</v>
      </c>
    </row>
    <row r="206" spans="2:65" s="1" customFormat="1" ht="21.75" customHeight="1">
      <c r="B206" s="33"/>
      <c r="C206" s="132" t="s">
        <v>976</v>
      </c>
      <c r="D206" s="132" t="s">
        <v>168</v>
      </c>
      <c r="E206" s="133" t="s">
        <v>4409</v>
      </c>
      <c r="F206" s="134" t="s">
        <v>4302</v>
      </c>
      <c r="G206" s="135" t="s">
        <v>307</v>
      </c>
      <c r="H206" s="136">
        <v>8</v>
      </c>
      <c r="I206" s="137"/>
      <c r="J206" s="138">
        <f t="shared" si="20"/>
        <v>0</v>
      </c>
      <c r="K206" s="134" t="s">
        <v>19</v>
      </c>
      <c r="L206" s="33"/>
      <c r="M206" s="139" t="s">
        <v>19</v>
      </c>
      <c r="N206" s="140" t="s">
        <v>43</v>
      </c>
      <c r="P206" s="141">
        <f t="shared" si="21"/>
        <v>0</v>
      </c>
      <c r="Q206" s="141">
        <v>0</v>
      </c>
      <c r="R206" s="141">
        <f t="shared" si="22"/>
        <v>0</v>
      </c>
      <c r="S206" s="141">
        <v>0</v>
      </c>
      <c r="T206" s="142">
        <f t="shared" si="23"/>
        <v>0</v>
      </c>
      <c r="AR206" s="143" t="s">
        <v>173</v>
      </c>
      <c r="AT206" s="143" t="s">
        <v>168</v>
      </c>
      <c r="AU206" s="143" t="s">
        <v>80</v>
      </c>
      <c r="AY206" s="18" t="s">
        <v>166</v>
      </c>
      <c r="BE206" s="144">
        <f t="shared" si="24"/>
        <v>0</v>
      </c>
      <c r="BF206" s="144">
        <f t="shared" si="25"/>
        <v>0</v>
      </c>
      <c r="BG206" s="144">
        <f t="shared" si="26"/>
        <v>0</v>
      </c>
      <c r="BH206" s="144">
        <f t="shared" si="27"/>
        <v>0</v>
      </c>
      <c r="BI206" s="144">
        <f t="shared" si="28"/>
        <v>0</v>
      </c>
      <c r="BJ206" s="18" t="s">
        <v>80</v>
      </c>
      <c r="BK206" s="144">
        <f t="shared" si="29"/>
        <v>0</v>
      </c>
      <c r="BL206" s="18" t="s">
        <v>173</v>
      </c>
      <c r="BM206" s="143" t="s">
        <v>1566</v>
      </c>
    </row>
    <row r="207" spans="2:65" s="1" customFormat="1" ht="24.2" customHeight="1">
      <c r="B207" s="33"/>
      <c r="C207" s="132" t="s">
        <v>982</v>
      </c>
      <c r="D207" s="132" t="s">
        <v>168</v>
      </c>
      <c r="E207" s="133" t="s">
        <v>4410</v>
      </c>
      <c r="F207" s="134" t="s">
        <v>4303</v>
      </c>
      <c r="G207" s="135" t="s">
        <v>307</v>
      </c>
      <c r="H207" s="136">
        <v>2</v>
      </c>
      <c r="I207" s="137"/>
      <c r="J207" s="138">
        <f t="shared" si="20"/>
        <v>0</v>
      </c>
      <c r="K207" s="134" t="s">
        <v>19</v>
      </c>
      <c r="L207" s="33"/>
      <c r="M207" s="139" t="s">
        <v>19</v>
      </c>
      <c r="N207" s="140" t="s">
        <v>43</v>
      </c>
      <c r="P207" s="141">
        <f t="shared" si="21"/>
        <v>0</v>
      </c>
      <c r="Q207" s="141">
        <v>0</v>
      </c>
      <c r="R207" s="141">
        <f t="shared" si="22"/>
        <v>0</v>
      </c>
      <c r="S207" s="141">
        <v>0</v>
      </c>
      <c r="T207" s="142">
        <f t="shared" si="23"/>
        <v>0</v>
      </c>
      <c r="AR207" s="143" t="s">
        <v>173</v>
      </c>
      <c r="AT207" s="143" t="s">
        <v>168</v>
      </c>
      <c r="AU207" s="143" t="s">
        <v>80</v>
      </c>
      <c r="AY207" s="18" t="s">
        <v>166</v>
      </c>
      <c r="BE207" s="144">
        <f t="shared" si="24"/>
        <v>0</v>
      </c>
      <c r="BF207" s="144">
        <f t="shared" si="25"/>
        <v>0</v>
      </c>
      <c r="BG207" s="144">
        <f t="shared" si="26"/>
        <v>0</v>
      </c>
      <c r="BH207" s="144">
        <f t="shared" si="27"/>
        <v>0</v>
      </c>
      <c r="BI207" s="144">
        <f t="shared" si="28"/>
        <v>0</v>
      </c>
      <c r="BJ207" s="18" t="s">
        <v>80</v>
      </c>
      <c r="BK207" s="144">
        <f t="shared" si="29"/>
        <v>0</v>
      </c>
      <c r="BL207" s="18" t="s">
        <v>173</v>
      </c>
      <c r="BM207" s="143" t="s">
        <v>1577</v>
      </c>
    </row>
    <row r="208" spans="2:65" s="1" customFormat="1" ht="21.75" customHeight="1">
      <c r="B208" s="33"/>
      <c r="C208" s="132" t="s">
        <v>986</v>
      </c>
      <c r="D208" s="132" t="s">
        <v>168</v>
      </c>
      <c r="E208" s="133" t="s">
        <v>4411</v>
      </c>
      <c r="F208" s="134" t="s">
        <v>4304</v>
      </c>
      <c r="G208" s="135" t="s">
        <v>307</v>
      </c>
      <c r="H208" s="136">
        <v>1</v>
      </c>
      <c r="I208" s="137"/>
      <c r="J208" s="138">
        <f t="shared" si="20"/>
        <v>0</v>
      </c>
      <c r="K208" s="134" t="s">
        <v>19</v>
      </c>
      <c r="L208" s="33"/>
      <c r="M208" s="139" t="s">
        <v>19</v>
      </c>
      <c r="N208" s="140" t="s">
        <v>43</v>
      </c>
      <c r="P208" s="141">
        <f t="shared" si="21"/>
        <v>0</v>
      </c>
      <c r="Q208" s="141">
        <v>0</v>
      </c>
      <c r="R208" s="141">
        <f t="shared" si="22"/>
        <v>0</v>
      </c>
      <c r="S208" s="141">
        <v>0</v>
      </c>
      <c r="T208" s="142">
        <f t="shared" si="23"/>
        <v>0</v>
      </c>
      <c r="AR208" s="143" t="s">
        <v>173</v>
      </c>
      <c r="AT208" s="143" t="s">
        <v>168</v>
      </c>
      <c r="AU208" s="143" t="s">
        <v>80</v>
      </c>
      <c r="AY208" s="18" t="s">
        <v>166</v>
      </c>
      <c r="BE208" s="144">
        <f t="shared" si="24"/>
        <v>0</v>
      </c>
      <c r="BF208" s="144">
        <f t="shared" si="25"/>
        <v>0</v>
      </c>
      <c r="BG208" s="144">
        <f t="shared" si="26"/>
        <v>0</v>
      </c>
      <c r="BH208" s="144">
        <f t="shared" si="27"/>
        <v>0</v>
      </c>
      <c r="BI208" s="144">
        <f t="shared" si="28"/>
        <v>0</v>
      </c>
      <c r="BJ208" s="18" t="s">
        <v>80</v>
      </c>
      <c r="BK208" s="144">
        <f t="shared" si="29"/>
        <v>0</v>
      </c>
      <c r="BL208" s="18" t="s">
        <v>173</v>
      </c>
      <c r="BM208" s="143" t="s">
        <v>1589</v>
      </c>
    </row>
    <row r="209" spans="2:65" s="1" customFormat="1" ht="33" customHeight="1">
      <c r="B209" s="33"/>
      <c r="C209" s="132" t="s">
        <v>991</v>
      </c>
      <c r="D209" s="132" t="s">
        <v>168</v>
      </c>
      <c r="E209" s="133" t="s">
        <v>4412</v>
      </c>
      <c r="F209" s="134" t="s">
        <v>4413</v>
      </c>
      <c r="G209" s="135" t="s">
        <v>307</v>
      </c>
      <c r="H209" s="136">
        <v>1</v>
      </c>
      <c r="I209" s="137"/>
      <c r="J209" s="138">
        <f t="shared" si="20"/>
        <v>0</v>
      </c>
      <c r="K209" s="134" t="s">
        <v>19</v>
      </c>
      <c r="L209" s="33"/>
      <c r="M209" s="139" t="s">
        <v>19</v>
      </c>
      <c r="N209" s="140" t="s">
        <v>43</v>
      </c>
      <c r="P209" s="141">
        <f t="shared" si="21"/>
        <v>0</v>
      </c>
      <c r="Q209" s="141">
        <v>0</v>
      </c>
      <c r="R209" s="141">
        <f t="shared" si="22"/>
        <v>0</v>
      </c>
      <c r="S209" s="141">
        <v>0</v>
      </c>
      <c r="T209" s="142">
        <f t="shared" si="23"/>
        <v>0</v>
      </c>
      <c r="AR209" s="143" t="s">
        <v>173</v>
      </c>
      <c r="AT209" s="143" t="s">
        <v>168</v>
      </c>
      <c r="AU209" s="143" t="s">
        <v>80</v>
      </c>
      <c r="AY209" s="18" t="s">
        <v>166</v>
      </c>
      <c r="BE209" s="144">
        <f t="shared" si="24"/>
        <v>0</v>
      </c>
      <c r="BF209" s="144">
        <f t="shared" si="25"/>
        <v>0</v>
      </c>
      <c r="BG209" s="144">
        <f t="shared" si="26"/>
        <v>0</v>
      </c>
      <c r="BH209" s="144">
        <f t="shared" si="27"/>
        <v>0</v>
      </c>
      <c r="BI209" s="144">
        <f t="shared" si="28"/>
        <v>0</v>
      </c>
      <c r="BJ209" s="18" t="s">
        <v>80</v>
      </c>
      <c r="BK209" s="144">
        <f t="shared" si="29"/>
        <v>0</v>
      </c>
      <c r="BL209" s="18" t="s">
        <v>173</v>
      </c>
      <c r="BM209" s="143" t="s">
        <v>1604</v>
      </c>
    </row>
    <row r="210" spans="2:65" s="1" customFormat="1" ht="33" customHeight="1">
      <c r="B210" s="33"/>
      <c r="C210" s="132" t="s">
        <v>996</v>
      </c>
      <c r="D210" s="132" t="s">
        <v>168</v>
      </c>
      <c r="E210" s="133" t="s">
        <v>4414</v>
      </c>
      <c r="F210" s="134" t="s">
        <v>4415</v>
      </c>
      <c r="G210" s="135" t="s">
        <v>307</v>
      </c>
      <c r="H210" s="136">
        <v>1</v>
      </c>
      <c r="I210" s="137"/>
      <c r="J210" s="138">
        <f t="shared" si="20"/>
        <v>0</v>
      </c>
      <c r="K210" s="134" t="s">
        <v>19</v>
      </c>
      <c r="L210" s="33"/>
      <c r="M210" s="139" t="s">
        <v>19</v>
      </c>
      <c r="N210" s="140" t="s">
        <v>43</v>
      </c>
      <c r="P210" s="141">
        <f t="shared" si="21"/>
        <v>0</v>
      </c>
      <c r="Q210" s="141">
        <v>0</v>
      </c>
      <c r="R210" s="141">
        <f t="shared" si="22"/>
        <v>0</v>
      </c>
      <c r="S210" s="141">
        <v>0</v>
      </c>
      <c r="T210" s="142">
        <f t="shared" si="23"/>
        <v>0</v>
      </c>
      <c r="AR210" s="143" t="s">
        <v>173</v>
      </c>
      <c r="AT210" s="143" t="s">
        <v>168</v>
      </c>
      <c r="AU210" s="143" t="s">
        <v>80</v>
      </c>
      <c r="AY210" s="18" t="s">
        <v>166</v>
      </c>
      <c r="BE210" s="144">
        <f t="shared" si="24"/>
        <v>0</v>
      </c>
      <c r="BF210" s="144">
        <f t="shared" si="25"/>
        <v>0</v>
      </c>
      <c r="BG210" s="144">
        <f t="shared" si="26"/>
        <v>0</v>
      </c>
      <c r="BH210" s="144">
        <f t="shared" si="27"/>
        <v>0</v>
      </c>
      <c r="BI210" s="144">
        <f t="shared" si="28"/>
        <v>0</v>
      </c>
      <c r="BJ210" s="18" t="s">
        <v>80</v>
      </c>
      <c r="BK210" s="144">
        <f t="shared" si="29"/>
        <v>0</v>
      </c>
      <c r="BL210" s="18" t="s">
        <v>173</v>
      </c>
      <c r="BM210" s="143" t="s">
        <v>1614</v>
      </c>
    </row>
    <row r="211" spans="2:65" s="1" customFormat="1" ht="33" customHeight="1">
      <c r="B211" s="33"/>
      <c r="C211" s="132" t="s">
        <v>1002</v>
      </c>
      <c r="D211" s="132" t="s">
        <v>168</v>
      </c>
      <c r="E211" s="133" t="s">
        <v>4416</v>
      </c>
      <c r="F211" s="134" t="s">
        <v>4308</v>
      </c>
      <c r="G211" s="135" t="s">
        <v>307</v>
      </c>
      <c r="H211" s="136">
        <v>2</v>
      </c>
      <c r="I211" s="137"/>
      <c r="J211" s="138">
        <f t="shared" si="20"/>
        <v>0</v>
      </c>
      <c r="K211" s="134" t="s">
        <v>19</v>
      </c>
      <c r="L211" s="33"/>
      <c r="M211" s="139" t="s">
        <v>19</v>
      </c>
      <c r="N211" s="140" t="s">
        <v>43</v>
      </c>
      <c r="P211" s="141">
        <f t="shared" si="21"/>
        <v>0</v>
      </c>
      <c r="Q211" s="141">
        <v>0</v>
      </c>
      <c r="R211" s="141">
        <f t="shared" si="22"/>
        <v>0</v>
      </c>
      <c r="S211" s="141">
        <v>0</v>
      </c>
      <c r="T211" s="142">
        <f t="shared" si="23"/>
        <v>0</v>
      </c>
      <c r="AR211" s="143" t="s">
        <v>173</v>
      </c>
      <c r="AT211" s="143" t="s">
        <v>168</v>
      </c>
      <c r="AU211" s="143" t="s">
        <v>80</v>
      </c>
      <c r="AY211" s="18" t="s">
        <v>166</v>
      </c>
      <c r="BE211" s="144">
        <f t="shared" si="24"/>
        <v>0</v>
      </c>
      <c r="BF211" s="144">
        <f t="shared" si="25"/>
        <v>0</v>
      </c>
      <c r="BG211" s="144">
        <f t="shared" si="26"/>
        <v>0</v>
      </c>
      <c r="BH211" s="144">
        <f t="shared" si="27"/>
        <v>0</v>
      </c>
      <c r="BI211" s="144">
        <f t="shared" si="28"/>
        <v>0</v>
      </c>
      <c r="BJ211" s="18" t="s">
        <v>80</v>
      </c>
      <c r="BK211" s="144">
        <f t="shared" si="29"/>
        <v>0</v>
      </c>
      <c r="BL211" s="18" t="s">
        <v>173</v>
      </c>
      <c r="BM211" s="143" t="s">
        <v>1625</v>
      </c>
    </row>
    <row r="212" spans="2:65" s="1" customFormat="1" ht="24.2" customHeight="1">
      <c r="B212" s="33"/>
      <c r="C212" s="132" t="s">
        <v>1008</v>
      </c>
      <c r="D212" s="132" t="s">
        <v>168</v>
      </c>
      <c r="E212" s="133" t="s">
        <v>4417</v>
      </c>
      <c r="F212" s="134" t="s">
        <v>4418</v>
      </c>
      <c r="G212" s="135" t="s">
        <v>307</v>
      </c>
      <c r="H212" s="136">
        <v>2</v>
      </c>
      <c r="I212" s="137"/>
      <c r="J212" s="138">
        <f t="shared" si="20"/>
        <v>0</v>
      </c>
      <c r="K212" s="134" t="s">
        <v>19</v>
      </c>
      <c r="L212" s="33"/>
      <c r="M212" s="139" t="s">
        <v>19</v>
      </c>
      <c r="N212" s="140" t="s">
        <v>43</v>
      </c>
      <c r="P212" s="141">
        <f t="shared" si="21"/>
        <v>0</v>
      </c>
      <c r="Q212" s="141">
        <v>0</v>
      </c>
      <c r="R212" s="141">
        <f t="shared" si="22"/>
        <v>0</v>
      </c>
      <c r="S212" s="141">
        <v>0</v>
      </c>
      <c r="T212" s="142">
        <f t="shared" si="23"/>
        <v>0</v>
      </c>
      <c r="AR212" s="143" t="s">
        <v>173</v>
      </c>
      <c r="AT212" s="143" t="s">
        <v>168</v>
      </c>
      <c r="AU212" s="143" t="s">
        <v>80</v>
      </c>
      <c r="AY212" s="18" t="s">
        <v>166</v>
      </c>
      <c r="BE212" s="144">
        <f t="shared" si="24"/>
        <v>0</v>
      </c>
      <c r="BF212" s="144">
        <f t="shared" si="25"/>
        <v>0</v>
      </c>
      <c r="BG212" s="144">
        <f t="shared" si="26"/>
        <v>0</v>
      </c>
      <c r="BH212" s="144">
        <f t="shared" si="27"/>
        <v>0</v>
      </c>
      <c r="BI212" s="144">
        <f t="shared" si="28"/>
        <v>0</v>
      </c>
      <c r="BJ212" s="18" t="s">
        <v>80</v>
      </c>
      <c r="BK212" s="144">
        <f t="shared" si="29"/>
        <v>0</v>
      </c>
      <c r="BL212" s="18" t="s">
        <v>173</v>
      </c>
      <c r="BM212" s="143" t="s">
        <v>1633</v>
      </c>
    </row>
    <row r="213" spans="2:65" s="1" customFormat="1" ht="24.2" customHeight="1">
      <c r="B213" s="33"/>
      <c r="C213" s="132" t="s">
        <v>1013</v>
      </c>
      <c r="D213" s="132" t="s">
        <v>168</v>
      </c>
      <c r="E213" s="133" t="s">
        <v>4419</v>
      </c>
      <c r="F213" s="134" t="s">
        <v>4310</v>
      </c>
      <c r="G213" s="135" t="s">
        <v>307</v>
      </c>
      <c r="H213" s="136">
        <v>1</v>
      </c>
      <c r="I213" s="137"/>
      <c r="J213" s="138">
        <f t="shared" si="20"/>
        <v>0</v>
      </c>
      <c r="K213" s="134" t="s">
        <v>19</v>
      </c>
      <c r="L213" s="33"/>
      <c r="M213" s="139" t="s">
        <v>19</v>
      </c>
      <c r="N213" s="140" t="s">
        <v>43</v>
      </c>
      <c r="P213" s="141">
        <f t="shared" si="21"/>
        <v>0</v>
      </c>
      <c r="Q213" s="141">
        <v>0</v>
      </c>
      <c r="R213" s="141">
        <f t="shared" si="22"/>
        <v>0</v>
      </c>
      <c r="S213" s="141">
        <v>0</v>
      </c>
      <c r="T213" s="142">
        <f t="shared" si="23"/>
        <v>0</v>
      </c>
      <c r="AR213" s="143" t="s">
        <v>173</v>
      </c>
      <c r="AT213" s="143" t="s">
        <v>168</v>
      </c>
      <c r="AU213" s="143" t="s">
        <v>80</v>
      </c>
      <c r="AY213" s="18" t="s">
        <v>166</v>
      </c>
      <c r="BE213" s="144">
        <f t="shared" si="24"/>
        <v>0</v>
      </c>
      <c r="BF213" s="144">
        <f t="shared" si="25"/>
        <v>0</v>
      </c>
      <c r="BG213" s="144">
        <f t="shared" si="26"/>
        <v>0</v>
      </c>
      <c r="BH213" s="144">
        <f t="shared" si="27"/>
        <v>0</v>
      </c>
      <c r="BI213" s="144">
        <f t="shared" si="28"/>
        <v>0</v>
      </c>
      <c r="BJ213" s="18" t="s">
        <v>80</v>
      </c>
      <c r="BK213" s="144">
        <f t="shared" si="29"/>
        <v>0</v>
      </c>
      <c r="BL213" s="18" t="s">
        <v>173</v>
      </c>
      <c r="BM213" s="143" t="s">
        <v>1641</v>
      </c>
    </row>
    <row r="214" spans="2:65" s="1" customFormat="1" ht="24.2" customHeight="1">
      <c r="B214" s="33"/>
      <c r="C214" s="132" t="s">
        <v>1020</v>
      </c>
      <c r="D214" s="132" t="s">
        <v>168</v>
      </c>
      <c r="E214" s="133" t="s">
        <v>4420</v>
      </c>
      <c r="F214" s="134" t="s">
        <v>4312</v>
      </c>
      <c r="G214" s="135" t="s">
        <v>307</v>
      </c>
      <c r="H214" s="136">
        <v>1</v>
      </c>
      <c r="I214" s="137"/>
      <c r="J214" s="138">
        <f t="shared" si="20"/>
        <v>0</v>
      </c>
      <c r="K214" s="134" t="s">
        <v>19</v>
      </c>
      <c r="L214" s="33"/>
      <c r="M214" s="139" t="s">
        <v>19</v>
      </c>
      <c r="N214" s="140" t="s">
        <v>43</v>
      </c>
      <c r="P214" s="141">
        <f t="shared" si="21"/>
        <v>0</v>
      </c>
      <c r="Q214" s="141">
        <v>0</v>
      </c>
      <c r="R214" s="141">
        <f t="shared" si="22"/>
        <v>0</v>
      </c>
      <c r="S214" s="141">
        <v>0</v>
      </c>
      <c r="T214" s="142">
        <f t="shared" si="23"/>
        <v>0</v>
      </c>
      <c r="AR214" s="143" t="s">
        <v>173</v>
      </c>
      <c r="AT214" s="143" t="s">
        <v>168</v>
      </c>
      <c r="AU214" s="143" t="s">
        <v>80</v>
      </c>
      <c r="AY214" s="18" t="s">
        <v>166</v>
      </c>
      <c r="BE214" s="144">
        <f t="shared" si="24"/>
        <v>0</v>
      </c>
      <c r="BF214" s="144">
        <f t="shared" si="25"/>
        <v>0</v>
      </c>
      <c r="BG214" s="144">
        <f t="shared" si="26"/>
        <v>0</v>
      </c>
      <c r="BH214" s="144">
        <f t="shared" si="27"/>
        <v>0</v>
      </c>
      <c r="BI214" s="144">
        <f t="shared" si="28"/>
        <v>0</v>
      </c>
      <c r="BJ214" s="18" t="s">
        <v>80</v>
      </c>
      <c r="BK214" s="144">
        <f t="shared" si="29"/>
        <v>0</v>
      </c>
      <c r="BL214" s="18" t="s">
        <v>173</v>
      </c>
      <c r="BM214" s="143" t="s">
        <v>1651</v>
      </c>
    </row>
    <row r="215" spans="2:65" s="1" customFormat="1" ht="24.2" customHeight="1">
      <c r="B215" s="33"/>
      <c r="C215" s="132" t="s">
        <v>1025</v>
      </c>
      <c r="D215" s="132" t="s">
        <v>168</v>
      </c>
      <c r="E215" s="133" t="s">
        <v>4421</v>
      </c>
      <c r="F215" s="134" t="s">
        <v>4201</v>
      </c>
      <c r="G215" s="135" t="s">
        <v>307</v>
      </c>
      <c r="H215" s="136">
        <v>2</v>
      </c>
      <c r="I215" s="137"/>
      <c r="J215" s="138">
        <f t="shared" si="20"/>
        <v>0</v>
      </c>
      <c r="K215" s="134" t="s">
        <v>19</v>
      </c>
      <c r="L215" s="33"/>
      <c r="M215" s="139" t="s">
        <v>19</v>
      </c>
      <c r="N215" s="140" t="s">
        <v>43</v>
      </c>
      <c r="P215" s="141">
        <f t="shared" si="21"/>
        <v>0</v>
      </c>
      <c r="Q215" s="141">
        <v>0</v>
      </c>
      <c r="R215" s="141">
        <f t="shared" si="22"/>
        <v>0</v>
      </c>
      <c r="S215" s="141">
        <v>0</v>
      </c>
      <c r="T215" s="142">
        <f t="shared" si="23"/>
        <v>0</v>
      </c>
      <c r="AR215" s="143" t="s">
        <v>173</v>
      </c>
      <c r="AT215" s="143" t="s">
        <v>168</v>
      </c>
      <c r="AU215" s="143" t="s">
        <v>80</v>
      </c>
      <c r="AY215" s="18" t="s">
        <v>166</v>
      </c>
      <c r="BE215" s="144">
        <f t="shared" si="24"/>
        <v>0</v>
      </c>
      <c r="BF215" s="144">
        <f t="shared" si="25"/>
        <v>0</v>
      </c>
      <c r="BG215" s="144">
        <f t="shared" si="26"/>
        <v>0</v>
      </c>
      <c r="BH215" s="144">
        <f t="shared" si="27"/>
        <v>0</v>
      </c>
      <c r="BI215" s="144">
        <f t="shared" si="28"/>
        <v>0</v>
      </c>
      <c r="BJ215" s="18" t="s">
        <v>80</v>
      </c>
      <c r="BK215" s="144">
        <f t="shared" si="29"/>
        <v>0</v>
      </c>
      <c r="BL215" s="18" t="s">
        <v>173</v>
      </c>
      <c r="BM215" s="143" t="s">
        <v>1661</v>
      </c>
    </row>
    <row r="216" spans="2:65" s="1" customFormat="1" ht="24.2" customHeight="1">
      <c r="B216" s="33"/>
      <c r="C216" s="132" t="s">
        <v>1032</v>
      </c>
      <c r="D216" s="132" t="s">
        <v>168</v>
      </c>
      <c r="E216" s="133" t="s">
        <v>4422</v>
      </c>
      <c r="F216" s="134" t="s">
        <v>4313</v>
      </c>
      <c r="G216" s="135" t="s">
        <v>307</v>
      </c>
      <c r="H216" s="136">
        <v>29</v>
      </c>
      <c r="I216" s="137"/>
      <c r="J216" s="138">
        <f t="shared" si="20"/>
        <v>0</v>
      </c>
      <c r="K216" s="134" t="s">
        <v>19</v>
      </c>
      <c r="L216" s="33"/>
      <c r="M216" s="139" t="s">
        <v>19</v>
      </c>
      <c r="N216" s="140" t="s">
        <v>43</v>
      </c>
      <c r="P216" s="141">
        <f t="shared" si="21"/>
        <v>0</v>
      </c>
      <c r="Q216" s="141">
        <v>0</v>
      </c>
      <c r="R216" s="141">
        <f t="shared" si="22"/>
        <v>0</v>
      </c>
      <c r="S216" s="141">
        <v>0</v>
      </c>
      <c r="T216" s="142">
        <f t="shared" si="23"/>
        <v>0</v>
      </c>
      <c r="AR216" s="143" t="s">
        <v>173</v>
      </c>
      <c r="AT216" s="143" t="s">
        <v>168</v>
      </c>
      <c r="AU216" s="143" t="s">
        <v>80</v>
      </c>
      <c r="AY216" s="18" t="s">
        <v>166</v>
      </c>
      <c r="BE216" s="144">
        <f t="shared" si="24"/>
        <v>0</v>
      </c>
      <c r="BF216" s="144">
        <f t="shared" si="25"/>
        <v>0</v>
      </c>
      <c r="BG216" s="144">
        <f t="shared" si="26"/>
        <v>0</v>
      </c>
      <c r="BH216" s="144">
        <f t="shared" si="27"/>
        <v>0</v>
      </c>
      <c r="BI216" s="144">
        <f t="shared" si="28"/>
        <v>0</v>
      </c>
      <c r="BJ216" s="18" t="s">
        <v>80</v>
      </c>
      <c r="BK216" s="144">
        <f t="shared" si="29"/>
        <v>0</v>
      </c>
      <c r="BL216" s="18" t="s">
        <v>173</v>
      </c>
      <c r="BM216" s="143" t="s">
        <v>1672</v>
      </c>
    </row>
    <row r="217" spans="2:65" s="1" customFormat="1" ht="24.2" customHeight="1">
      <c r="B217" s="33"/>
      <c r="C217" s="132" t="s">
        <v>1037</v>
      </c>
      <c r="D217" s="132" t="s">
        <v>168</v>
      </c>
      <c r="E217" s="133" t="s">
        <v>4423</v>
      </c>
      <c r="F217" s="134" t="s">
        <v>4424</v>
      </c>
      <c r="G217" s="135" t="s">
        <v>307</v>
      </c>
      <c r="H217" s="136">
        <v>1</v>
      </c>
      <c r="I217" s="137"/>
      <c r="J217" s="138">
        <f t="shared" si="20"/>
        <v>0</v>
      </c>
      <c r="K217" s="134" t="s">
        <v>19</v>
      </c>
      <c r="L217" s="33"/>
      <c r="M217" s="139" t="s">
        <v>19</v>
      </c>
      <c r="N217" s="140" t="s">
        <v>43</v>
      </c>
      <c r="P217" s="141">
        <f t="shared" si="21"/>
        <v>0</v>
      </c>
      <c r="Q217" s="141">
        <v>0</v>
      </c>
      <c r="R217" s="141">
        <f t="shared" si="22"/>
        <v>0</v>
      </c>
      <c r="S217" s="141">
        <v>0</v>
      </c>
      <c r="T217" s="142">
        <f t="shared" si="23"/>
        <v>0</v>
      </c>
      <c r="AR217" s="143" t="s">
        <v>173</v>
      </c>
      <c r="AT217" s="143" t="s">
        <v>168</v>
      </c>
      <c r="AU217" s="143" t="s">
        <v>80</v>
      </c>
      <c r="AY217" s="18" t="s">
        <v>166</v>
      </c>
      <c r="BE217" s="144">
        <f t="shared" si="24"/>
        <v>0</v>
      </c>
      <c r="BF217" s="144">
        <f t="shared" si="25"/>
        <v>0</v>
      </c>
      <c r="BG217" s="144">
        <f t="shared" si="26"/>
        <v>0</v>
      </c>
      <c r="BH217" s="144">
        <f t="shared" si="27"/>
        <v>0</v>
      </c>
      <c r="BI217" s="144">
        <f t="shared" si="28"/>
        <v>0</v>
      </c>
      <c r="BJ217" s="18" t="s">
        <v>80</v>
      </c>
      <c r="BK217" s="144">
        <f t="shared" si="29"/>
        <v>0</v>
      </c>
      <c r="BL217" s="18" t="s">
        <v>173</v>
      </c>
      <c r="BM217" s="143" t="s">
        <v>1685</v>
      </c>
    </row>
    <row r="218" spans="2:65" s="1" customFormat="1" ht="24.2" customHeight="1">
      <c r="B218" s="33"/>
      <c r="C218" s="132" t="s">
        <v>1042</v>
      </c>
      <c r="D218" s="132" t="s">
        <v>168</v>
      </c>
      <c r="E218" s="133" t="s">
        <v>4425</v>
      </c>
      <c r="F218" s="134" t="s">
        <v>4316</v>
      </c>
      <c r="G218" s="135" t="s">
        <v>307</v>
      </c>
      <c r="H218" s="136">
        <v>2</v>
      </c>
      <c r="I218" s="137"/>
      <c r="J218" s="138">
        <f t="shared" si="20"/>
        <v>0</v>
      </c>
      <c r="K218" s="134" t="s">
        <v>19</v>
      </c>
      <c r="L218" s="33"/>
      <c r="M218" s="139" t="s">
        <v>19</v>
      </c>
      <c r="N218" s="140" t="s">
        <v>43</v>
      </c>
      <c r="P218" s="141">
        <f t="shared" si="21"/>
        <v>0</v>
      </c>
      <c r="Q218" s="141">
        <v>0</v>
      </c>
      <c r="R218" s="141">
        <f t="shared" si="22"/>
        <v>0</v>
      </c>
      <c r="S218" s="141">
        <v>0</v>
      </c>
      <c r="T218" s="142">
        <f t="shared" si="23"/>
        <v>0</v>
      </c>
      <c r="AR218" s="143" t="s">
        <v>173</v>
      </c>
      <c r="AT218" s="143" t="s">
        <v>168</v>
      </c>
      <c r="AU218" s="143" t="s">
        <v>80</v>
      </c>
      <c r="AY218" s="18" t="s">
        <v>166</v>
      </c>
      <c r="BE218" s="144">
        <f t="shared" si="24"/>
        <v>0</v>
      </c>
      <c r="BF218" s="144">
        <f t="shared" si="25"/>
        <v>0</v>
      </c>
      <c r="BG218" s="144">
        <f t="shared" si="26"/>
        <v>0</v>
      </c>
      <c r="BH218" s="144">
        <f t="shared" si="27"/>
        <v>0</v>
      </c>
      <c r="BI218" s="144">
        <f t="shared" si="28"/>
        <v>0</v>
      </c>
      <c r="BJ218" s="18" t="s">
        <v>80</v>
      </c>
      <c r="BK218" s="144">
        <f t="shared" si="29"/>
        <v>0</v>
      </c>
      <c r="BL218" s="18" t="s">
        <v>173</v>
      </c>
      <c r="BM218" s="143" t="s">
        <v>1701</v>
      </c>
    </row>
    <row r="219" spans="2:65" s="1" customFormat="1" ht="24.2" customHeight="1">
      <c r="B219" s="33"/>
      <c r="C219" s="132" t="s">
        <v>1047</v>
      </c>
      <c r="D219" s="132" t="s">
        <v>168</v>
      </c>
      <c r="E219" s="133" t="s">
        <v>4426</v>
      </c>
      <c r="F219" s="134" t="s">
        <v>4318</v>
      </c>
      <c r="G219" s="135" t="s">
        <v>307</v>
      </c>
      <c r="H219" s="136">
        <v>1</v>
      </c>
      <c r="I219" s="137"/>
      <c r="J219" s="138">
        <f t="shared" si="20"/>
        <v>0</v>
      </c>
      <c r="K219" s="134" t="s">
        <v>19</v>
      </c>
      <c r="L219" s="33"/>
      <c r="M219" s="139" t="s">
        <v>19</v>
      </c>
      <c r="N219" s="140" t="s">
        <v>43</v>
      </c>
      <c r="P219" s="141">
        <f t="shared" si="21"/>
        <v>0</v>
      </c>
      <c r="Q219" s="141">
        <v>0</v>
      </c>
      <c r="R219" s="141">
        <f t="shared" si="22"/>
        <v>0</v>
      </c>
      <c r="S219" s="141">
        <v>0</v>
      </c>
      <c r="T219" s="142">
        <f t="shared" si="23"/>
        <v>0</v>
      </c>
      <c r="AR219" s="143" t="s">
        <v>173</v>
      </c>
      <c r="AT219" s="143" t="s">
        <v>168</v>
      </c>
      <c r="AU219" s="143" t="s">
        <v>80</v>
      </c>
      <c r="AY219" s="18" t="s">
        <v>166</v>
      </c>
      <c r="BE219" s="144">
        <f t="shared" si="24"/>
        <v>0</v>
      </c>
      <c r="BF219" s="144">
        <f t="shared" si="25"/>
        <v>0</v>
      </c>
      <c r="BG219" s="144">
        <f t="shared" si="26"/>
        <v>0</v>
      </c>
      <c r="BH219" s="144">
        <f t="shared" si="27"/>
        <v>0</v>
      </c>
      <c r="BI219" s="144">
        <f t="shared" si="28"/>
        <v>0</v>
      </c>
      <c r="BJ219" s="18" t="s">
        <v>80</v>
      </c>
      <c r="BK219" s="144">
        <f t="shared" si="29"/>
        <v>0</v>
      </c>
      <c r="BL219" s="18" t="s">
        <v>173</v>
      </c>
      <c r="BM219" s="143" t="s">
        <v>1711</v>
      </c>
    </row>
    <row r="220" spans="2:65" s="1" customFormat="1" ht="24.2" customHeight="1">
      <c r="B220" s="33"/>
      <c r="C220" s="132" t="s">
        <v>1052</v>
      </c>
      <c r="D220" s="132" t="s">
        <v>168</v>
      </c>
      <c r="E220" s="133" t="s">
        <v>4427</v>
      </c>
      <c r="F220" s="134" t="s">
        <v>4207</v>
      </c>
      <c r="G220" s="135" t="s">
        <v>307</v>
      </c>
      <c r="H220" s="136">
        <v>2</v>
      </c>
      <c r="I220" s="137"/>
      <c r="J220" s="138">
        <f t="shared" si="20"/>
        <v>0</v>
      </c>
      <c r="K220" s="134" t="s">
        <v>19</v>
      </c>
      <c r="L220" s="33"/>
      <c r="M220" s="139" t="s">
        <v>19</v>
      </c>
      <c r="N220" s="140" t="s">
        <v>43</v>
      </c>
      <c r="P220" s="141">
        <f t="shared" si="21"/>
        <v>0</v>
      </c>
      <c r="Q220" s="141">
        <v>0</v>
      </c>
      <c r="R220" s="141">
        <f t="shared" si="22"/>
        <v>0</v>
      </c>
      <c r="S220" s="141">
        <v>0</v>
      </c>
      <c r="T220" s="142">
        <f t="shared" si="23"/>
        <v>0</v>
      </c>
      <c r="AR220" s="143" t="s">
        <v>173</v>
      </c>
      <c r="AT220" s="143" t="s">
        <v>168</v>
      </c>
      <c r="AU220" s="143" t="s">
        <v>80</v>
      </c>
      <c r="AY220" s="18" t="s">
        <v>166</v>
      </c>
      <c r="BE220" s="144">
        <f t="shared" si="24"/>
        <v>0</v>
      </c>
      <c r="BF220" s="144">
        <f t="shared" si="25"/>
        <v>0</v>
      </c>
      <c r="BG220" s="144">
        <f t="shared" si="26"/>
        <v>0</v>
      </c>
      <c r="BH220" s="144">
        <f t="shared" si="27"/>
        <v>0</v>
      </c>
      <c r="BI220" s="144">
        <f t="shared" si="28"/>
        <v>0</v>
      </c>
      <c r="BJ220" s="18" t="s">
        <v>80</v>
      </c>
      <c r="BK220" s="144">
        <f t="shared" si="29"/>
        <v>0</v>
      </c>
      <c r="BL220" s="18" t="s">
        <v>173</v>
      </c>
      <c r="BM220" s="143" t="s">
        <v>1723</v>
      </c>
    </row>
    <row r="221" spans="2:65" s="1" customFormat="1" ht="24.2" customHeight="1">
      <c r="B221" s="33"/>
      <c r="C221" s="132" t="s">
        <v>1057</v>
      </c>
      <c r="D221" s="132" t="s">
        <v>168</v>
      </c>
      <c r="E221" s="133" t="s">
        <v>4428</v>
      </c>
      <c r="F221" s="134" t="s">
        <v>4054</v>
      </c>
      <c r="G221" s="135" t="s">
        <v>307</v>
      </c>
      <c r="H221" s="136">
        <v>21</v>
      </c>
      <c r="I221" s="137"/>
      <c r="J221" s="138">
        <f t="shared" si="20"/>
        <v>0</v>
      </c>
      <c r="K221" s="134" t="s">
        <v>19</v>
      </c>
      <c r="L221" s="33"/>
      <c r="M221" s="139" t="s">
        <v>19</v>
      </c>
      <c r="N221" s="140" t="s">
        <v>43</v>
      </c>
      <c r="P221" s="141">
        <f t="shared" si="21"/>
        <v>0</v>
      </c>
      <c r="Q221" s="141">
        <v>0</v>
      </c>
      <c r="R221" s="141">
        <f t="shared" si="22"/>
        <v>0</v>
      </c>
      <c r="S221" s="141">
        <v>0</v>
      </c>
      <c r="T221" s="142">
        <f t="shared" si="23"/>
        <v>0</v>
      </c>
      <c r="AR221" s="143" t="s">
        <v>173</v>
      </c>
      <c r="AT221" s="143" t="s">
        <v>168</v>
      </c>
      <c r="AU221" s="143" t="s">
        <v>80</v>
      </c>
      <c r="AY221" s="18" t="s">
        <v>166</v>
      </c>
      <c r="BE221" s="144">
        <f t="shared" si="24"/>
        <v>0</v>
      </c>
      <c r="BF221" s="144">
        <f t="shared" si="25"/>
        <v>0</v>
      </c>
      <c r="BG221" s="144">
        <f t="shared" si="26"/>
        <v>0</v>
      </c>
      <c r="BH221" s="144">
        <f t="shared" si="27"/>
        <v>0</v>
      </c>
      <c r="BI221" s="144">
        <f t="shared" si="28"/>
        <v>0</v>
      </c>
      <c r="BJ221" s="18" t="s">
        <v>80</v>
      </c>
      <c r="BK221" s="144">
        <f t="shared" si="29"/>
        <v>0</v>
      </c>
      <c r="BL221" s="18" t="s">
        <v>173</v>
      </c>
      <c r="BM221" s="143" t="s">
        <v>1733</v>
      </c>
    </row>
    <row r="222" spans="2:65" s="1" customFormat="1" ht="16.5" customHeight="1">
      <c r="B222" s="33"/>
      <c r="C222" s="132" t="s">
        <v>1062</v>
      </c>
      <c r="D222" s="132" t="s">
        <v>168</v>
      </c>
      <c r="E222" s="133" t="s">
        <v>4429</v>
      </c>
      <c r="F222" s="134" t="s">
        <v>4430</v>
      </c>
      <c r="G222" s="135" t="s">
        <v>458</v>
      </c>
      <c r="H222" s="136">
        <v>5</v>
      </c>
      <c r="I222" s="137"/>
      <c r="J222" s="138">
        <f t="shared" si="20"/>
        <v>0</v>
      </c>
      <c r="K222" s="134" t="s">
        <v>19</v>
      </c>
      <c r="L222" s="33"/>
      <c r="M222" s="139" t="s">
        <v>19</v>
      </c>
      <c r="N222" s="140" t="s">
        <v>43</v>
      </c>
      <c r="P222" s="141">
        <f t="shared" si="21"/>
        <v>0</v>
      </c>
      <c r="Q222" s="141">
        <v>0</v>
      </c>
      <c r="R222" s="141">
        <f t="shared" si="22"/>
        <v>0</v>
      </c>
      <c r="S222" s="141">
        <v>0</v>
      </c>
      <c r="T222" s="142">
        <f t="shared" si="23"/>
        <v>0</v>
      </c>
      <c r="AR222" s="143" t="s">
        <v>173</v>
      </c>
      <c r="AT222" s="143" t="s">
        <v>168</v>
      </c>
      <c r="AU222" s="143" t="s">
        <v>80</v>
      </c>
      <c r="AY222" s="18" t="s">
        <v>166</v>
      </c>
      <c r="BE222" s="144">
        <f t="shared" si="24"/>
        <v>0</v>
      </c>
      <c r="BF222" s="144">
        <f t="shared" si="25"/>
        <v>0</v>
      </c>
      <c r="BG222" s="144">
        <f t="shared" si="26"/>
        <v>0</v>
      </c>
      <c r="BH222" s="144">
        <f t="shared" si="27"/>
        <v>0</v>
      </c>
      <c r="BI222" s="144">
        <f t="shared" si="28"/>
        <v>0</v>
      </c>
      <c r="BJ222" s="18" t="s">
        <v>80</v>
      </c>
      <c r="BK222" s="144">
        <f t="shared" si="29"/>
        <v>0</v>
      </c>
      <c r="BL222" s="18" t="s">
        <v>173</v>
      </c>
      <c r="BM222" s="143" t="s">
        <v>1744</v>
      </c>
    </row>
    <row r="223" spans="2:65" s="1" customFormat="1" ht="16.5" customHeight="1">
      <c r="B223" s="33"/>
      <c r="C223" s="132" t="s">
        <v>1079</v>
      </c>
      <c r="D223" s="132" t="s">
        <v>168</v>
      </c>
      <c r="E223" s="133" t="s">
        <v>4431</v>
      </c>
      <c r="F223" s="134" t="s">
        <v>4432</v>
      </c>
      <c r="G223" s="135" t="s">
        <v>458</v>
      </c>
      <c r="H223" s="136">
        <v>1</v>
      </c>
      <c r="I223" s="137"/>
      <c r="J223" s="138">
        <f t="shared" si="20"/>
        <v>0</v>
      </c>
      <c r="K223" s="134" t="s">
        <v>19</v>
      </c>
      <c r="L223" s="33"/>
      <c r="M223" s="139" t="s">
        <v>19</v>
      </c>
      <c r="N223" s="140" t="s">
        <v>43</v>
      </c>
      <c r="P223" s="141">
        <f t="shared" si="21"/>
        <v>0</v>
      </c>
      <c r="Q223" s="141">
        <v>0</v>
      </c>
      <c r="R223" s="141">
        <f t="shared" si="22"/>
        <v>0</v>
      </c>
      <c r="S223" s="141">
        <v>0</v>
      </c>
      <c r="T223" s="142">
        <f t="shared" si="23"/>
        <v>0</v>
      </c>
      <c r="AR223" s="143" t="s">
        <v>173</v>
      </c>
      <c r="AT223" s="143" t="s">
        <v>168</v>
      </c>
      <c r="AU223" s="143" t="s">
        <v>80</v>
      </c>
      <c r="AY223" s="18" t="s">
        <v>166</v>
      </c>
      <c r="BE223" s="144">
        <f t="shared" si="24"/>
        <v>0</v>
      </c>
      <c r="BF223" s="144">
        <f t="shared" si="25"/>
        <v>0</v>
      </c>
      <c r="BG223" s="144">
        <f t="shared" si="26"/>
        <v>0</v>
      </c>
      <c r="BH223" s="144">
        <f t="shared" si="27"/>
        <v>0</v>
      </c>
      <c r="BI223" s="144">
        <f t="shared" si="28"/>
        <v>0</v>
      </c>
      <c r="BJ223" s="18" t="s">
        <v>80</v>
      </c>
      <c r="BK223" s="144">
        <f t="shared" si="29"/>
        <v>0</v>
      </c>
      <c r="BL223" s="18" t="s">
        <v>173</v>
      </c>
      <c r="BM223" s="143" t="s">
        <v>1755</v>
      </c>
    </row>
    <row r="224" spans="2:65" s="1" customFormat="1" ht="16.5" customHeight="1">
      <c r="B224" s="33"/>
      <c r="C224" s="132" t="s">
        <v>1089</v>
      </c>
      <c r="D224" s="132" t="s">
        <v>168</v>
      </c>
      <c r="E224" s="133" t="s">
        <v>4433</v>
      </c>
      <c r="F224" s="134" t="s">
        <v>4329</v>
      </c>
      <c r="G224" s="135" t="s">
        <v>458</v>
      </c>
      <c r="H224" s="136">
        <v>1</v>
      </c>
      <c r="I224" s="137"/>
      <c r="J224" s="138">
        <f t="shared" si="20"/>
        <v>0</v>
      </c>
      <c r="K224" s="134" t="s">
        <v>19</v>
      </c>
      <c r="L224" s="33"/>
      <c r="M224" s="139" t="s">
        <v>19</v>
      </c>
      <c r="N224" s="140" t="s">
        <v>43</v>
      </c>
      <c r="P224" s="141">
        <f t="shared" si="21"/>
        <v>0</v>
      </c>
      <c r="Q224" s="141">
        <v>0</v>
      </c>
      <c r="R224" s="141">
        <f t="shared" si="22"/>
        <v>0</v>
      </c>
      <c r="S224" s="141">
        <v>0</v>
      </c>
      <c r="T224" s="142">
        <f t="shared" si="23"/>
        <v>0</v>
      </c>
      <c r="AR224" s="143" t="s">
        <v>173</v>
      </c>
      <c r="AT224" s="143" t="s">
        <v>168</v>
      </c>
      <c r="AU224" s="143" t="s">
        <v>80</v>
      </c>
      <c r="AY224" s="18" t="s">
        <v>166</v>
      </c>
      <c r="BE224" s="144">
        <f t="shared" si="24"/>
        <v>0</v>
      </c>
      <c r="BF224" s="144">
        <f t="shared" si="25"/>
        <v>0</v>
      </c>
      <c r="BG224" s="144">
        <f t="shared" si="26"/>
        <v>0</v>
      </c>
      <c r="BH224" s="144">
        <f t="shared" si="27"/>
        <v>0</v>
      </c>
      <c r="BI224" s="144">
        <f t="shared" si="28"/>
        <v>0</v>
      </c>
      <c r="BJ224" s="18" t="s">
        <v>80</v>
      </c>
      <c r="BK224" s="144">
        <f t="shared" si="29"/>
        <v>0</v>
      </c>
      <c r="BL224" s="18" t="s">
        <v>173</v>
      </c>
      <c r="BM224" s="143" t="s">
        <v>1765</v>
      </c>
    </row>
    <row r="225" spans="2:65" s="1" customFormat="1" ht="16.5" customHeight="1">
      <c r="B225" s="33"/>
      <c r="C225" s="132" t="s">
        <v>1094</v>
      </c>
      <c r="D225" s="132" t="s">
        <v>168</v>
      </c>
      <c r="E225" s="133" t="s">
        <v>4434</v>
      </c>
      <c r="F225" s="134" t="s">
        <v>4223</v>
      </c>
      <c r="G225" s="135" t="s">
        <v>458</v>
      </c>
      <c r="H225" s="136">
        <v>4</v>
      </c>
      <c r="I225" s="137"/>
      <c r="J225" s="138">
        <f t="shared" si="20"/>
        <v>0</v>
      </c>
      <c r="K225" s="134" t="s">
        <v>19</v>
      </c>
      <c r="L225" s="33"/>
      <c r="M225" s="139" t="s">
        <v>19</v>
      </c>
      <c r="N225" s="140" t="s">
        <v>43</v>
      </c>
      <c r="P225" s="141">
        <f t="shared" si="21"/>
        <v>0</v>
      </c>
      <c r="Q225" s="141">
        <v>0</v>
      </c>
      <c r="R225" s="141">
        <f t="shared" si="22"/>
        <v>0</v>
      </c>
      <c r="S225" s="141">
        <v>0</v>
      </c>
      <c r="T225" s="142">
        <f t="shared" si="23"/>
        <v>0</v>
      </c>
      <c r="AR225" s="143" t="s">
        <v>173</v>
      </c>
      <c r="AT225" s="143" t="s">
        <v>168</v>
      </c>
      <c r="AU225" s="143" t="s">
        <v>80</v>
      </c>
      <c r="AY225" s="18" t="s">
        <v>166</v>
      </c>
      <c r="BE225" s="144">
        <f t="shared" si="24"/>
        <v>0</v>
      </c>
      <c r="BF225" s="144">
        <f t="shared" si="25"/>
        <v>0</v>
      </c>
      <c r="BG225" s="144">
        <f t="shared" si="26"/>
        <v>0</v>
      </c>
      <c r="BH225" s="144">
        <f t="shared" si="27"/>
        <v>0</v>
      </c>
      <c r="BI225" s="144">
        <f t="shared" si="28"/>
        <v>0</v>
      </c>
      <c r="BJ225" s="18" t="s">
        <v>80</v>
      </c>
      <c r="BK225" s="144">
        <f t="shared" si="29"/>
        <v>0</v>
      </c>
      <c r="BL225" s="18" t="s">
        <v>173</v>
      </c>
      <c r="BM225" s="143" t="s">
        <v>1778</v>
      </c>
    </row>
    <row r="226" spans="2:65" s="1" customFormat="1" ht="16.5" customHeight="1">
      <c r="B226" s="33"/>
      <c r="C226" s="132" t="s">
        <v>1099</v>
      </c>
      <c r="D226" s="132" t="s">
        <v>168</v>
      </c>
      <c r="E226" s="133" t="s">
        <v>4435</v>
      </c>
      <c r="F226" s="134" t="s">
        <v>4332</v>
      </c>
      <c r="G226" s="135" t="s">
        <v>458</v>
      </c>
      <c r="H226" s="136">
        <v>79</v>
      </c>
      <c r="I226" s="137"/>
      <c r="J226" s="138">
        <f t="shared" si="20"/>
        <v>0</v>
      </c>
      <c r="K226" s="134" t="s">
        <v>19</v>
      </c>
      <c r="L226" s="33"/>
      <c r="M226" s="139" t="s">
        <v>19</v>
      </c>
      <c r="N226" s="140" t="s">
        <v>43</v>
      </c>
      <c r="P226" s="141">
        <f t="shared" si="21"/>
        <v>0</v>
      </c>
      <c r="Q226" s="141">
        <v>0</v>
      </c>
      <c r="R226" s="141">
        <f t="shared" si="22"/>
        <v>0</v>
      </c>
      <c r="S226" s="141">
        <v>0</v>
      </c>
      <c r="T226" s="142">
        <f t="shared" si="23"/>
        <v>0</v>
      </c>
      <c r="AR226" s="143" t="s">
        <v>173</v>
      </c>
      <c r="AT226" s="143" t="s">
        <v>168</v>
      </c>
      <c r="AU226" s="143" t="s">
        <v>80</v>
      </c>
      <c r="AY226" s="18" t="s">
        <v>166</v>
      </c>
      <c r="BE226" s="144">
        <f t="shared" si="24"/>
        <v>0</v>
      </c>
      <c r="BF226" s="144">
        <f t="shared" si="25"/>
        <v>0</v>
      </c>
      <c r="BG226" s="144">
        <f t="shared" si="26"/>
        <v>0</v>
      </c>
      <c r="BH226" s="144">
        <f t="shared" si="27"/>
        <v>0</v>
      </c>
      <c r="BI226" s="144">
        <f t="shared" si="28"/>
        <v>0</v>
      </c>
      <c r="BJ226" s="18" t="s">
        <v>80</v>
      </c>
      <c r="BK226" s="144">
        <f t="shared" si="29"/>
        <v>0</v>
      </c>
      <c r="BL226" s="18" t="s">
        <v>173</v>
      </c>
      <c r="BM226" s="143" t="s">
        <v>1789</v>
      </c>
    </row>
    <row r="227" spans="2:65" s="1" customFormat="1" ht="33" customHeight="1">
      <c r="B227" s="33"/>
      <c r="C227" s="132" t="s">
        <v>1104</v>
      </c>
      <c r="D227" s="132" t="s">
        <v>168</v>
      </c>
      <c r="E227" s="133" t="s">
        <v>4436</v>
      </c>
      <c r="F227" s="134" t="s">
        <v>4336</v>
      </c>
      <c r="G227" s="135" t="s">
        <v>307</v>
      </c>
      <c r="H227" s="136">
        <v>2</v>
      </c>
      <c r="I227" s="137"/>
      <c r="J227" s="138">
        <f t="shared" si="20"/>
        <v>0</v>
      </c>
      <c r="K227" s="134" t="s">
        <v>19</v>
      </c>
      <c r="L227" s="33"/>
      <c r="M227" s="139" t="s">
        <v>19</v>
      </c>
      <c r="N227" s="140" t="s">
        <v>43</v>
      </c>
      <c r="P227" s="141">
        <f t="shared" si="21"/>
        <v>0</v>
      </c>
      <c r="Q227" s="141">
        <v>0</v>
      </c>
      <c r="R227" s="141">
        <f t="shared" si="22"/>
        <v>0</v>
      </c>
      <c r="S227" s="141">
        <v>0</v>
      </c>
      <c r="T227" s="142">
        <f t="shared" si="23"/>
        <v>0</v>
      </c>
      <c r="AR227" s="143" t="s">
        <v>173</v>
      </c>
      <c r="AT227" s="143" t="s">
        <v>168</v>
      </c>
      <c r="AU227" s="143" t="s">
        <v>80</v>
      </c>
      <c r="AY227" s="18" t="s">
        <v>166</v>
      </c>
      <c r="BE227" s="144">
        <f t="shared" si="24"/>
        <v>0</v>
      </c>
      <c r="BF227" s="144">
        <f t="shared" si="25"/>
        <v>0</v>
      </c>
      <c r="BG227" s="144">
        <f t="shared" si="26"/>
        <v>0</v>
      </c>
      <c r="BH227" s="144">
        <f t="shared" si="27"/>
        <v>0</v>
      </c>
      <c r="BI227" s="144">
        <f t="shared" si="28"/>
        <v>0</v>
      </c>
      <c r="BJ227" s="18" t="s">
        <v>80</v>
      </c>
      <c r="BK227" s="144">
        <f t="shared" si="29"/>
        <v>0</v>
      </c>
      <c r="BL227" s="18" t="s">
        <v>173</v>
      </c>
      <c r="BM227" s="143" t="s">
        <v>1799</v>
      </c>
    </row>
    <row r="228" spans="2:65" s="1" customFormat="1" ht="33" customHeight="1">
      <c r="B228" s="33"/>
      <c r="C228" s="132" t="s">
        <v>1110</v>
      </c>
      <c r="D228" s="132" t="s">
        <v>168</v>
      </c>
      <c r="E228" s="133" t="s">
        <v>4437</v>
      </c>
      <c r="F228" s="134" t="s">
        <v>4438</v>
      </c>
      <c r="G228" s="135" t="s">
        <v>307</v>
      </c>
      <c r="H228" s="136">
        <v>1</v>
      </c>
      <c r="I228" s="137"/>
      <c r="J228" s="138">
        <f t="shared" si="20"/>
        <v>0</v>
      </c>
      <c r="K228" s="134" t="s">
        <v>19</v>
      </c>
      <c r="L228" s="33"/>
      <c r="M228" s="139" t="s">
        <v>19</v>
      </c>
      <c r="N228" s="140" t="s">
        <v>43</v>
      </c>
      <c r="P228" s="141">
        <f t="shared" si="21"/>
        <v>0</v>
      </c>
      <c r="Q228" s="141">
        <v>0</v>
      </c>
      <c r="R228" s="141">
        <f t="shared" si="22"/>
        <v>0</v>
      </c>
      <c r="S228" s="141">
        <v>0</v>
      </c>
      <c r="T228" s="142">
        <f t="shared" si="23"/>
        <v>0</v>
      </c>
      <c r="AR228" s="143" t="s">
        <v>173</v>
      </c>
      <c r="AT228" s="143" t="s">
        <v>168</v>
      </c>
      <c r="AU228" s="143" t="s">
        <v>80</v>
      </c>
      <c r="AY228" s="18" t="s">
        <v>166</v>
      </c>
      <c r="BE228" s="144">
        <f t="shared" si="24"/>
        <v>0</v>
      </c>
      <c r="BF228" s="144">
        <f t="shared" si="25"/>
        <v>0</v>
      </c>
      <c r="BG228" s="144">
        <f t="shared" si="26"/>
        <v>0</v>
      </c>
      <c r="BH228" s="144">
        <f t="shared" si="27"/>
        <v>0</v>
      </c>
      <c r="BI228" s="144">
        <f t="shared" si="28"/>
        <v>0</v>
      </c>
      <c r="BJ228" s="18" t="s">
        <v>80</v>
      </c>
      <c r="BK228" s="144">
        <f t="shared" si="29"/>
        <v>0</v>
      </c>
      <c r="BL228" s="18" t="s">
        <v>173</v>
      </c>
      <c r="BM228" s="143" t="s">
        <v>1809</v>
      </c>
    </row>
    <row r="229" spans="2:65" s="1" customFormat="1" ht="19.5">
      <c r="B229" s="33"/>
      <c r="D229" s="150" t="s">
        <v>887</v>
      </c>
      <c r="F229" s="187" t="s">
        <v>4228</v>
      </c>
      <c r="I229" s="147"/>
      <c r="L229" s="33"/>
      <c r="M229" s="148"/>
      <c r="T229" s="54"/>
      <c r="AT229" s="18" t="s">
        <v>887</v>
      </c>
      <c r="AU229" s="18" t="s">
        <v>80</v>
      </c>
    </row>
    <row r="230" spans="2:65" s="1" customFormat="1" ht="33" customHeight="1">
      <c r="B230" s="33"/>
      <c r="C230" s="132" t="s">
        <v>1117</v>
      </c>
      <c r="D230" s="132" t="s">
        <v>168</v>
      </c>
      <c r="E230" s="133" t="s">
        <v>4439</v>
      </c>
      <c r="F230" s="134" t="s">
        <v>4440</v>
      </c>
      <c r="G230" s="135" t="s">
        <v>307</v>
      </c>
      <c r="H230" s="136">
        <v>3</v>
      </c>
      <c r="I230" s="137"/>
      <c r="J230" s="138">
        <f>ROUND(I230*H230,2)</f>
        <v>0</v>
      </c>
      <c r="K230" s="134" t="s">
        <v>19</v>
      </c>
      <c r="L230" s="33"/>
      <c r="M230" s="139" t="s">
        <v>19</v>
      </c>
      <c r="N230" s="140" t="s">
        <v>43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173</v>
      </c>
      <c r="AT230" s="143" t="s">
        <v>168</v>
      </c>
      <c r="AU230" s="143" t="s">
        <v>80</v>
      </c>
      <c r="AY230" s="18" t="s">
        <v>166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8" t="s">
        <v>80</v>
      </c>
      <c r="BK230" s="144">
        <f>ROUND(I230*H230,2)</f>
        <v>0</v>
      </c>
      <c r="BL230" s="18" t="s">
        <v>173</v>
      </c>
      <c r="BM230" s="143" t="s">
        <v>1820</v>
      </c>
    </row>
    <row r="231" spans="2:65" s="1" customFormat="1" ht="33" customHeight="1">
      <c r="B231" s="33"/>
      <c r="C231" s="132" t="s">
        <v>1124</v>
      </c>
      <c r="D231" s="132" t="s">
        <v>168</v>
      </c>
      <c r="E231" s="133" t="s">
        <v>4441</v>
      </c>
      <c r="F231" s="134" t="s">
        <v>4342</v>
      </c>
      <c r="G231" s="135" t="s">
        <v>307</v>
      </c>
      <c r="H231" s="136">
        <v>2</v>
      </c>
      <c r="I231" s="137"/>
      <c r="J231" s="138">
        <f>ROUND(I231*H231,2)</f>
        <v>0</v>
      </c>
      <c r="K231" s="134" t="s">
        <v>19</v>
      </c>
      <c r="L231" s="33"/>
      <c r="M231" s="139" t="s">
        <v>19</v>
      </c>
      <c r="N231" s="140" t="s">
        <v>43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173</v>
      </c>
      <c r="AT231" s="143" t="s">
        <v>168</v>
      </c>
      <c r="AU231" s="143" t="s">
        <v>80</v>
      </c>
      <c r="AY231" s="18" t="s">
        <v>166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80</v>
      </c>
      <c r="BK231" s="144">
        <f>ROUND(I231*H231,2)</f>
        <v>0</v>
      </c>
      <c r="BL231" s="18" t="s">
        <v>173</v>
      </c>
      <c r="BM231" s="143" t="s">
        <v>1832</v>
      </c>
    </row>
    <row r="232" spans="2:65" s="1" customFormat="1" ht="49.15" customHeight="1">
      <c r="B232" s="33"/>
      <c r="C232" s="132" t="s">
        <v>1130</v>
      </c>
      <c r="D232" s="132" t="s">
        <v>168</v>
      </c>
      <c r="E232" s="133" t="s">
        <v>4442</v>
      </c>
      <c r="F232" s="134" t="s">
        <v>4443</v>
      </c>
      <c r="G232" s="135" t="s">
        <v>307</v>
      </c>
      <c r="H232" s="136">
        <v>1</v>
      </c>
      <c r="I232" s="137"/>
      <c r="J232" s="138">
        <f>ROUND(I232*H232,2)</f>
        <v>0</v>
      </c>
      <c r="K232" s="134" t="s">
        <v>19</v>
      </c>
      <c r="L232" s="33"/>
      <c r="M232" s="139" t="s">
        <v>19</v>
      </c>
      <c r="N232" s="140" t="s">
        <v>43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173</v>
      </c>
      <c r="AT232" s="143" t="s">
        <v>168</v>
      </c>
      <c r="AU232" s="143" t="s">
        <v>80</v>
      </c>
      <c r="AY232" s="18" t="s">
        <v>166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8" t="s">
        <v>80</v>
      </c>
      <c r="BK232" s="144">
        <f>ROUND(I232*H232,2)</f>
        <v>0</v>
      </c>
      <c r="BL232" s="18" t="s">
        <v>173</v>
      </c>
      <c r="BM232" s="143" t="s">
        <v>1842</v>
      </c>
    </row>
    <row r="233" spans="2:65" s="1" customFormat="1" ht="49.15" customHeight="1">
      <c r="B233" s="33"/>
      <c r="C233" s="132" t="s">
        <v>1135</v>
      </c>
      <c r="D233" s="132" t="s">
        <v>168</v>
      </c>
      <c r="E233" s="133" t="s">
        <v>4444</v>
      </c>
      <c r="F233" s="134" t="s">
        <v>4445</v>
      </c>
      <c r="G233" s="135" t="s">
        <v>307</v>
      </c>
      <c r="H233" s="136">
        <v>1</v>
      </c>
      <c r="I233" s="137"/>
      <c r="J233" s="138">
        <f>ROUND(I233*H233,2)</f>
        <v>0</v>
      </c>
      <c r="K233" s="134" t="s">
        <v>19</v>
      </c>
      <c r="L233" s="33"/>
      <c r="M233" s="139" t="s">
        <v>19</v>
      </c>
      <c r="N233" s="140" t="s">
        <v>43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173</v>
      </c>
      <c r="AT233" s="143" t="s">
        <v>168</v>
      </c>
      <c r="AU233" s="143" t="s">
        <v>80</v>
      </c>
      <c r="AY233" s="18" t="s">
        <v>166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8" t="s">
        <v>80</v>
      </c>
      <c r="BK233" s="144">
        <f>ROUND(I233*H233,2)</f>
        <v>0</v>
      </c>
      <c r="BL233" s="18" t="s">
        <v>173</v>
      </c>
      <c r="BM233" s="143" t="s">
        <v>1850</v>
      </c>
    </row>
    <row r="234" spans="2:65" s="1" customFormat="1" ht="37.9" customHeight="1">
      <c r="B234" s="33"/>
      <c r="C234" s="132" t="s">
        <v>1154</v>
      </c>
      <c r="D234" s="132" t="s">
        <v>168</v>
      </c>
      <c r="E234" s="133" t="s">
        <v>4446</v>
      </c>
      <c r="F234" s="134" t="s">
        <v>4348</v>
      </c>
      <c r="G234" s="135" t="s">
        <v>307</v>
      </c>
      <c r="H234" s="136">
        <v>12</v>
      </c>
      <c r="I234" s="137"/>
      <c r="J234" s="138">
        <f>ROUND(I234*H234,2)</f>
        <v>0</v>
      </c>
      <c r="K234" s="134" t="s">
        <v>19</v>
      </c>
      <c r="L234" s="33"/>
      <c r="M234" s="139" t="s">
        <v>19</v>
      </c>
      <c r="N234" s="140" t="s">
        <v>43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173</v>
      </c>
      <c r="AT234" s="143" t="s">
        <v>168</v>
      </c>
      <c r="AU234" s="143" t="s">
        <v>80</v>
      </c>
      <c r="AY234" s="18" t="s">
        <v>166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8" t="s">
        <v>80</v>
      </c>
      <c r="BK234" s="144">
        <f>ROUND(I234*H234,2)</f>
        <v>0</v>
      </c>
      <c r="BL234" s="18" t="s">
        <v>173</v>
      </c>
      <c r="BM234" s="143" t="s">
        <v>1862</v>
      </c>
    </row>
    <row r="235" spans="2:65" s="1" customFormat="1" ht="48.75">
      <c r="B235" s="33"/>
      <c r="D235" s="150" t="s">
        <v>887</v>
      </c>
      <c r="F235" s="187" t="s">
        <v>4447</v>
      </c>
      <c r="I235" s="147"/>
      <c r="L235" s="33"/>
      <c r="M235" s="148"/>
      <c r="T235" s="54"/>
      <c r="AT235" s="18" t="s">
        <v>887</v>
      </c>
      <c r="AU235" s="18" t="s">
        <v>80</v>
      </c>
    </row>
    <row r="236" spans="2:65" s="1" customFormat="1" ht="37.9" customHeight="1">
      <c r="B236" s="33"/>
      <c r="C236" s="132" t="s">
        <v>1160</v>
      </c>
      <c r="D236" s="132" t="s">
        <v>168</v>
      </c>
      <c r="E236" s="133" t="s">
        <v>4448</v>
      </c>
      <c r="F236" s="134" t="s">
        <v>4449</v>
      </c>
      <c r="G236" s="135" t="s">
        <v>307</v>
      </c>
      <c r="H236" s="136">
        <v>3</v>
      </c>
      <c r="I236" s="137"/>
      <c r="J236" s="138">
        <f>ROUND(I236*H236,2)</f>
        <v>0</v>
      </c>
      <c r="K236" s="134" t="s">
        <v>19</v>
      </c>
      <c r="L236" s="33"/>
      <c r="M236" s="139" t="s">
        <v>19</v>
      </c>
      <c r="N236" s="140" t="s">
        <v>43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173</v>
      </c>
      <c r="AT236" s="143" t="s">
        <v>168</v>
      </c>
      <c r="AU236" s="143" t="s">
        <v>80</v>
      </c>
      <c r="AY236" s="18" t="s">
        <v>166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80</v>
      </c>
      <c r="BK236" s="144">
        <f>ROUND(I236*H236,2)</f>
        <v>0</v>
      </c>
      <c r="BL236" s="18" t="s">
        <v>173</v>
      </c>
      <c r="BM236" s="143" t="s">
        <v>1872</v>
      </c>
    </row>
    <row r="237" spans="2:65" s="1" customFormat="1" ht="48.75">
      <c r="B237" s="33"/>
      <c r="D237" s="150" t="s">
        <v>887</v>
      </c>
      <c r="F237" s="187" t="s">
        <v>4447</v>
      </c>
      <c r="I237" s="147"/>
      <c r="L237" s="33"/>
      <c r="M237" s="148"/>
      <c r="T237" s="54"/>
      <c r="AT237" s="18" t="s">
        <v>887</v>
      </c>
      <c r="AU237" s="18" t="s">
        <v>80</v>
      </c>
    </row>
    <row r="238" spans="2:65" s="1" customFormat="1" ht="37.9" customHeight="1">
      <c r="B238" s="33"/>
      <c r="C238" s="132" t="s">
        <v>1170</v>
      </c>
      <c r="D238" s="132" t="s">
        <v>168</v>
      </c>
      <c r="E238" s="133" t="s">
        <v>4450</v>
      </c>
      <c r="F238" s="134" t="s">
        <v>4351</v>
      </c>
      <c r="G238" s="135" t="s">
        <v>307</v>
      </c>
      <c r="H238" s="136">
        <v>2</v>
      </c>
      <c r="I238" s="137"/>
      <c r="J238" s="138">
        <f>ROUND(I238*H238,2)</f>
        <v>0</v>
      </c>
      <c r="K238" s="134" t="s">
        <v>19</v>
      </c>
      <c r="L238" s="33"/>
      <c r="M238" s="139" t="s">
        <v>19</v>
      </c>
      <c r="N238" s="140" t="s">
        <v>43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173</v>
      </c>
      <c r="AT238" s="143" t="s">
        <v>168</v>
      </c>
      <c r="AU238" s="143" t="s">
        <v>80</v>
      </c>
      <c r="AY238" s="18" t="s">
        <v>166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8" t="s">
        <v>80</v>
      </c>
      <c r="BK238" s="144">
        <f>ROUND(I238*H238,2)</f>
        <v>0</v>
      </c>
      <c r="BL238" s="18" t="s">
        <v>173</v>
      </c>
      <c r="BM238" s="143" t="s">
        <v>1881</v>
      </c>
    </row>
    <row r="239" spans="2:65" s="1" customFormat="1" ht="48.75">
      <c r="B239" s="33"/>
      <c r="D239" s="150" t="s">
        <v>887</v>
      </c>
      <c r="F239" s="187" t="s">
        <v>4447</v>
      </c>
      <c r="I239" s="147"/>
      <c r="L239" s="33"/>
      <c r="M239" s="148"/>
      <c r="T239" s="54"/>
      <c r="AT239" s="18" t="s">
        <v>887</v>
      </c>
      <c r="AU239" s="18" t="s">
        <v>80</v>
      </c>
    </row>
    <row r="240" spans="2:65" s="1" customFormat="1" ht="44.25" customHeight="1">
      <c r="B240" s="33"/>
      <c r="C240" s="132" t="s">
        <v>1175</v>
      </c>
      <c r="D240" s="132" t="s">
        <v>168</v>
      </c>
      <c r="E240" s="133" t="s">
        <v>4451</v>
      </c>
      <c r="F240" s="134" t="s">
        <v>4452</v>
      </c>
      <c r="G240" s="135" t="s">
        <v>307</v>
      </c>
      <c r="H240" s="136">
        <v>1</v>
      </c>
      <c r="I240" s="137"/>
      <c r="J240" s="138">
        <f t="shared" ref="J240:J254" si="30">ROUND(I240*H240,2)</f>
        <v>0</v>
      </c>
      <c r="K240" s="134" t="s">
        <v>19</v>
      </c>
      <c r="L240" s="33"/>
      <c r="M240" s="139" t="s">
        <v>19</v>
      </c>
      <c r="N240" s="140" t="s">
        <v>43</v>
      </c>
      <c r="P240" s="141">
        <f t="shared" ref="P240:P254" si="31">O240*H240</f>
        <v>0</v>
      </c>
      <c r="Q240" s="141">
        <v>0</v>
      </c>
      <c r="R240" s="141">
        <f t="shared" ref="R240:R254" si="32">Q240*H240</f>
        <v>0</v>
      </c>
      <c r="S240" s="141">
        <v>0</v>
      </c>
      <c r="T240" s="142">
        <f t="shared" ref="T240:T254" si="33">S240*H240</f>
        <v>0</v>
      </c>
      <c r="AR240" s="143" t="s">
        <v>173</v>
      </c>
      <c r="AT240" s="143" t="s">
        <v>168</v>
      </c>
      <c r="AU240" s="143" t="s">
        <v>80</v>
      </c>
      <c r="AY240" s="18" t="s">
        <v>166</v>
      </c>
      <c r="BE240" s="144">
        <f t="shared" ref="BE240:BE254" si="34">IF(N240="základní",J240,0)</f>
        <v>0</v>
      </c>
      <c r="BF240" s="144">
        <f t="shared" ref="BF240:BF254" si="35">IF(N240="snížená",J240,0)</f>
        <v>0</v>
      </c>
      <c r="BG240" s="144">
        <f t="shared" ref="BG240:BG254" si="36">IF(N240="zákl. přenesená",J240,0)</f>
        <v>0</v>
      </c>
      <c r="BH240" s="144">
        <f t="shared" ref="BH240:BH254" si="37">IF(N240="sníž. přenesená",J240,0)</f>
        <v>0</v>
      </c>
      <c r="BI240" s="144">
        <f t="shared" ref="BI240:BI254" si="38">IF(N240="nulová",J240,0)</f>
        <v>0</v>
      </c>
      <c r="BJ240" s="18" t="s">
        <v>80</v>
      </c>
      <c r="BK240" s="144">
        <f t="shared" ref="BK240:BK254" si="39">ROUND(I240*H240,2)</f>
        <v>0</v>
      </c>
      <c r="BL240" s="18" t="s">
        <v>173</v>
      </c>
      <c r="BM240" s="143" t="s">
        <v>1890</v>
      </c>
    </row>
    <row r="241" spans="2:65" s="1" customFormat="1" ht="44.25" customHeight="1">
      <c r="B241" s="33"/>
      <c r="C241" s="132" t="s">
        <v>1180</v>
      </c>
      <c r="D241" s="132" t="s">
        <v>168</v>
      </c>
      <c r="E241" s="133" t="s">
        <v>4453</v>
      </c>
      <c r="F241" s="134" t="s">
        <v>4353</v>
      </c>
      <c r="G241" s="135" t="s">
        <v>307</v>
      </c>
      <c r="H241" s="136">
        <v>2</v>
      </c>
      <c r="I241" s="137"/>
      <c r="J241" s="138">
        <f t="shared" si="30"/>
        <v>0</v>
      </c>
      <c r="K241" s="134" t="s">
        <v>19</v>
      </c>
      <c r="L241" s="33"/>
      <c r="M241" s="139" t="s">
        <v>19</v>
      </c>
      <c r="N241" s="140" t="s">
        <v>43</v>
      </c>
      <c r="P241" s="141">
        <f t="shared" si="31"/>
        <v>0</v>
      </c>
      <c r="Q241" s="141">
        <v>0</v>
      </c>
      <c r="R241" s="141">
        <f t="shared" si="32"/>
        <v>0</v>
      </c>
      <c r="S241" s="141">
        <v>0</v>
      </c>
      <c r="T241" s="142">
        <f t="shared" si="33"/>
        <v>0</v>
      </c>
      <c r="AR241" s="143" t="s">
        <v>173</v>
      </c>
      <c r="AT241" s="143" t="s">
        <v>168</v>
      </c>
      <c r="AU241" s="143" t="s">
        <v>80</v>
      </c>
      <c r="AY241" s="18" t="s">
        <v>166</v>
      </c>
      <c r="BE241" s="144">
        <f t="shared" si="34"/>
        <v>0</v>
      </c>
      <c r="BF241" s="144">
        <f t="shared" si="35"/>
        <v>0</v>
      </c>
      <c r="BG241" s="144">
        <f t="shared" si="36"/>
        <v>0</v>
      </c>
      <c r="BH241" s="144">
        <f t="shared" si="37"/>
        <v>0</v>
      </c>
      <c r="BI241" s="144">
        <f t="shared" si="38"/>
        <v>0</v>
      </c>
      <c r="BJ241" s="18" t="s">
        <v>80</v>
      </c>
      <c r="BK241" s="144">
        <f t="shared" si="39"/>
        <v>0</v>
      </c>
      <c r="BL241" s="18" t="s">
        <v>173</v>
      </c>
      <c r="BM241" s="143" t="s">
        <v>1900</v>
      </c>
    </row>
    <row r="242" spans="2:65" s="1" customFormat="1" ht="44.25" customHeight="1">
      <c r="B242" s="33"/>
      <c r="C242" s="132" t="s">
        <v>1185</v>
      </c>
      <c r="D242" s="132" t="s">
        <v>168</v>
      </c>
      <c r="E242" s="133" t="s">
        <v>4454</v>
      </c>
      <c r="F242" s="134" t="s">
        <v>4455</v>
      </c>
      <c r="G242" s="135" t="s">
        <v>307</v>
      </c>
      <c r="H242" s="136">
        <v>1</v>
      </c>
      <c r="I242" s="137"/>
      <c r="J242" s="138">
        <f t="shared" si="30"/>
        <v>0</v>
      </c>
      <c r="K242" s="134" t="s">
        <v>19</v>
      </c>
      <c r="L242" s="33"/>
      <c r="M242" s="139" t="s">
        <v>19</v>
      </c>
      <c r="N242" s="140" t="s">
        <v>43</v>
      </c>
      <c r="P242" s="141">
        <f t="shared" si="31"/>
        <v>0</v>
      </c>
      <c r="Q242" s="141">
        <v>0</v>
      </c>
      <c r="R242" s="141">
        <f t="shared" si="32"/>
        <v>0</v>
      </c>
      <c r="S242" s="141">
        <v>0</v>
      </c>
      <c r="T242" s="142">
        <f t="shared" si="33"/>
        <v>0</v>
      </c>
      <c r="AR242" s="143" t="s">
        <v>173</v>
      </c>
      <c r="AT242" s="143" t="s">
        <v>168</v>
      </c>
      <c r="AU242" s="143" t="s">
        <v>80</v>
      </c>
      <c r="AY242" s="18" t="s">
        <v>166</v>
      </c>
      <c r="BE242" s="144">
        <f t="shared" si="34"/>
        <v>0</v>
      </c>
      <c r="BF242" s="144">
        <f t="shared" si="35"/>
        <v>0</v>
      </c>
      <c r="BG242" s="144">
        <f t="shared" si="36"/>
        <v>0</v>
      </c>
      <c r="BH242" s="144">
        <f t="shared" si="37"/>
        <v>0</v>
      </c>
      <c r="BI242" s="144">
        <f t="shared" si="38"/>
        <v>0</v>
      </c>
      <c r="BJ242" s="18" t="s">
        <v>80</v>
      </c>
      <c r="BK242" s="144">
        <f t="shared" si="39"/>
        <v>0</v>
      </c>
      <c r="BL242" s="18" t="s">
        <v>173</v>
      </c>
      <c r="BM242" s="143" t="s">
        <v>1915</v>
      </c>
    </row>
    <row r="243" spans="2:65" s="1" customFormat="1" ht="44.25" customHeight="1">
      <c r="B243" s="33"/>
      <c r="C243" s="132" t="s">
        <v>1190</v>
      </c>
      <c r="D243" s="132" t="s">
        <v>168</v>
      </c>
      <c r="E243" s="133" t="s">
        <v>4456</v>
      </c>
      <c r="F243" s="134" t="s">
        <v>4457</v>
      </c>
      <c r="G243" s="135" t="s">
        <v>307</v>
      </c>
      <c r="H243" s="136">
        <v>2</v>
      </c>
      <c r="I243" s="137"/>
      <c r="J243" s="138">
        <f t="shared" si="30"/>
        <v>0</v>
      </c>
      <c r="K243" s="134" t="s">
        <v>19</v>
      </c>
      <c r="L243" s="33"/>
      <c r="M243" s="139" t="s">
        <v>19</v>
      </c>
      <c r="N243" s="140" t="s">
        <v>43</v>
      </c>
      <c r="P243" s="141">
        <f t="shared" si="31"/>
        <v>0</v>
      </c>
      <c r="Q243" s="141">
        <v>0</v>
      </c>
      <c r="R243" s="141">
        <f t="shared" si="32"/>
        <v>0</v>
      </c>
      <c r="S243" s="141">
        <v>0</v>
      </c>
      <c r="T243" s="142">
        <f t="shared" si="33"/>
        <v>0</v>
      </c>
      <c r="AR243" s="143" t="s">
        <v>173</v>
      </c>
      <c r="AT243" s="143" t="s">
        <v>168</v>
      </c>
      <c r="AU243" s="143" t="s">
        <v>80</v>
      </c>
      <c r="AY243" s="18" t="s">
        <v>166</v>
      </c>
      <c r="BE243" s="144">
        <f t="shared" si="34"/>
        <v>0</v>
      </c>
      <c r="BF243" s="144">
        <f t="shared" si="35"/>
        <v>0</v>
      </c>
      <c r="BG243" s="144">
        <f t="shared" si="36"/>
        <v>0</v>
      </c>
      <c r="BH243" s="144">
        <f t="shared" si="37"/>
        <v>0</v>
      </c>
      <c r="BI243" s="144">
        <f t="shared" si="38"/>
        <v>0</v>
      </c>
      <c r="BJ243" s="18" t="s">
        <v>80</v>
      </c>
      <c r="BK243" s="144">
        <f t="shared" si="39"/>
        <v>0</v>
      </c>
      <c r="BL243" s="18" t="s">
        <v>173</v>
      </c>
      <c r="BM243" s="143" t="s">
        <v>1928</v>
      </c>
    </row>
    <row r="244" spans="2:65" s="1" customFormat="1" ht="16.5" customHeight="1">
      <c r="B244" s="33"/>
      <c r="C244" s="132" t="s">
        <v>1196</v>
      </c>
      <c r="D244" s="132" t="s">
        <v>168</v>
      </c>
      <c r="E244" s="133" t="s">
        <v>4458</v>
      </c>
      <c r="F244" s="134" t="s">
        <v>4242</v>
      </c>
      <c r="G244" s="135" t="s">
        <v>307</v>
      </c>
      <c r="H244" s="136">
        <v>2</v>
      </c>
      <c r="I244" s="137"/>
      <c r="J244" s="138">
        <f t="shared" si="30"/>
        <v>0</v>
      </c>
      <c r="K244" s="134" t="s">
        <v>19</v>
      </c>
      <c r="L244" s="33"/>
      <c r="M244" s="139" t="s">
        <v>19</v>
      </c>
      <c r="N244" s="140" t="s">
        <v>43</v>
      </c>
      <c r="P244" s="141">
        <f t="shared" si="31"/>
        <v>0</v>
      </c>
      <c r="Q244" s="141">
        <v>0</v>
      </c>
      <c r="R244" s="141">
        <f t="shared" si="32"/>
        <v>0</v>
      </c>
      <c r="S244" s="141">
        <v>0</v>
      </c>
      <c r="T244" s="142">
        <f t="shared" si="33"/>
        <v>0</v>
      </c>
      <c r="AR244" s="143" t="s">
        <v>173</v>
      </c>
      <c r="AT244" s="143" t="s">
        <v>168</v>
      </c>
      <c r="AU244" s="143" t="s">
        <v>80</v>
      </c>
      <c r="AY244" s="18" t="s">
        <v>166</v>
      </c>
      <c r="BE244" s="144">
        <f t="shared" si="34"/>
        <v>0</v>
      </c>
      <c r="BF244" s="144">
        <f t="shared" si="35"/>
        <v>0</v>
      </c>
      <c r="BG244" s="144">
        <f t="shared" si="36"/>
        <v>0</v>
      </c>
      <c r="BH244" s="144">
        <f t="shared" si="37"/>
        <v>0</v>
      </c>
      <c r="BI244" s="144">
        <f t="shared" si="38"/>
        <v>0</v>
      </c>
      <c r="BJ244" s="18" t="s">
        <v>80</v>
      </c>
      <c r="BK244" s="144">
        <f t="shared" si="39"/>
        <v>0</v>
      </c>
      <c r="BL244" s="18" t="s">
        <v>173</v>
      </c>
      <c r="BM244" s="143" t="s">
        <v>1939</v>
      </c>
    </row>
    <row r="245" spans="2:65" s="1" customFormat="1" ht="16.5" customHeight="1">
      <c r="B245" s="33"/>
      <c r="C245" s="132" t="s">
        <v>1201</v>
      </c>
      <c r="D245" s="132" t="s">
        <v>168</v>
      </c>
      <c r="E245" s="133" t="s">
        <v>4459</v>
      </c>
      <c r="F245" s="134" t="s">
        <v>4460</v>
      </c>
      <c r="G245" s="135" t="s">
        <v>307</v>
      </c>
      <c r="H245" s="136">
        <v>1</v>
      </c>
      <c r="I245" s="137"/>
      <c r="J245" s="138">
        <f t="shared" si="30"/>
        <v>0</v>
      </c>
      <c r="K245" s="134" t="s">
        <v>19</v>
      </c>
      <c r="L245" s="33"/>
      <c r="M245" s="139" t="s">
        <v>19</v>
      </c>
      <c r="N245" s="140" t="s">
        <v>43</v>
      </c>
      <c r="P245" s="141">
        <f t="shared" si="31"/>
        <v>0</v>
      </c>
      <c r="Q245" s="141">
        <v>0</v>
      </c>
      <c r="R245" s="141">
        <f t="shared" si="32"/>
        <v>0</v>
      </c>
      <c r="S245" s="141">
        <v>0</v>
      </c>
      <c r="T245" s="142">
        <f t="shared" si="33"/>
        <v>0</v>
      </c>
      <c r="AR245" s="143" t="s">
        <v>173</v>
      </c>
      <c r="AT245" s="143" t="s">
        <v>168</v>
      </c>
      <c r="AU245" s="143" t="s">
        <v>80</v>
      </c>
      <c r="AY245" s="18" t="s">
        <v>166</v>
      </c>
      <c r="BE245" s="144">
        <f t="shared" si="34"/>
        <v>0</v>
      </c>
      <c r="BF245" s="144">
        <f t="shared" si="35"/>
        <v>0</v>
      </c>
      <c r="BG245" s="144">
        <f t="shared" si="36"/>
        <v>0</v>
      </c>
      <c r="BH245" s="144">
        <f t="shared" si="37"/>
        <v>0</v>
      </c>
      <c r="BI245" s="144">
        <f t="shared" si="38"/>
        <v>0</v>
      </c>
      <c r="BJ245" s="18" t="s">
        <v>80</v>
      </c>
      <c r="BK245" s="144">
        <f t="shared" si="39"/>
        <v>0</v>
      </c>
      <c r="BL245" s="18" t="s">
        <v>173</v>
      </c>
      <c r="BM245" s="143" t="s">
        <v>1957</v>
      </c>
    </row>
    <row r="246" spans="2:65" s="1" customFormat="1" ht="16.5" customHeight="1">
      <c r="B246" s="33"/>
      <c r="C246" s="132" t="s">
        <v>1206</v>
      </c>
      <c r="D246" s="132" t="s">
        <v>168</v>
      </c>
      <c r="E246" s="133" t="s">
        <v>4461</v>
      </c>
      <c r="F246" s="134" t="s">
        <v>4245</v>
      </c>
      <c r="G246" s="135" t="s">
        <v>307</v>
      </c>
      <c r="H246" s="136">
        <v>1</v>
      </c>
      <c r="I246" s="137"/>
      <c r="J246" s="138">
        <f t="shared" si="30"/>
        <v>0</v>
      </c>
      <c r="K246" s="134" t="s">
        <v>19</v>
      </c>
      <c r="L246" s="33"/>
      <c r="M246" s="139" t="s">
        <v>19</v>
      </c>
      <c r="N246" s="140" t="s">
        <v>43</v>
      </c>
      <c r="P246" s="141">
        <f t="shared" si="31"/>
        <v>0</v>
      </c>
      <c r="Q246" s="141">
        <v>0</v>
      </c>
      <c r="R246" s="141">
        <f t="shared" si="32"/>
        <v>0</v>
      </c>
      <c r="S246" s="141">
        <v>0</v>
      </c>
      <c r="T246" s="142">
        <f t="shared" si="33"/>
        <v>0</v>
      </c>
      <c r="AR246" s="143" t="s">
        <v>173</v>
      </c>
      <c r="AT246" s="143" t="s">
        <v>168</v>
      </c>
      <c r="AU246" s="143" t="s">
        <v>80</v>
      </c>
      <c r="AY246" s="18" t="s">
        <v>166</v>
      </c>
      <c r="BE246" s="144">
        <f t="shared" si="34"/>
        <v>0</v>
      </c>
      <c r="BF246" s="144">
        <f t="shared" si="35"/>
        <v>0</v>
      </c>
      <c r="BG246" s="144">
        <f t="shared" si="36"/>
        <v>0</v>
      </c>
      <c r="BH246" s="144">
        <f t="shared" si="37"/>
        <v>0</v>
      </c>
      <c r="BI246" s="144">
        <f t="shared" si="38"/>
        <v>0</v>
      </c>
      <c r="BJ246" s="18" t="s">
        <v>80</v>
      </c>
      <c r="BK246" s="144">
        <f t="shared" si="39"/>
        <v>0</v>
      </c>
      <c r="BL246" s="18" t="s">
        <v>173</v>
      </c>
      <c r="BM246" s="143" t="s">
        <v>1972</v>
      </c>
    </row>
    <row r="247" spans="2:65" s="1" customFormat="1" ht="16.5" customHeight="1">
      <c r="B247" s="33"/>
      <c r="C247" s="132" t="s">
        <v>1211</v>
      </c>
      <c r="D247" s="132" t="s">
        <v>168</v>
      </c>
      <c r="E247" s="133" t="s">
        <v>4462</v>
      </c>
      <c r="F247" s="134" t="s">
        <v>4463</v>
      </c>
      <c r="G247" s="135" t="s">
        <v>307</v>
      </c>
      <c r="H247" s="136">
        <v>1</v>
      </c>
      <c r="I247" s="137"/>
      <c r="J247" s="138">
        <f t="shared" si="30"/>
        <v>0</v>
      </c>
      <c r="K247" s="134" t="s">
        <v>19</v>
      </c>
      <c r="L247" s="33"/>
      <c r="M247" s="139" t="s">
        <v>19</v>
      </c>
      <c r="N247" s="140" t="s">
        <v>43</v>
      </c>
      <c r="P247" s="141">
        <f t="shared" si="31"/>
        <v>0</v>
      </c>
      <c r="Q247" s="141">
        <v>0</v>
      </c>
      <c r="R247" s="141">
        <f t="shared" si="32"/>
        <v>0</v>
      </c>
      <c r="S247" s="141">
        <v>0</v>
      </c>
      <c r="T247" s="142">
        <f t="shared" si="33"/>
        <v>0</v>
      </c>
      <c r="AR247" s="143" t="s">
        <v>173</v>
      </c>
      <c r="AT247" s="143" t="s">
        <v>168</v>
      </c>
      <c r="AU247" s="143" t="s">
        <v>80</v>
      </c>
      <c r="AY247" s="18" t="s">
        <v>166</v>
      </c>
      <c r="BE247" s="144">
        <f t="shared" si="34"/>
        <v>0</v>
      </c>
      <c r="BF247" s="144">
        <f t="shared" si="35"/>
        <v>0</v>
      </c>
      <c r="BG247" s="144">
        <f t="shared" si="36"/>
        <v>0</v>
      </c>
      <c r="BH247" s="144">
        <f t="shared" si="37"/>
        <v>0</v>
      </c>
      <c r="BI247" s="144">
        <f t="shared" si="38"/>
        <v>0</v>
      </c>
      <c r="BJ247" s="18" t="s">
        <v>80</v>
      </c>
      <c r="BK247" s="144">
        <f t="shared" si="39"/>
        <v>0</v>
      </c>
      <c r="BL247" s="18" t="s">
        <v>173</v>
      </c>
      <c r="BM247" s="143" t="s">
        <v>1988</v>
      </c>
    </row>
    <row r="248" spans="2:65" s="1" customFormat="1" ht="16.5" customHeight="1">
      <c r="B248" s="33"/>
      <c r="C248" s="132" t="s">
        <v>1216</v>
      </c>
      <c r="D248" s="132" t="s">
        <v>168</v>
      </c>
      <c r="E248" s="133" t="s">
        <v>4464</v>
      </c>
      <c r="F248" s="134" t="s">
        <v>4361</v>
      </c>
      <c r="G248" s="135" t="s">
        <v>307</v>
      </c>
      <c r="H248" s="136">
        <v>1</v>
      </c>
      <c r="I248" s="137"/>
      <c r="J248" s="138">
        <f t="shared" si="30"/>
        <v>0</v>
      </c>
      <c r="K248" s="134" t="s">
        <v>19</v>
      </c>
      <c r="L248" s="33"/>
      <c r="M248" s="139" t="s">
        <v>19</v>
      </c>
      <c r="N248" s="140" t="s">
        <v>43</v>
      </c>
      <c r="P248" s="141">
        <f t="shared" si="31"/>
        <v>0</v>
      </c>
      <c r="Q248" s="141">
        <v>0</v>
      </c>
      <c r="R248" s="141">
        <f t="shared" si="32"/>
        <v>0</v>
      </c>
      <c r="S248" s="141">
        <v>0</v>
      </c>
      <c r="T248" s="142">
        <f t="shared" si="33"/>
        <v>0</v>
      </c>
      <c r="AR248" s="143" t="s">
        <v>173</v>
      </c>
      <c r="AT248" s="143" t="s">
        <v>168</v>
      </c>
      <c r="AU248" s="143" t="s">
        <v>80</v>
      </c>
      <c r="AY248" s="18" t="s">
        <v>166</v>
      </c>
      <c r="BE248" s="144">
        <f t="shared" si="34"/>
        <v>0</v>
      </c>
      <c r="BF248" s="144">
        <f t="shared" si="35"/>
        <v>0</v>
      </c>
      <c r="BG248" s="144">
        <f t="shared" si="36"/>
        <v>0</v>
      </c>
      <c r="BH248" s="144">
        <f t="shared" si="37"/>
        <v>0</v>
      </c>
      <c r="BI248" s="144">
        <f t="shared" si="38"/>
        <v>0</v>
      </c>
      <c r="BJ248" s="18" t="s">
        <v>80</v>
      </c>
      <c r="BK248" s="144">
        <f t="shared" si="39"/>
        <v>0</v>
      </c>
      <c r="BL248" s="18" t="s">
        <v>173</v>
      </c>
      <c r="BM248" s="143" t="s">
        <v>1425</v>
      </c>
    </row>
    <row r="249" spans="2:65" s="1" customFormat="1" ht="16.5" customHeight="1">
      <c r="B249" s="33"/>
      <c r="C249" s="132" t="s">
        <v>1223</v>
      </c>
      <c r="D249" s="132" t="s">
        <v>168</v>
      </c>
      <c r="E249" s="133" t="s">
        <v>4465</v>
      </c>
      <c r="F249" s="134" t="s">
        <v>4466</v>
      </c>
      <c r="G249" s="135" t="s">
        <v>307</v>
      </c>
      <c r="H249" s="136">
        <v>1</v>
      </c>
      <c r="I249" s="137"/>
      <c r="J249" s="138">
        <f t="shared" si="30"/>
        <v>0</v>
      </c>
      <c r="K249" s="134" t="s">
        <v>19</v>
      </c>
      <c r="L249" s="33"/>
      <c r="M249" s="139" t="s">
        <v>19</v>
      </c>
      <c r="N249" s="140" t="s">
        <v>43</v>
      </c>
      <c r="P249" s="141">
        <f t="shared" si="31"/>
        <v>0</v>
      </c>
      <c r="Q249" s="141">
        <v>0</v>
      </c>
      <c r="R249" s="141">
        <f t="shared" si="32"/>
        <v>0</v>
      </c>
      <c r="S249" s="141">
        <v>0</v>
      </c>
      <c r="T249" s="142">
        <f t="shared" si="33"/>
        <v>0</v>
      </c>
      <c r="AR249" s="143" t="s">
        <v>173</v>
      </c>
      <c r="AT249" s="143" t="s">
        <v>168</v>
      </c>
      <c r="AU249" s="143" t="s">
        <v>80</v>
      </c>
      <c r="AY249" s="18" t="s">
        <v>166</v>
      </c>
      <c r="BE249" s="144">
        <f t="shared" si="34"/>
        <v>0</v>
      </c>
      <c r="BF249" s="144">
        <f t="shared" si="35"/>
        <v>0</v>
      </c>
      <c r="BG249" s="144">
        <f t="shared" si="36"/>
        <v>0</v>
      </c>
      <c r="BH249" s="144">
        <f t="shared" si="37"/>
        <v>0</v>
      </c>
      <c r="BI249" s="144">
        <f t="shared" si="38"/>
        <v>0</v>
      </c>
      <c r="BJ249" s="18" t="s">
        <v>80</v>
      </c>
      <c r="BK249" s="144">
        <f t="shared" si="39"/>
        <v>0</v>
      </c>
      <c r="BL249" s="18" t="s">
        <v>173</v>
      </c>
      <c r="BM249" s="143" t="s">
        <v>2015</v>
      </c>
    </row>
    <row r="250" spans="2:65" s="1" customFormat="1" ht="16.5" customHeight="1">
      <c r="B250" s="33"/>
      <c r="C250" s="132" t="s">
        <v>1229</v>
      </c>
      <c r="D250" s="132" t="s">
        <v>168</v>
      </c>
      <c r="E250" s="133" t="s">
        <v>4467</v>
      </c>
      <c r="F250" s="134" t="s">
        <v>4365</v>
      </c>
      <c r="G250" s="135" t="s">
        <v>307</v>
      </c>
      <c r="H250" s="136">
        <v>1</v>
      </c>
      <c r="I250" s="137"/>
      <c r="J250" s="138">
        <f t="shared" si="30"/>
        <v>0</v>
      </c>
      <c r="K250" s="134" t="s">
        <v>19</v>
      </c>
      <c r="L250" s="33"/>
      <c r="M250" s="139" t="s">
        <v>19</v>
      </c>
      <c r="N250" s="140" t="s">
        <v>43</v>
      </c>
      <c r="P250" s="141">
        <f t="shared" si="31"/>
        <v>0</v>
      </c>
      <c r="Q250" s="141">
        <v>0</v>
      </c>
      <c r="R250" s="141">
        <f t="shared" si="32"/>
        <v>0</v>
      </c>
      <c r="S250" s="141">
        <v>0</v>
      </c>
      <c r="T250" s="142">
        <f t="shared" si="33"/>
        <v>0</v>
      </c>
      <c r="AR250" s="143" t="s">
        <v>173</v>
      </c>
      <c r="AT250" s="143" t="s">
        <v>168</v>
      </c>
      <c r="AU250" s="143" t="s">
        <v>80</v>
      </c>
      <c r="AY250" s="18" t="s">
        <v>166</v>
      </c>
      <c r="BE250" s="144">
        <f t="shared" si="34"/>
        <v>0</v>
      </c>
      <c r="BF250" s="144">
        <f t="shared" si="35"/>
        <v>0</v>
      </c>
      <c r="BG250" s="144">
        <f t="shared" si="36"/>
        <v>0</v>
      </c>
      <c r="BH250" s="144">
        <f t="shared" si="37"/>
        <v>0</v>
      </c>
      <c r="BI250" s="144">
        <f t="shared" si="38"/>
        <v>0</v>
      </c>
      <c r="BJ250" s="18" t="s">
        <v>80</v>
      </c>
      <c r="BK250" s="144">
        <f t="shared" si="39"/>
        <v>0</v>
      </c>
      <c r="BL250" s="18" t="s">
        <v>173</v>
      </c>
      <c r="BM250" s="143" t="s">
        <v>2028</v>
      </c>
    </row>
    <row r="251" spans="2:65" s="1" customFormat="1" ht="16.5" customHeight="1">
      <c r="B251" s="33"/>
      <c r="C251" s="132" t="s">
        <v>1233</v>
      </c>
      <c r="D251" s="132" t="s">
        <v>168</v>
      </c>
      <c r="E251" s="133" t="s">
        <v>4468</v>
      </c>
      <c r="F251" s="134" t="s">
        <v>4367</v>
      </c>
      <c r="G251" s="135" t="s">
        <v>307</v>
      </c>
      <c r="H251" s="136">
        <v>2</v>
      </c>
      <c r="I251" s="137"/>
      <c r="J251" s="138">
        <f t="shared" si="30"/>
        <v>0</v>
      </c>
      <c r="K251" s="134" t="s">
        <v>19</v>
      </c>
      <c r="L251" s="33"/>
      <c r="M251" s="139" t="s">
        <v>19</v>
      </c>
      <c r="N251" s="140" t="s">
        <v>43</v>
      </c>
      <c r="P251" s="141">
        <f t="shared" si="31"/>
        <v>0</v>
      </c>
      <c r="Q251" s="141">
        <v>0</v>
      </c>
      <c r="R251" s="141">
        <f t="shared" si="32"/>
        <v>0</v>
      </c>
      <c r="S251" s="141">
        <v>0</v>
      </c>
      <c r="T251" s="142">
        <f t="shared" si="33"/>
        <v>0</v>
      </c>
      <c r="AR251" s="143" t="s">
        <v>173</v>
      </c>
      <c r="AT251" s="143" t="s">
        <v>168</v>
      </c>
      <c r="AU251" s="143" t="s">
        <v>80</v>
      </c>
      <c r="AY251" s="18" t="s">
        <v>166</v>
      </c>
      <c r="BE251" s="144">
        <f t="shared" si="34"/>
        <v>0</v>
      </c>
      <c r="BF251" s="144">
        <f t="shared" si="35"/>
        <v>0</v>
      </c>
      <c r="BG251" s="144">
        <f t="shared" si="36"/>
        <v>0</v>
      </c>
      <c r="BH251" s="144">
        <f t="shared" si="37"/>
        <v>0</v>
      </c>
      <c r="BI251" s="144">
        <f t="shared" si="38"/>
        <v>0</v>
      </c>
      <c r="BJ251" s="18" t="s">
        <v>80</v>
      </c>
      <c r="BK251" s="144">
        <f t="shared" si="39"/>
        <v>0</v>
      </c>
      <c r="BL251" s="18" t="s">
        <v>173</v>
      </c>
      <c r="BM251" s="143" t="s">
        <v>2040</v>
      </c>
    </row>
    <row r="252" spans="2:65" s="1" customFormat="1" ht="16.5" customHeight="1">
      <c r="B252" s="33"/>
      <c r="C252" s="132" t="s">
        <v>1238</v>
      </c>
      <c r="D252" s="132" t="s">
        <v>168</v>
      </c>
      <c r="E252" s="133" t="s">
        <v>4469</v>
      </c>
      <c r="F252" s="134" t="s">
        <v>4248</v>
      </c>
      <c r="G252" s="135" t="s">
        <v>307</v>
      </c>
      <c r="H252" s="136">
        <v>1</v>
      </c>
      <c r="I252" s="137"/>
      <c r="J252" s="138">
        <f t="shared" si="30"/>
        <v>0</v>
      </c>
      <c r="K252" s="134" t="s">
        <v>19</v>
      </c>
      <c r="L252" s="33"/>
      <c r="M252" s="139" t="s">
        <v>19</v>
      </c>
      <c r="N252" s="140" t="s">
        <v>43</v>
      </c>
      <c r="P252" s="141">
        <f t="shared" si="31"/>
        <v>0</v>
      </c>
      <c r="Q252" s="141">
        <v>0</v>
      </c>
      <c r="R252" s="141">
        <f t="shared" si="32"/>
        <v>0</v>
      </c>
      <c r="S252" s="141">
        <v>0</v>
      </c>
      <c r="T252" s="142">
        <f t="shared" si="33"/>
        <v>0</v>
      </c>
      <c r="AR252" s="143" t="s">
        <v>173</v>
      </c>
      <c r="AT252" s="143" t="s">
        <v>168</v>
      </c>
      <c r="AU252" s="143" t="s">
        <v>80</v>
      </c>
      <c r="AY252" s="18" t="s">
        <v>166</v>
      </c>
      <c r="BE252" s="144">
        <f t="shared" si="34"/>
        <v>0</v>
      </c>
      <c r="BF252" s="144">
        <f t="shared" si="35"/>
        <v>0</v>
      </c>
      <c r="BG252" s="144">
        <f t="shared" si="36"/>
        <v>0</v>
      </c>
      <c r="BH252" s="144">
        <f t="shared" si="37"/>
        <v>0</v>
      </c>
      <c r="BI252" s="144">
        <f t="shared" si="38"/>
        <v>0</v>
      </c>
      <c r="BJ252" s="18" t="s">
        <v>80</v>
      </c>
      <c r="BK252" s="144">
        <f t="shared" si="39"/>
        <v>0</v>
      </c>
      <c r="BL252" s="18" t="s">
        <v>173</v>
      </c>
      <c r="BM252" s="143" t="s">
        <v>2052</v>
      </c>
    </row>
    <row r="253" spans="2:65" s="1" customFormat="1" ht="21.75" customHeight="1">
      <c r="B253" s="33"/>
      <c r="C253" s="132" t="s">
        <v>1245</v>
      </c>
      <c r="D253" s="132" t="s">
        <v>168</v>
      </c>
      <c r="E253" s="133" t="s">
        <v>4470</v>
      </c>
      <c r="F253" s="134" t="s">
        <v>4372</v>
      </c>
      <c r="G253" s="135" t="s">
        <v>307</v>
      </c>
      <c r="H253" s="136">
        <v>1</v>
      </c>
      <c r="I253" s="137"/>
      <c r="J253" s="138">
        <f t="shared" si="30"/>
        <v>0</v>
      </c>
      <c r="K253" s="134" t="s">
        <v>19</v>
      </c>
      <c r="L253" s="33"/>
      <c r="M253" s="139" t="s">
        <v>19</v>
      </c>
      <c r="N253" s="140" t="s">
        <v>43</v>
      </c>
      <c r="P253" s="141">
        <f t="shared" si="31"/>
        <v>0</v>
      </c>
      <c r="Q253" s="141">
        <v>0</v>
      </c>
      <c r="R253" s="141">
        <f t="shared" si="32"/>
        <v>0</v>
      </c>
      <c r="S253" s="141">
        <v>0</v>
      </c>
      <c r="T253" s="142">
        <f t="shared" si="33"/>
        <v>0</v>
      </c>
      <c r="AR253" s="143" t="s">
        <v>173</v>
      </c>
      <c r="AT253" s="143" t="s">
        <v>168</v>
      </c>
      <c r="AU253" s="143" t="s">
        <v>80</v>
      </c>
      <c r="AY253" s="18" t="s">
        <v>166</v>
      </c>
      <c r="BE253" s="144">
        <f t="shared" si="34"/>
        <v>0</v>
      </c>
      <c r="BF253" s="144">
        <f t="shared" si="35"/>
        <v>0</v>
      </c>
      <c r="BG253" s="144">
        <f t="shared" si="36"/>
        <v>0</v>
      </c>
      <c r="BH253" s="144">
        <f t="shared" si="37"/>
        <v>0</v>
      </c>
      <c r="BI253" s="144">
        <f t="shared" si="38"/>
        <v>0</v>
      </c>
      <c r="BJ253" s="18" t="s">
        <v>80</v>
      </c>
      <c r="BK253" s="144">
        <f t="shared" si="39"/>
        <v>0</v>
      </c>
      <c r="BL253" s="18" t="s">
        <v>173</v>
      </c>
      <c r="BM253" s="143" t="s">
        <v>2064</v>
      </c>
    </row>
    <row r="254" spans="2:65" s="1" customFormat="1" ht="16.5" customHeight="1">
      <c r="B254" s="33"/>
      <c r="C254" s="132" t="s">
        <v>1251</v>
      </c>
      <c r="D254" s="132" t="s">
        <v>168</v>
      </c>
      <c r="E254" s="133" t="s">
        <v>4471</v>
      </c>
      <c r="F254" s="134" t="s">
        <v>4257</v>
      </c>
      <c r="G254" s="135" t="s">
        <v>1163</v>
      </c>
      <c r="H254" s="136">
        <v>1</v>
      </c>
      <c r="I254" s="137"/>
      <c r="J254" s="138">
        <f t="shared" si="30"/>
        <v>0</v>
      </c>
      <c r="K254" s="134" t="s">
        <v>19</v>
      </c>
      <c r="L254" s="33"/>
      <c r="M254" s="139" t="s">
        <v>19</v>
      </c>
      <c r="N254" s="140" t="s">
        <v>43</v>
      </c>
      <c r="P254" s="141">
        <f t="shared" si="31"/>
        <v>0</v>
      </c>
      <c r="Q254" s="141">
        <v>0</v>
      </c>
      <c r="R254" s="141">
        <f t="shared" si="32"/>
        <v>0</v>
      </c>
      <c r="S254" s="141">
        <v>0</v>
      </c>
      <c r="T254" s="142">
        <f t="shared" si="33"/>
        <v>0</v>
      </c>
      <c r="AR254" s="143" t="s">
        <v>173</v>
      </c>
      <c r="AT254" s="143" t="s">
        <v>168</v>
      </c>
      <c r="AU254" s="143" t="s">
        <v>80</v>
      </c>
      <c r="AY254" s="18" t="s">
        <v>166</v>
      </c>
      <c r="BE254" s="144">
        <f t="shared" si="34"/>
        <v>0</v>
      </c>
      <c r="BF254" s="144">
        <f t="shared" si="35"/>
        <v>0</v>
      </c>
      <c r="BG254" s="144">
        <f t="shared" si="36"/>
        <v>0</v>
      </c>
      <c r="BH254" s="144">
        <f t="shared" si="37"/>
        <v>0</v>
      </c>
      <c r="BI254" s="144">
        <f t="shared" si="38"/>
        <v>0</v>
      </c>
      <c r="BJ254" s="18" t="s">
        <v>80</v>
      </c>
      <c r="BK254" s="144">
        <f t="shared" si="39"/>
        <v>0</v>
      </c>
      <c r="BL254" s="18" t="s">
        <v>173</v>
      </c>
      <c r="BM254" s="143" t="s">
        <v>2077</v>
      </c>
    </row>
    <row r="255" spans="2:65" s="11" customFormat="1" ht="25.9" customHeight="1">
      <c r="B255" s="120"/>
      <c r="D255" s="121" t="s">
        <v>71</v>
      </c>
      <c r="E255" s="122" t="s">
        <v>4472</v>
      </c>
      <c r="F255" s="122" t="s">
        <v>4473</v>
      </c>
      <c r="I255" s="123"/>
      <c r="J255" s="124">
        <f>BK255</f>
        <v>0</v>
      </c>
      <c r="L255" s="120"/>
      <c r="M255" s="125"/>
      <c r="P255" s="126">
        <f>SUM(P256:P272)</f>
        <v>0</v>
      </c>
      <c r="R255" s="126">
        <f>SUM(R256:R272)</f>
        <v>0</v>
      </c>
      <c r="T255" s="127">
        <f>SUM(T256:T272)</f>
        <v>0</v>
      </c>
      <c r="AR255" s="121" t="s">
        <v>80</v>
      </c>
      <c r="AT255" s="128" t="s">
        <v>71</v>
      </c>
      <c r="AU255" s="128" t="s">
        <v>72</v>
      </c>
      <c r="AY255" s="121" t="s">
        <v>166</v>
      </c>
      <c r="BK255" s="129">
        <f>SUM(BK256:BK272)</f>
        <v>0</v>
      </c>
    </row>
    <row r="256" spans="2:65" s="1" customFormat="1" ht="24.2" customHeight="1">
      <c r="B256" s="33"/>
      <c r="C256" s="132" t="s">
        <v>1259</v>
      </c>
      <c r="D256" s="132" t="s">
        <v>168</v>
      </c>
      <c r="E256" s="133" t="s">
        <v>4474</v>
      </c>
      <c r="F256" s="134" t="s">
        <v>4475</v>
      </c>
      <c r="G256" s="135" t="s">
        <v>307</v>
      </c>
      <c r="H256" s="136">
        <v>1</v>
      </c>
      <c r="I256" s="137"/>
      <c r="J256" s="138">
        <f>ROUND(I256*H256,2)</f>
        <v>0</v>
      </c>
      <c r="K256" s="134" t="s">
        <v>19</v>
      </c>
      <c r="L256" s="33"/>
      <c r="M256" s="139" t="s">
        <v>19</v>
      </c>
      <c r="N256" s="140" t="s">
        <v>43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173</v>
      </c>
      <c r="AT256" s="143" t="s">
        <v>168</v>
      </c>
      <c r="AU256" s="143" t="s">
        <v>80</v>
      </c>
      <c r="AY256" s="18" t="s">
        <v>166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8" t="s">
        <v>80</v>
      </c>
      <c r="BK256" s="144">
        <f>ROUND(I256*H256,2)</f>
        <v>0</v>
      </c>
      <c r="BL256" s="18" t="s">
        <v>173</v>
      </c>
      <c r="BM256" s="143" t="s">
        <v>2089</v>
      </c>
    </row>
    <row r="257" spans="2:65" s="1" customFormat="1" ht="78">
      <c r="B257" s="33"/>
      <c r="D257" s="150" t="s">
        <v>887</v>
      </c>
      <c r="F257" s="187" t="s">
        <v>4277</v>
      </c>
      <c r="I257" s="147"/>
      <c r="L257" s="33"/>
      <c r="M257" s="148"/>
      <c r="T257" s="54"/>
      <c r="AT257" s="18" t="s">
        <v>887</v>
      </c>
      <c r="AU257" s="18" t="s">
        <v>80</v>
      </c>
    </row>
    <row r="258" spans="2:65" s="1" customFormat="1" ht="24.2" customHeight="1">
      <c r="B258" s="33"/>
      <c r="C258" s="132" t="s">
        <v>1263</v>
      </c>
      <c r="D258" s="132" t="s">
        <v>168</v>
      </c>
      <c r="E258" s="133" t="s">
        <v>4476</v>
      </c>
      <c r="F258" s="134" t="s">
        <v>4477</v>
      </c>
      <c r="G258" s="135" t="s">
        <v>307</v>
      </c>
      <c r="H258" s="136">
        <v>3</v>
      </c>
      <c r="I258" s="137"/>
      <c r="J258" s="138">
        <f>ROUND(I258*H258,2)</f>
        <v>0</v>
      </c>
      <c r="K258" s="134" t="s">
        <v>19</v>
      </c>
      <c r="L258" s="33"/>
      <c r="M258" s="139" t="s">
        <v>19</v>
      </c>
      <c r="N258" s="140" t="s">
        <v>43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173</v>
      </c>
      <c r="AT258" s="143" t="s">
        <v>168</v>
      </c>
      <c r="AU258" s="143" t="s">
        <v>80</v>
      </c>
      <c r="AY258" s="18" t="s">
        <v>166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8" t="s">
        <v>80</v>
      </c>
      <c r="BK258" s="144">
        <f>ROUND(I258*H258,2)</f>
        <v>0</v>
      </c>
      <c r="BL258" s="18" t="s">
        <v>173</v>
      </c>
      <c r="BM258" s="143" t="s">
        <v>2106</v>
      </c>
    </row>
    <row r="259" spans="2:65" s="1" customFormat="1" ht="214.5">
      <c r="B259" s="33"/>
      <c r="D259" s="150" t="s">
        <v>887</v>
      </c>
      <c r="F259" s="187" t="s">
        <v>4478</v>
      </c>
      <c r="I259" s="147"/>
      <c r="L259" s="33"/>
      <c r="M259" s="148"/>
      <c r="T259" s="54"/>
      <c r="AT259" s="18" t="s">
        <v>887</v>
      </c>
      <c r="AU259" s="18" t="s">
        <v>80</v>
      </c>
    </row>
    <row r="260" spans="2:65" s="1" customFormat="1" ht="24.2" customHeight="1">
      <c r="B260" s="33"/>
      <c r="C260" s="132" t="s">
        <v>1269</v>
      </c>
      <c r="D260" s="132" t="s">
        <v>168</v>
      </c>
      <c r="E260" s="133" t="s">
        <v>4479</v>
      </c>
      <c r="F260" s="134" t="s">
        <v>4386</v>
      </c>
      <c r="G260" s="135" t="s">
        <v>307</v>
      </c>
      <c r="H260" s="136">
        <v>1</v>
      </c>
      <c r="I260" s="137"/>
      <c r="J260" s="138">
        <f>ROUND(I260*H260,2)</f>
        <v>0</v>
      </c>
      <c r="K260" s="134" t="s">
        <v>19</v>
      </c>
      <c r="L260" s="33"/>
      <c r="M260" s="139" t="s">
        <v>19</v>
      </c>
      <c r="N260" s="140" t="s">
        <v>43</v>
      </c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143" t="s">
        <v>173</v>
      </c>
      <c r="AT260" s="143" t="s">
        <v>168</v>
      </c>
      <c r="AU260" s="143" t="s">
        <v>80</v>
      </c>
      <c r="AY260" s="18" t="s">
        <v>166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8" t="s">
        <v>80</v>
      </c>
      <c r="BK260" s="144">
        <f>ROUND(I260*H260,2)</f>
        <v>0</v>
      </c>
      <c r="BL260" s="18" t="s">
        <v>173</v>
      </c>
      <c r="BM260" s="143" t="s">
        <v>2126</v>
      </c>
    </row>
    <row r="261" spans="2:65" s="1" customFormat="1" ht="117">
      <c r="B261" s="33"/>
      <c r="D261" s="150" t="s">
        <v>887</v>
      </c>
      <c r="F261" s="187" t="s">
        <v>4285</v>
      </c>
      <c r="I261" s="147"/>
      <c r="L261" s="33"/>
      <c r="M261" s="148"/>
      <c r="T261" s="54"/>
      <c r="AT261" s="18" t="s">
        <v>887</v>
      </c>
      <c r="AU261" s="18" t="s">
        <v>80</v>
      </c>
    </row>
    <row r="262" spans="2:65" s="1" customFormat="1" ht="21.75" customHeight="1">
      <c r="B262" s="33"/>
      <c r="C262" s="132" t="s">
        <v>1278</v>
      </c>
      <c r="D262" s="132" t="s">
        <v>168</v>
      </c>
      <c r="E262" s="133" t="s">
        <v>4480</v>
      </c>
      <c r="F262" s="134" t="s">
        <v>4286</v>
      </c>
      <c r="G262" s="135" t="s">
        <v>307</v>
      </c>
      <c r="H262" s="136">
        <v>1</v>
      </c>
      <c r="I262" s="137"/>
      <c r="J262" s="138">
        <f>ROUND(I262*H262,2)</f>
        <v>0</v>
      </c>
      <c r="K262" s="134" t="s">
        <v>19</v>
      </c>
      <c r="L262" s="33"/>
      <c r="M262" s="139" t="s">
        <v>19</v>
      </c>
      <c r="N262" s="140" t="s">
        <v>43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173</v>
      </c>
      <c r="AT262" s="143" t="s">
        <v>168</v>
      </c>
      <c r="AU262" s="143" t="s">
        <v>80</v>
      </c>
      <c r="AY262" s="18" t="s">
        <v>166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8" t="s">
        <v>80</v>
      </c>
      <c r="BK262" s="144">
        <f>ROUND(I262*H262,2)</f>
        <v>0</v>
      </c>
      <c r="BL262" s="18" t="s">
        <v>173</v>
      </c>
      <c r="BM262" s="143" t="s">
        <v>2144</v>
      </c>
    </row>
    <row r="263" spans="2:65" s="1" customFormat="1" ht="58.5">
      <c r="B263" s="33"/>
      <c r="D263" s="150" t="s">
        <v>887</v>
      </c>
      <c r="F263" s="187" t="s">
        <v>4481</v>
      </c>
      <c r="I263" s="147"/>
      <c r="L263" s="33"/>
      <c r="M263" s="148"/>
      <c r="T263" s="54"/>
      <c r="AT263" s="18" t="s">
        <v>887</v>
      </c>
      <c r="AU263" s="18" t="s">
        <v>80</v>
      </c>
    </row>
    <row r="264" spans="2:65" s="1" customFormat="1" ht="21.75" customHeight="1">
      <c r="B264" s="33"/>
      <c r="C264" s="132" t="s">
        <v>1287</v>
      </c>
      <c r="D264" s="132" t="s">
        <v>168</v>
      </c>
      <c r="E264" s="133" t="s">
        <v>4482</v>
      </c>
      <c r="F264" s="134" t="s">
        <v>4288</v>
      </c>
      <c r="G264" s="135" t="s">
        <v>307</v>
      </c>
      <c r="H264" s="136">
        <v>1</v>
      </c>
      <c r="I264" s="137"/>
      <c r="J264" s="138">
        <f>ROUND(I264*H264,2)</f>
        <v>0</v>
      </c>
      <c r="K264" s="134" t="s">
        <v>19</v>
      </c>
      <c r="L264" s="33"/>
      <c r="M264" s="139" t="s">
        <v>19</v>
      </c>
      <c r="N264" s="140" t="s">
        <v>43</v>
      </c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43" t="s">
        <v>173</v>
      </c>
      <c r="AT264" s="143" t="s">
        <v>168</v>
      </c>
      <c r="AU264" s="143" t="s">
        <v>80</v>
      </c>
      <c r="AY264" s="18" t="s">
        <v>166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8" t="s">
        <v>80</v>
      </c>
      <c r="BK264" s="144">
        <f>ROUND(I264*H264,2)</f>
        <v>0</v>
      </c>
      <c r="BL264" s="18" t="s">
        <v>173</v>
      </c>
      <c r="BM264" s="143" t="s">
        <v>2158</v>
      </c>
    </row>
    <row r="265" spans="2:65" s="1" customFormat="1" ht="58.5">
      <c r="B265" s="33"/>
      <c r="D265" s="150" t="s">
        <v>887</v>
      </c>
      <c r="F265" s="187" t="s">
        <v>4481</v>
      </c>
      <c r="I265" s="147"/>
      <c r="L265" s="33"/>
      <c r="M265" s="148"/>
      <c r="T265" s="54"/>
      <c r="AT265" s="18" t="s">
        <v>887</v>
      </c>
      <c r="AU265" s="18" t="s">
        <v>80</v>
      </c>
    </row>
    <row r="266" spans="2:65" s="1" customFormat="1" ht="24.2" customHeight="1">
      <c r="B266" s="33"/>
      <c r="C266" s="132" t="s">
        <v>1291</v>
      </c>
      <c r="D266" s="132" t="s">
        <v>168</v>
      </c>
      <c r="E266" s="133" t="s">
        <v>4483</v>
      </c>
      <c r="F266" s="134" t="s">
        <v>4484</v>
      </c>
      <c r="G266" s="135" t="s">
        <v>307</v>
      </c>
      <c r="H266" s="136">
        <v>1</v>
      </c>
      <c r="I266" s="137"/>
      <c r="J266" s="138">
        <f>ROUND(I266*H266,2)</f>
        <v>0</v>
      </c>
      <c r="K266" s="134" t="s">
        <v>19</v>
      </c>
      <c r="L266" s="33"/>
      <c r="M266" s="139" t="s">
        <v>19</v>
      </c>
      <c r="N266" s="140" t="s">
        <v>43</v>
      </c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43" t="s">
        <v>173</v>
      </c>
      <c r="AT266" s="143" t="s">
        <v>168</v>
      </c>
      <c r="AU266" s="143" t="s">
        <v>80</v>
      </c>
      <c r="AY266" s="18" t="s">
        <v>166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8" t="s">
        <v>80</v>
      </c>
      <c r="BK266" s="144">
        <f>ROUND(I266*H266,2)</f>
        <v>0</v>
      </c>
      <c r="BL266" s="18" t="s">
        <v>173</v>
      </c>
      <c r="BM266" s="143" t="s">
        <v>2170</v>
      </c>
    </row>
    <row r="267" spans="2:65" s="1" customFormat="1" ht="29.25">
      <c r="B267" s="33"/>
      <c r="D267" s="150" t="s">
        <v>887</v>
      </c>
      <c r="F267" s="187" t="s">
        <v>4291</v>
      </c>
      <c r="I267" s="147"/>
      <c r="L267" s="33"/>
      <c r="M267" s="148"/>
      <c r="T267" s="54"/>
      <c r="AT267" s="18" t="s">
        <v>887</v>
      </c>
      <c r="AU267" s="18" t="s">
        <v>80</v>
      </c>
    </row>
    <row r="268" spans="2:65" s="1" customFormat="1" ht="16.5" customHeight="1">
      <c r="B268" s="33"/>
      <c r="C268" s="132" t="s">
        <v>1298</v>
      </c>
      <c r="D268" s="132" t="s">
        <v>168</v>
      </c>
      <c r="E268" s="133" t="s">
        <v>4485</v>
      </c>
      <c r="F268" s="134" t="s">
        <v>4293</v>
      </c>
      <c r="G268" s="135" t="s">
        <v>307</v>
      </c>
      <c r="H268" s="136">
        <v>1</v>
      </c>
      <c r="I268" s="137"/>
      <c r="J268" s="138">
        <f>ROUND(I268*H268,2)</f>
        <v>0</v>
      </c>
      <c r="K268" s="134" t="s">
        <v>19</v>
      </c>
      <c r="L268" s="33"/>
      <c r="M268" s="139" t="s">
        <v>19</v>
      </c>
      <c r="N268" s="140" t="s">
        <v>43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173</v>
      </c>
      <c r="AT268" s="143" t="s">
        <v>168</v>
      </c>
      <c r="AU268" s="143" t="s">
        <v>80</v>
      </c>
      <c r="AY268" s="18" t="s">
        <v>166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8" t="s">
        <v>80</v>
      </c>
      <c r="BK268" s="144">
        <f>ROUND(I268*H268,2)</f>
        <v>0</v>
      </c>
      <c r="BL268" s="18" t="s">
        <v>173</v>
      </c>
      <c r="BM268" s="143" t="s">
        <v>2188</v>
      </c>
    </row>
    <row r="269" spans="2:65" s="1" customFormat="1" ht="29.25">
      <c r="B269" s="33"/>
      <c r="D269" s="150" t="s">
        <v>887</v>
      </c>
      <c r="F269" s="187" t="s">
        <v>4165</v>
      </c>
      <c r="I269" s="147"/>
      <c r="L269" s="33"/>
      <c r="M269" s="148"/>
      <c r="T269" s="54"/>
      <c r="AT269" s="18" t="s">
        <v>887</v>
      </c>
      <c r="AU269" s="18" t="s">
        <v>80</v>
      </c>
    </row>
    <row r="270" spans="2:65" s="1" customFormat="1" ht="16.5" customHeight="1">
      <c r="B270" s="33"/>
      <c r="C270" s="132" t="s">
        <v>1304</v>
      </c>
      <c r="D270" s="132" t="s">
        <v>168</v>
      </c>
      <c r="E270" s="133" t="s">
        <v>4486</v>
      </c>
      <c r="F270" s="134" t="s">
        <v>4487</v>
      </c>
      <c r="G270" s="135" t="s">
        <v>307</v>
      </c>
      <c r="H270" s="136">
        <v>2</v>
      </c>
      <c r="I270" s="137"/>
      <c r="J270" s="138">
        <f>ROUND(I270*H270,2)</f>
        <v>0</v>
      </c>
      <c r="K270" s="134" t="s">
        <v>19</v>
      </c>
      <c r="L270" s="33"/>
      <c r="M270" s="139" t="s">
        <v>19</v>
      </c>
      <c r="N270" s="140" t="s">
        <v>43</v>
      </c>
      <c r="P270" s="141">
        <f>O270*H270</f>
        <v>0</v>
      </c>
      <c r="Q270" s="141">
        <v>0</v>
      </c>
      <c r="R270" s="141">
        <f>Q270*H270</f>
        <v>0</v>
      </c>
      <c r="S270" s="141">
        <v>0</v>
      </c>
      <c r="T270" s="142">
        <f>S270*H270</f>
        <v>0</v>
      </c>
      <c r="AR270" s="143" t="s">
        <v>173</v>
      </c>
      <c r="AT270" s="143" t="s">
        <v>168</v>
      </c>
      <c r="AU270" s="143" t="s">
        <v>80</v>
      </c>
      <c r="AY270" s="18" t="s">
        <v>166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8" t="s">
        <v>80</v>
      </c>
      <c r="BK270" s="144">
        <f>ROUND(I270*H270,2)</f>
        <v>0</v>
      </c>
      <c r="BL270" s="18" t="s">
        <v>173</v>
      </c>
      <c r="BM270" s="143" t="s">
        <v>2201</v>
      </c>
    </row>
    <row r="271" spans="2:65" s="1" customFormat="1" ht="29.25">
      <c r="B271" s="33"/>
      <c r="D271" s="150" t="s">
        <v>887</v>
      </c>
      <c r="F271" s="187" t="s">
        <v>4165</v>
      </c>
      <c r="I271" s="147"/>
      <c r="L271" s="33"/>
      <c r="M271" s="148"/>
      <c r="T271" s="54"/>
      <c r="AT271" s="18" t="s">
        <v>887</v>
      </c>
      <c r="AU271" s="18" t="s">
        <v>80</v>
      </c>
    </row>
    <row r="272" spans="2:65" s="1" customFormat="1" ht="16.5" customHeight="1">
      <c r="B272" s="33"/>
      <c r="C272" s="132" t="s">
        <v>1309</v>
      </c>
      <c r="D272" s="132" t="s">
        <v>168</v>
      </c>
      <c r="E272" s="133" t="s">
        <v>4488</v>
      </c>
      <c r="F272" s="134" t="s">
        <v>4489</v>
      </c>
      <c r="G272" s="135" t="s">
        <v>307</v>
      </c>
      <c r="H272" s="136">
        <v>2</v>
      </c>
      <c r="I272" s="137"/>
      <c r="J272" s="138">
        <f>ROUND(I272*H272,2)</f>
        <v>0</v>
      </c>
      <c r="K272" s="134" t="s">
        <v>19</v>
      </c>
      <c r="L272" s="33"/>
      <c r="M272" s="139" t="s">
        <v>19</v>
      </c>
      <c r="N272" s="140" t="s">
        <v>43</v>
      </c>
      <c r="P272" s="141">
        <f>O272*H272</f>
        <v>0</v>
      </c>
      <c r="Q272" s="141">
        <v>0</v>
      </c>
      <c r="R272" s="141">
        <f>Q272*H272</f>
        <v>0</v>
      </c>
      <c r="S272" s="141">
        <v>0</v>
      </c>
      <c r="T272" s="142">
        <f>S272*H272</f>
        <v>0</v>
      </c>
      <c r="AR272" s="143" t="s">
        <v>173</v>
      </c>
      <c r="AT272" s="143" t="s">
        <v>168</v>
      </c>
      <c r="AU272" s="143" t="s">
        <v>80</v>
      </c>
      <c r="AY272" s="18" t="s">
        <v>166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8" t="s">
        <v>80</v>
      </c>
      <c r="BK272" s="144">
        <f>ROUND(I272*H272,2)</f>
        <v>0</v>
      </c>
      <c r="BL272" s="18" t="s">
        <v>173</v>
      </c>
      <c r="BM272" s="143" t="s">
        <v>2218</v>
      </c>
    </row>
    <row r="273" spans="2:65" s="11" customFormat="1" ht="25.9" customHeight="1">
      <c r="B273" s="120"/>
      <c r="D273" s="121" t="s">
        <v>71</v>
      </c>
      <c r="E273" s="122" t="s">
        <v>4490</v>
      </c>
      <c r="F273" s="122" t="s">
        <v>4491</v>
      </c>
      <c r="I273" s="123"/>
      <c r="J273" s="124">
        <f>BK273</f>
        <v>0</v>
      </c>
      <c r="L273" s="120"/>
      <c r="M273" s="125"/>
      <c r="P273" s="126">
        <f>SUM(P274:P322)</f>
        <v>0</v>
      </c>
      <c r="R273" s="126">
        <f>SUM(R274:R322)</f>
        <v>0</v>
      </c>
      <c r="T273" s="127">
        <f>SUM(T274:T322)</f>
        <v>0</v>
      </c>
      <c r="AR273" s="121" t="s">
        <v>80</v>
      </c>
      <c r="AT273" s="128" t="s">
        <v>71</v>
      </c>
      <c r="AU273" s="128" t="s">
        <v>72</v>
      </c>
      <c r="AY273" s="121" t="s">
        <v>166</v>
      </c>
      <c r="BK273" s="129">
        <f>SUM(BK274:BK322)</f>
        <v>0</v>
      </c>
    </row>
    <row r="274" spans="2:65" s="1" customFormat="1" ht="16.5" customHeight="1">
      <c r="B274" s="33"/>
      <c r="C274" s="132" t="s">
        <v>1314</v>
      </c>
      <c r="D274" s="132" t="s">
        <v>168</v>
      </c>
      <c r="E274" s="133" t="s">
        <v>4492</v>
      </c>
      <c r="F274" s="134" t="s">
        <v>4400</v>
      </c>
      <c r="G274" s="135" t="s">
        <v>307</v>
      </c>
      <c r="H274" s="136">
        <v>1</v>
      </c>
      <c r="I274" s="137"/>
      <c r="J274" s="138">
        <f t="shared" ref="J274:J305" si="40">ROUND(I274*H274,2)</f>
        <v>0</v>
      </c>
      <c r="K274" s="134" t="s">
        <v>19</v>
      </c>
      <c r="L274" s="33"/>
      <c r="M274" s="139" t="s">
        <v>19</v>
      </c>
      <c r="N274" s="140" t="s">
        <v>43</v>
      </c>
      <c r="P274" s="141">
        <f t="shared" ref="P274:P305" si="41">O274*H274</f>
        <v>0</v>
      </c>
      <c r="Q274" s="141">
        <v>0</v>
      </c>
      <c r="R274" s="141">
        <f t="shared" ref="R274:R305" si="42">Q274*H274</f>
        <v>0</v>
      </c>
      <c r="S274" s="141">
        <v>0</v>
      </c>
      <c r="T274" s="142">
        <f t="shared" ref="T274:T305" si="43">S274*H274</f>
        <v>0</v>
      </c>
      <c r="AR274" s="143" t="s">
        <v>173</v>
      </c>
      <c r="AT274" s="143" t="s">
        <v>168</v>
      </c>
      <c r="AU274" s="143" t="s">
        <v>80</v>
      </c>
      <c r="AY274" s="18" t="s">
        <v>166</v>
      </c>
      <c r="BE274" s="144">
        <f t="shared" ref="BE274:BE305" si="44">IF(N274="základní",J274,0)</f>
        <v>0</v>
      </c>
      <c r="BF274" s="144">
        <f t="shared" ref="BF274:BF305" si="45">IF(N274="snížená",J274,0)</f>
        <v>0</v>
      </c>
      <c r="BG274" s="144">
        <f t="shared" ref="BG274:BG305" si="46">IF(N274="zákl. přenesená",J274,0)</f>
        <v>0</v>
      </c>
      <c r="BH274" s="144">
        <f t="shared" ref="BH274:BH305" si="47">IF(N274="sníž. přenesená",J274,0)</f>
        <v>0</v>
      </c>
      <c r="BI274" s="144">
        <f t="shared" ref="BI274:BI305" si="48">IF(N274="nulová",J274,0)</f>
        <v>0</v>
      </c>
      <c r="BJ274" s="18" t="s">
        <v>80</v>
      </c>
      <c r="BK274" s="144">
        <f t="shared" ref="BK274:BK305" si="49">ROUND(I274*H274,2)</f>
        <v>0</v>
      </c>
      <c r="BL274" s="18" t="s">
        <v>173</v>
      </c>
      <c r="BM274" s="143" t="s">
        <v>2227</v>
      </c>
    </row>
    <row r="275" spans="2:65" s="1" customFormat="1" ht="16.5" customHeight="1">
      <c r="B275" s="33"/>
      <c r="C275" s="132" t="s">
        <v>1321</v>
      </c>
      <c r="D275" s="132" t="s">
        <v>168</v>
      </c>
      <c r="E275" s="133" t="s">
        <v>4493</v>
      </c>
      <c r="F275" s="134" t="s">
        <v>4172</v>
      </c>
      <c r="G275" s="135" t="s">
        <v>307</v>
      </c>
      <c r="H275" s="136">
        <v>1</v>
      </c>
      <c r="I275" s="137"/>
      <c r="J275" s="138">
        <f t="shared" si="40"/>
        <v>0</v>
      </c>
      <c r="K275" s="134" t="s">
        <v>19</v>
      </c>
      <c r="L275" s="33"/>
      <c r="M275" s="139" t="s">
        <v>19</v>
      </c>
      <c r="N275" s="140" t="s">
        <v>43</v>
      </c>
      <c r="P275" s="141">
        <f t="shared" si="41"/>
        <v>0</v>
      </c>
      <c r="Q275" s="141">
        <v>0</v>
      </c>
      <c r="R275" s="141">
        <f t="shared" si="42"/>
        <v>0</v>
      </c>
      <c r="S275" s="141">
        <v>0</v>
      </c>
      <c r="T275" s="142">
        <f t="shared" si="43"/>
        <v>0</v>
      </c>
      <c r="AR275" s="143" t="s">
        <v>173</v>
      </c>
      <c r="AT275" s="143" t="s">
        <v>168</v>
      </c>
      <c r="AU275" s="143" t="s">
        <v>80</v>
      </c>
      <c r="AY275" s="18" t="s">
        <v>166</v>
      </c>
      <c r="BE275" s="144">
        <f t="shared" si="44"/>
        <v>0</v>
      </c>
      <c r="BF275" s="144">
        <f t="shared" si="45"/>
        <v>0</v>
      </c>
      <c r="BG275" s="144">
        <f t="shared" si="46"/>
        <v>0</v>
      </c>
      <c r="BH275" s="144">
        <f t="shared" si="47"/>
        <v>0</v>
      </c>
      <c r="BI275" s="144">
        <f t="shared" si="48"/>
        <v>0</v>
      </c>
      <c r="BJ275" s="18" t="s">
        <v>80</v>
      </c>
      <c r="BK275" s="144">
        <f t="shared" si="49"/>
        <v>0</v>
      </c>
      <c r="BL275" s="18" t="s">
        <v>173</v>
      </c>
      <c r="BM275" s="143" t="s">
        <v>2241</v>
      </c>
    </row>
    <row r="276" spans="2:65" s="1" customFormat="1" ht="16.5" customHeight="1">
      <c r="B276" s="33"/>
      <c r="C276" s="132" t="s">
        <v>1327</v>
      </c>
      <c r="D276" s="132" t="s">
        <v>168</v>
      </c>
      <c r="E276" s="133" t="s">
        <v>4494</v>
      </c>
      <c r="F276" s="134" t="s">
        <v>4299</v>
      </c>
      <c r="G276" s="135" t="s">
        <v>307</v>
      </c>
      <c r="H276" s="136">
        <v>2</v>
      </c>
      <c r="I276" s="137"/>
      <c r="J276" s="138">
        <f t="shared" si="40"/>
        <v>0</v>
      </c>
      <c r="K276" s="134" t="s">
        <v>19</v>
      </c>
      <c r="L276" s="33"/>
      <c r="M276" s="139" t="s">
        <v>19</v>
      </c>
      <c r="N276" s="140" t="s">
        <v>43</v>
      </c>
      <c r="P276" s="141">
        <f t="shared" si="41"/>
        <v>0</v>
      </c>
      <c r="Q276" s="141">
        <v>0</v>
      </c>
      <c r="R276" s="141">
        <f t="shared" si="42"/>
        <v>0</v>
      </c>
      <c r="S276" s="141">
        <v>0</v>
      </c>
      <c r="T276" s="142">
        <f t="shared" si="43"/>
        <v>0</v>
      </c>
      <c r="AR276" s="143" t="s">
        <v>173</v>
      </c>
      <c r="AT276" s="143" t="s">
        <v>168</v>
      </c>
      <c r="AU276" s="143" t="s">
        <v>80</v>
      </c>
      <c r="AY276" s="18" t="s">
        <v>166</v>
      </c>
      <c r="BE276" s="144">
        <f t="shared" si="44"/>
        <v>0</v>
      </c>
      <c r="BF276" s="144">
        <f t="shared" si="45"/>
        <v>0</v>
      </c>
      <c r="BG276" s="144">
        <f t="shared" si="46"/>
        <v>0</v>
      </c>
      <c r="BH276" s="144">
        <f t="shared" si="47"/>
        <v>0</v>
      </c>
      <c r="BI276" s="144">
        <f t="shared" si="48"/>
        <v>0</v>
      </c>
      <c r="BJ276" s="18" t="s">
        <v>80</v>
      </c>
      <c r="BK276" s="144">
        <f t="shared" si="49"/>
        <v>0</v>
      </c>
      <c r="BL276" s="18" t="s">
        <v>173</v>
      </c>
      <c r="BM276" s="143" t="s">
        <v>2250</v>
      </c>
    </row>
    <row r="277" spans="2:65" s="1" customFormat="1" ht="24.2" customHeight="1">
      <c r="B277" s="33"/>
      <c r="C277" s="132" t="s">
        <v>1332</v>
      </c>
      <c r="D277" s="132" t="s">
        <v>168</v>
      </c>
      <c r="E277" s="133" t="s">
        <v>4495</v>
      </c>
      <c r="F277" s="134" t="s">
        <v>4176</v>
      </c>
      <c r="G277" s="135" t="s">
        <v>307</v>
      </c>
      <c r="H277" s="136">
        <v>2</v>
      </c>
      <c r="I277" s="137"/>
      <c r="J277" s="138">
        <f t="shared" si="40"/>
        <v>0</v>
      </c>
      <c r="K277" s="134" t="s">
        <v>19</v>
      </c>
      <c r="L277" s="33"/>
      <c r="M277" s="139" t="s">
        <v>19</v>
      </c>
      <c r="N277" s="140" t="s">
        <v>43</v>
      </c>
      <c r="P277" s="141">
        <f t="shared" si="41"/>
        <v>0</v>
      </c>
      <c r="Q277" s="141">
        <v>0</v>
      </c>
      <c r="R277" s="141">
        <f t="shared" si="42"/>
        <v>0</v>
      </c>
      <c r="S277" s="141">
        <v>0</v>
      </c>
      <c r="T277" s="142">
        <f t="shared" si="43"/>
        <v>0</v>
      </c>
      <c r="AR277" s="143" t="s">
        <v>173</v>
      </c>
      <c r="AT277" s="143" t="s">
        <v>168</v>
      </c>
      <c r="AU277" s="143" t="s">
        <v>80</v>
      </c>
      <c r="AY277" s="18" t="s">
        <v>166</v>
      </c>
      <c r="BE277" s="144">
        <f t="shared" si="44"/>
        <v>0</v>
      </c>
      <c r="BF277" s="144">
        <f t="shared" si="45"/>
        <v>0</v>
      </c>
      <c r="BG277" s="144">
        <f t="shared" si="46"/>
        <v>0</v>
      </c>
      <c r="BH277" s="144">
        <f t="shared" si="47"/>
        <v>0</v>
      </c>
      <c r="BI277" s="144">
        <f t="shared" si="48"/>
        <v>0</v>
      </c>
      <c r="BJ277" s="18" t="s">
        <v>80</v>
      </c>
      <c r="BK277" s="144">
        <f t="shared" si="49"/>
        <v>0</v>
      </c>
      <c r="BL277" s="18" t="s">
        <v>173</v>
      </c>
      <c r="BM277" s="143" t="s">
        <v>2260</v>
      </c>
    </row>
    <row r="278" spans="2:65" s="1" customFormat="1" ht="21.75" customHeight="1">
      <c r="B278" s="33"/>
      <c r="C278" s="132" t="s">
        <v>1337</v>
      </c>
      <c r="D278" s="132" t="s">
        <v>168</v>
      </c>
      <c r="E278" s="133" t="s">
        <v>4496</v>
      </c>
      <c r="F278" s="134" t="s">
        <v>4301</v>
      </c>
      <c r="G278" s="135" t="s">
        <v>307</v>
      </c>
      <c r="H278" s="136">
        <v>3</v>
      </c>
      <c r="I278" s="137"/>
      <c r="J278" s="138">
        <f t="shared" si="40"/>
        <v>0</v>
      </c>
      <c r="K278" s="134" t="s">
        <v>19</v>
      </c>
      <c r="L278" s="33"/>
      <c r="M278" s="139" t="s">
        <v>19</v>
      </c>
      <c r="N278" s="140" t="s">
        <v>43</v>
      </c>
      <c r="P278" s="141">
        <f t="shared" si="41"/>
        <v>0</v>
      </c>
      <c r="Q278" s="141">
        <v>0</v>
      </c>
      <c r="R278" s="141">
        <f t="shared" si="42"/>
        <v>0</v>
      </c>
      <c r="S278" s="141">
        <v>0</v>
      </c>
      <c r="T278" s="142">
        <f t="shared" si="43"/>
        <v>0</v>
      </c>
      <c r="AR278" s="143" t="s">
        <v>173</v>
      </c>
      <c r="AT278" s="143" t="s">
        <v>168</v>
      </c>
      <c r="AU278" s="143" t="s">
        <v>80</v>
      </c>
      <c r="AY278" s="18" t="s">
        <v>166</v>
      </c>
      <c r="BE278" s="144">
        <f t="shared" si="44"/>
        <v>0</v>
      </c>
      <c r="BF278" s="144">
        <f t="shared" si="45"/>
        <v>0</v>
      </c>
      <c r="BG278" s="144">
        <f t="shared" si="46"/>
        <v>0</v>
      </c>
      <c r="BH278" s="144">
        <f t="shared" si="47"/>
        <v>0</v>
      </c>
      <c r="BI278" s="144">
        <f t="shared" si="48"/>
        <v>0</v>
      </c>
      <c r="BJ278" s="18" t="s">
        <v>80</v>
      </c>
      <c r="BK278" s="144">
        <f t="shared" si="49"/>
        <v>0</v>
      </c>
      <c r="BL278" s="18" t="s">
        <v>173</v>
      </c>
      <c r="BM278" s="143" t="s">
        <v>2270</v>
      </c>
    </row>
    <row r="279" spans="2:65" s="1" customFormat="1" ht="21.75" customHeight="1">
      <c r="B279" s="33"/>
      <c r="C279" s="132" t="s">
        <v>1342</v>
      </c>
      <c r="D279" s="132" t="s">
        <v>168</v>
      </c>
      <c r="E279" s="133" t="s">
        <v>4497</v>
      </c>
      <c r="F279" s="134" t="s">
        <v>4498</v>
      </c>
      <c r="G279" s="135" t="s">
        <v>307</v>
      </c>
      <c r="H279" s="136">
        <v>1</v>
      </c>
      <c r="I279" s="137"/>
      <c r="J279" s="138">
        <f t="shared" si="40"/>
        <v>0</v>
      </c>
      <c r="K279" s="134" t="s">
        <v>19</v>
      </c>
      <c r="L279" s="33"/>
      <c r="M279" s="139" t="s">
        <v>19</v>
      </c>
      <c r="N279" s="140" t="s">
        <v>43</v>
      </c>
      <c r="P279" s="141">
        <f t="shared" si="41"/>
        <v>0</v>
      </c>
      <c r="Q279" s="141">
        <v>0</v>
      </c>
      <c r="R279" s="141">
        <f t="shared" si="42"/>
        <v>0</v>
      </c>
      <c r="S279" s="141">
        <v>0</v>
      </c>
      <c r="T279" s="142">
        <f t="shared" si="43"/>
        <v>0</v>
      </c>
      <c r="AR279" s="143" t="s">
        <v>173</v>
      </c>
      <c r="AT279" s="143" t="s">
        <v>168</v>
      </c>
      <c r="AU279" s="143" t="s">
        <v>80</v>
      </c>
      <c r="AY279" s="18" t="s">
        <v>166</v>
      </c>
      <c r="BE279" s="144">
        <f t="shared" si="44"/>
        <v>0</v>
      </c>
      <c r="BF279" s="144">
        <f t="shared" si="45"/>
        <v>0</v>
      </c>
      <c r="BG279" s="144">
        <f t="shared" si="46"/>
        <v>0</v>
      </c>
      <c r="BH279" s="144">
        <f t="shared" si="47"/>
        <v>0</v>
      </c>
      <c r="BI279" s="144">
        <f t="shared" si="48"/>
        <v>0</v>
      </c>
      <c r="BJ279" s="18" t="s">
        <v>80</v>
      </c>
      <c r="BK279" s="144">
        <f t="shared" si="49"/>
        <v>0</v>
      </c>
      <c r="BL279" s="18" t="s">
        <v>173</v>
      </c>
      <c r="BM279" s="143" t="s">
        <v>2281</v>
      </c>
    </row>
    <row r="280" spans="2:65" s="1" customFormat="1" ht="21.75" customHeight="1">
      <c r="B280" s="33"/>
      <c r="C280" s="132" t="s">
        <v>1348</v>
      </c>
      <c r="D280" s="132" t="s">
        <v>168</v>
      </c>
      <c r="E280" s="133" t="s">
        <v>4499</v>
      </c>
      <c r="F280" s="134" t="s">
        <v>4500</v>
      </c>
      <c r="G280" s="135" t="s">
        <v>307</v>
      </c>
      <c r="H280" s="136">
        <v>1</v>
      </c>
      <c r="I280" s="137"/>
      <c r="J280" s="138">
        <f t="shared" si="40"/>
        <v>0</v>
      </c>
      <c r="K280" s="134" t="s">
        <v>19</v>
      </c>
      <c r="L280" s="33"/>
      <c r="M280" s="139" t="s">
        <v>19</v>
      </c>
      <c r="N280" s="140" t="s">
        <v>43</v>
      </c>
      <c r="P280" s="141">
        <f t="shared" si="41"/>
        <v>0</v>
      </c>
      <c r="Q280" s="141">
        <v>0</v>
      </c>
      <c r="R280" s="141">
        <f t="shared" si="42"/>
        <v>0</v>
      </c>
      <c r="S280" s="141">
        <v>0</v>
      </c>
      <c r="T280" s="142">
        <f t="shared" si="43"/>
        <v>0</v>
      </c>
      <c r="AR280" s="143" t="s">
        <v>173</v>
      </c>
      <c r="AT280" s="143" t="s">
        <v>168</v>
      </c>
      <c r="AU280" s="143" t="s">
        <v>80</v>
      </c>
      <c r="AY280" s="18" t="s">
        <v>166</v>
      </c>
      <c r="BE280" s="144">
        <f t="shared" si="44"/>
        <v>0</v>
      </c>
      <c r="BF280" s="144">
        <f t="shared" si="45"/>
        <v>0</v>
      </c>
      <c r="BG280" s="144">
        <f t="shared" si="46"/>
        <v>0</v>
      </c>
      <c r="BH280" s="144">
        <f t="shared" si="47"/>
        <v>0</v>
      </c>
      <c r="BI280" s="144">
        <f t="shared" si="48"/>
        <v>0</v>
      </c>
      <c r="BJ280" s="18" t="s">
        <v>80</v>
      </c>
      <c r="BK280" s="144">
        <f t="shared" si="49"/>
        <v>0</v>
      </c>
      <c r="BL280" s="18" t="s">
        <v>173</v>
      </c>
      <c r="BM280" s="143" t="s">
        <v>2292</v>
      </c>
    </row>
    <row r="281" spans="2:65" s="1" customFormat="1" ht="33" customHeight="1">
      <c r="B281" s="33"/>
      <c r="C281" s="132" t="s">
        <v>1353</v>
      </c>
      <c r="D281" s="132" t="s">
        <v>168</v>
      </c>
      <c r="E281" s="133" t="s">
        <v>4501</v>
      </c>
      <c r="F281" s="134" t="s">
        <v>4502</v>
      </c>
      <c r="G281" s="135" t="s">
        <v>307</v>
      </c>
      <c r="H281" s="136">
        <v>1</v>
      </c>
      <c r="I281" s="137"/>
      <c r="J281" s="138">
        <f t="shared" si="40"/>
        <v>0</v>
      </c>
      <c r="K281" s="134" t="s">
        <v>19</v>
      </c>
      <c r="L281" s="33"/>
      <c r="M281" s="139" t="s">
        <v>19</v>
      </c>
      <c r="N281" s="140" t="s">
        <v>43</v>
      </c>
      <c r="P281" s="141">
        <f t="shared" si="41"/>
        <v>0</v>
      </c>
      <c r="Q281" s="141">
        <v>0</v>
      </c>
      <c r="R281" s="141">
        <f t="shared" si="42"/>
        <v>0</v>
      </c>
      <c r="S281" s="141">
        <v>0</v>
      </c>
      <c r="T281" s="142">
        <f t="shared" si="43"/>
        <v>0</v>
      </c>
      <c r="AR281" s="143" t="s">
        <v>173</v>
      </c>
      <c r="AT281" s="143" t="s">
        <v>168</v>
      </c>
      <c r="AU281" s="143" t="s">
        <v>80</v>
      </c>
      <c r="AY281" s="18" t="s">
        <v>166</v>
      </c>
      <c r="BE281" s="144">
        <f t="shared" si="44"/>
        <v>0</v>
      </c>
      <c r="BF281" s="144">
        <f t="shared" si="45"/>
        <v>0</v>
      </c>
      <c r="BG281" s="144">
        <f t="shared" si="46"/>
        <v>0</v>
      </c>
      <c r="BH281" s="144">
        <f t="shared" si="47"/>
        <v>0</v>
      </c>
      <c r="BI281" s="144">
        <f t="shared" si="48"/>
        <v>0</v>
      </c>
      <c r="BJ281" s="18" t="s">
        <v>80</v>
      </c>
      <c r="BK281" s="144">
        <f t="shared" si="49"/>
        <v>0</v>
      </c>
      <c r="BL281" s="18" t="s">
        <v>173</v>
      </c>
      <c r="BM281" s="143" t="s">
        <v>2301</v>
      </c>
    </row>
    <row r="282" spans="2:65" s="1" customFormat="1" ht="33" customHeight="1">
      <c r="B282" s="33"/>
      <c r="C282" s="132" t="s">
        <v>1365</v>
      </c>
      <c r="D282" s="132" t="s">
        <v>168</v>
      </c>
      <c r="E282" s="133" t="s">
        <v>4503</v>
      </c>
      <c r="F282" s="134" t="s">
        <v>4504</v>
      </c>
      <c r="G282" s="135" t="s">
        <v>307</v>
      </c>
      <c r="H282" s="136">
        <v>1</v>
      </c>
      <c r="I282" s="137"/>
      <c r="J282" s="138">
        <f t="shared" si="40"/>
        <v>0</v>
      </c>
      <c r="K282" s="134" t="s">
        <v>19</v>
      </c>
      <c r="L282" s="33"/>
      <c r="M282" s="139" t="s">
        <v>19</v>
      </c>
      <c r="N282" s="140" t="s">
        <v>43</v>
      </c>
      <c r="P282" s="141">
        <f t="shared" si="41"/>
        <v>0</v>
      </c>
      <c r="Q282" s="141">
        <v>0</v>
      </c>
      <c r="R282" s="141">
        <f t="shared" si="42"/>
        <v>0</v>
      </c>
      <c r="S282" s="141">
        <v>0</v>
      </c>
      <c r="T282" s="142">
        <f t="shared" si="43"/>
        <v>0</v>
      </c>
      <c r="AR282" s="143" t="s">
        <v>173</v>
      </c>
      <c r="AT282" s="143" t="s">
        <v>168</v>
      </c>
      <c r="AU282" s="143" t="s">
        <v>80</v>
      </c>
      <c r="AY282" s="18" t="s">
        <v>166</v>
      </c>
      <c r="BE282" s="144">
        <f t="shared" si="44"/>
        <v>0</v>
      </c>
      <c r="BF282" s="144">
        <f t="shared" si="45"/>
        <v>0</v>
      </c>
      <c r="BG282" s="144">
        <f t="shared" si="46"/>
        <v>0</v>
      </c>
      <c r="BH282" s="144">
        <f t="shared" si="47"/>
        <v>0</v>
      </c>
      <c r="BI282" s="144">
        <f t="shared" si="48"/>
        <v>0</v>
      </c>
      <c r="BJ282" s="18" t="s">
        <v>80</v>
      </c>
      <c r="BK282" s="144">
        <f t="shared" si="49"/>
        <v>0</v>
      </c>
      <c r="BL282" s="18" t="s">
        <v>173</v>
      </c>
      <c r="BM282" s="143" t="s">
        <v>2312</v>
      </c>
    </row>
    <row r="283" spans="2:65" s="1" customFormat="1" ht="33" customHeight="1">
      <c r="B283" s="33"/>
      <c r="C283" s="132" t="s">
        <v>1371</v>
      </c>
      <c r="D283" s="132" t="s">
        <v>168</v>
      </c>
      <c r="E283" s="133" t="s">
        <v>4505</v>
      </c>
      <c r="F283" s="134" t="s">
        <v>4506</v>
      </c>
      <c r="G283" s="135" t="s">
        <v>307</v>
      </c>
      <c r="H283" s="136">
        <v>2</v>
      </c>
      <c r="I283" s="137"/>
      <c r="J283" s="138">
        <f t="shared" si="40"/>
        <v>0</v>
      </c>
      <c r="K283" s="134" t="s">
        <v>19</v>
      </c>
      <c r="L283" s="33"/>
      <c r="M283" s="139" t="s">
        <v>19</v>
      </c>
      <c r="N283" s="140" t="s">
        <v>43</v>
      </c>
      <c r="P283" s="141">
        <f t="shared" si="41"/>
        <v>0</v>
      </c>
      <c r="Q283" s="141">
        <v>0</v>
      </c>
      <c r="R283" s="141">
        <f t="shared" si="42"/>
        <v>0</v>
      </c>
      <c r="S283" s="141">
        <v>0</v>
      </c>
      <c r="T283" s="142">
        <f t="shared" si="43"/>
        <v>0</v>
      </c>
      <c r="AR283" s="143" t="s">
        <v>173</v>
      </c>
      <c r="AT283" s="143" t="s">
        <v>168</v>
      </c>
      <c r="AU283" s="143" t="s">
        <v>80</v>
      </c>
      <c r="AY283" s="18" t="s">
        <v>166</v>
      </c>
      <c r="BE283" s="144">
        <f t="shared" si="44"/>
        <v>0</v>
      </c>
      <c r="BF283" s="144">
        <f t="shared" si="45"/>
        <v>0</v>
      </c>
      <c r="BG283" s="144">
        <f t="shared" si="46"/>
        <v>0</v>
      </c>
      <c r="BH283" s="144">
        <f t="shared" si="47"/>
        <v>0</v>
      </c>
      <c r="BI283" s="144">
        <f t="shared" si="48"/>
        <v>0</v>
      </c>
      <c r="BJ283" s="18" t="s">
        <v>80</v>
      </c>
      <c r="BK283" s="144">
        <f t="shared" si="49"/>
        <v>0</v>
      </c>
      <c r="BL283" s="18" t="s">
        <v>173</v>
      </c>
      <c r="BM283" s="143" t="s">
        <v>2324</v>
      </c>
    </row>
    <row r="284" spans="2:65" s="1" customFormat="1" ht="33" customHeight="1">
      <c r="B284" s="33"/>
      <c r="C284" s="132" t="s">
        <v>1379</v>
      </c>
      <c r="D284" s="132" t="s">
        <v>168</v>
      </c>
      <c r="E284" s="133" t="s">
        <v>4507</v>
      </c>
      <c r="F284" s="134" t="s">
        <v>4508</v>
      </c>
      <c r="G284" s="135" t="s">
        <v>307</v>
      </c>
      <c r="H284" s="136">
        <v>2</v>
      </c>
      <c r="I284" s="137"/>
      <c r="J284" s="138">
        <f t="shared" si="40"/>
        <v>0</v>
      </c>
      <c r="K284" s="134" t="s">
        <v>19</v>
      </c>
      <c r="L284" s="33"/>
      <c r="M284" s="139" t="s">
        <v>19</v>
      </c>
      <c r="N284" s="140" t="s">
        <v>43</v>
      </c>
      <c r="P284" s="141">
        <f t="shared" si="41"/>
        <v>0</v>
      </c>
      <c r="Q284" s="141">
        <v>0</v>
      </c>
      <c r="R284" s="141">
        <f t="shared" si="42"/>
        <v>0</v>
      </c>
      <c r="S284" s="141">
        <v>0</v>
      </c>
      <c r="T284" s="142">
        <f t="shared" si="43"/>
        <v>0</v>
      </c>
      <c r="AR284" s="143" t="s">
        <v>173</v>
      </c>
      <c r="AT284" s="143" t="s">
        <v>168</v>
      </c>
      <c r="AU284" s="143" t="s">
        <v>80</v>
      </c>
      <c r="AY284" s="18" t="s">
        <v>166</v>
      </c>
      <c r="BE284" s="144">
        <f t="shared" si="44"/>
        <v>0</v>
      </c>
      <c r="BF284" s="144">
        <f t="shared" si="45"/>
        <v>0</v>
      </c>
      <c r="BG284" s="144">
        <f t="shared" si="46"/>
        <v>0</v>
      </c>
      <c r="BH284" s="144">
        <f t="shared" si="47"/>
        <v>0</v>
      </c>
      <c r="BI284" s="144">
        <f t="shared" si="48"/>
        <v>0</v>
      </c>
      <c r="BJ284" s="18" t="s">
        <v>80</v>
      </c>
      <c r="BK284" s="144">
        <f t="shared" si="49"/>
        <v>0</v>
      </c>
      <c r="BL284" s="18" t="s">
        <v>173</v>
      </c>
      <c r="BM284" s="143" t="s">
        <v>2335</v>
      </c>
    </row>
    <row r="285" spans="2:65" s="1" customFormat="1" ht="24.2" customHeight="1">
      <c r="B285" s="33"/>
      <c r="C285" s="132" t="s">
        <v>1384</v>
      </c>
      <c r="D285" s="132" t="s">
        <v>168</v>
      </c>
      <c r="E285" s="133" t="s">
        <v>4509</v>
      </c>
      <c r="F285" s="134" t="s">
        <v>4310</v>
      </c>
      <c r="G285" s="135" t="s">
        <v>307</v>
      </c>
      <c r="H285" s="136">
        <v>2</v>
      </c>
      <c r="I285" s="137"/>
      <c r="J285" s="138">
        <f t="shared" si="40"/>
        <v>0</v>
      </c>
      <c r="K285" s="134" t="s">
        <v>19</v>
      </c>
      <c r="L285" s="33"/>
      <c r="M285" s="139" t="s">
        <v>19</v>
      </c>
      <c r="N285" s="140" t="s">
        <v>43</v>
      </c>
      <c r="P285" s="141">
        <f t="shared" si="41"/>
        <v>0</v>
      </c>
      <c r="Q285" s="141">
        <v>0</v>
      </c>
      <c r="R285" s="141">
        <f t="shared" si="42"/>
        <v>0</v>
      </c>
      <c r="S285" s="141">
        <v>0</v>
      </c>
      <c r="T285" s="142">
        <f t="shared" si="43"/>
        <v>0</v>
      </c>
      <c r="AR285" s="143" t="s">
        <v>173</v>
      </c>
      <c r="AT285" s="143" t="s">
        <v>168</v>
      </c>
      <c r="AU285" s="143" t="s">
        <v>80</v>
      </c>
      <c r="AY285" s="18" t="s">
        <v>166</v>
      </c>
      <c r="BE285" s="144">
        <f t="shared" si="44"/>
        <v>0</v>
      </c>
      <c r="BF285" s="144">
        <f t="shared" si="45"/>
        <v>0</v>
      </c>
      <c r="BG285" s="144">
        <f t="shared" si="46"/>
        <v>0</v>
      </c>
      <c r="BH285" s="144">
        <f t="shared" si="47"/>
        <v>0</v>
      </c>
      <c r="BI285" s="144">
        <f t="shared" si="48"/>
        <v>0</v>
      </c>
      <c r="BJ285" s="18" t="s">
        <v>80</v>
      </c>
      <c r="BK285" s="144">
        <f t="shared" si="49"/>
        <v>0</v>
      </c>
      <c r="BL285" s="18" t="s">
        <v>173</v>
      </c>
      <c r="BM285" s="143" t="s">
        <v>2349</v>
      </c>
    </row>
    <row r="286" spans="2:65" s="1" customFormat="1" ht="24.2" customHeight="1">
      <c r="B286" s="33"/>
      <c r="C286" s="132" t="s">
        <v>1390</v>
      </c>
      <c r="D286" s="132" t="s">
        <v>168</v>
      </c>
      <c r="E286" s="133" t="s">
        <v>4510</v>
      </c>
      <c r="F286" s="134" t="s">
        <v>4311</v>
      </c>
      <c r="G286" s="135" t="s">
        <v>307</v>
      </c>
      <c r="H286" s="136">
        <v>1</v>
      </c>
      <c r="I286" s="137"/>
      <c r="J286" s="138">
        <f t="shared" si="40"/>
        <v>0</v>
      </c>
      <c r="K286" s="134" t="s">
        <v>19</v>
      </c>
      <c r="L286" s="33"/>
      <c r="M286" s="139" t="s">
        <v>19</v>
      </c>
      <c r="N286" s="140" t="s">
        <v>43</v>
      </c>
      <c r="P286" s="141">
        <f t="shared" si="41"/>
        <v>0</v>
      </c>
      <c r="Q286" s="141">
        <v>0</v>
      </c>
      <c r="R286" s="141">
        <f t="shared" si="42"/>
        <v>0</v>
      </c>
      <c r="S286" s="141">
        <v>0</v>
      </c>
      <c r="T286" s="142">
        <f t="shared" si="43"/>
        <v>0</v>
      </c>
      <c r="AR286" s="143" t="s">
        <v>173</v>
      </c>
      <c r="AT286" s="143" t="s">
        <v>168</v>
      </c>
      <c r="AU286" s="143" t="s">
        <v>80</v>
      </c>
      <c r="AY286" s="18" t="s">
        <v>166</v>
      </c>
      <c r="BE286" s="144">
        <f t="shared" si="44"/>
        <v>0</v>
      </c>
      <c r="BF286" s="144">
        <f t="shared" si="45"/>
        <v>0</v>
      </c>
      <c r="BG286" s="144">
        <f t="shared" si="46"/>
        <v>0</v>
      </c>
      <c r="BH286" s="144">
        <f t="shared" si="47"/>
        <v>0</v>
      </c>
      <c r="BI286" s="144">
        <f t="shared" si="48"/>
        <v>0</v>
      </c>
      <c r="BJ286" s="18" t="s">
        <v>80</v>
      </c>
      <c r="BK286" s="144">
        <f t="shared" si="49"/>
        <v>0</v>
      </c>
      <c r="BL286" s="18" t="s">
        <v>173</v>
      </c>
      <c r="BM286" s="143" t="s">
        <v>2361</v>
      </c>
    </row>
    <row r="287" spans="2:65" s="1" customFormat="1" ht="24.2" customHeight="1">
      <c r="B287" s="33"/>
      <c r="C287" s="132" t="s">
        <v>1394</v>
      </c>
      <c r="D287" s="132" t="s">
        <v>168</v>
      </c>
      <c r="E287" s="133" t="s">
        <v>4511</v>
      </c>
      <c r="F287" s="134" t="s">
        <v>4312</v>
      </c>
      <c r="G287" s="135" t="s">
        <v>307</v>
      </c>
      <c r="H287" s="136">
        <v>1</v>
      </c>
      <c r="I287" s="137"/>
      <c r="J287" s="138">
        <f t="shared" si="40"/>
        <v>0</v>
      </c>
      <c r="K287" s="134" t="s">
        <v>19</v>
      </c>
      <c r="L287" s="33"/>
      <c r="M287" s="139" t="s">
        <v>19</v>
      </c>
      <c r="N287" s="140" t="s">
        <v>43</v>
      </c>
      <c r="P287" s="141">
        <f t="shared" si="41"/>
        <v>0</v>
      </c>
      <c r="Q287" s="141">
        <v>0</v>
      </c>
      <c r="R287" s="141">
        <f t="shared" si="42"/>
        <v>0</v>
      </c>
      <c r="S287" s="141">
        <v>0</v>
      </c>
      <c r="T287" s="142">
        <f t="shared" si="43"/>
        <v>0</v>
      </c>
      <c r="AR287" s="143" t="s">
        <v>173</v>
      </c>
      <c r="AT287" s="143" t="s">
        <v>168</v>
      </c>
      <c r="AU287" s="143" t="s">
        <v>80</v>
      </c>
      <c r="AY287" s="18" t="s">
        <v>166</v>
      </c>
      <c r="BE287" s="144">
        <f t="shared" si="44"/>
        <v>0</v>
      </c>
      <c r="BF287" s="144">
        <f t="shared" si="45"/>
        <v>0</v>
      </c>
      <c r="BG287" s="144">
        <f t="shared" si="46"/>
        <v>0</v>
      </c>
      <c r="BH287" s="144">
        <f t="shared" si="47"/>
        <v>0</v>
      </c>
      <c r="BI287" s="144">
        <f t="shared" si="48"/>
        <v>0</v>
      </c>
      <c r="BJ287" s="18" t="s">
        <v>80</v>
      </c>
      <c r="BK287" s="144">
        <f t="shared" si="49"/>
        <v>0</v>
      </c>
      <c r="BL287" s="18" t="s">
        <v>173</v>
      </c>
      <c r="BM287" s="143" t="s">
        <v>2373</v>
      </c>
    </row>
    <row r="288" spans="2:65" s="1" customFormat="1" ht="24.2" customHeight="1">
      <c r="B288" s="33"/>
      <c r="C288" s="132" t="s">
        <v>1405</v>
      </c>
      <c r="D288" s="132" t="s">
        <v>168</v>
      </c>
      <c r="E288" s="133" t="s">
        <v>4512</v>
      </c>
      <c r="F288" s="134" t="s">
        <v>4201</v>
      </c>
      <c r="G288" s="135" t="s">
        <v>307</v>
      </c>
      <c r="H288" s="136">
        <v>1</v>
      </c>
      <c r="I288" s="137"/>
      <c r="J288" s="138">
        <f t="shared" si="40"/>
        <v>0</v>
      </c>
      <c r="K288" s="134" t="s">
        <v>19</v>
      </c>
      <c r="L288" s="33"/>
      <c r="M288" s="139" t="s">
        <v>19</v>
      </c>
      <c r="N288" s="140" t="s">
        <v>43</v>
      </c>
      <c r="P288" s="141">
        <f t="shared" si="41"/>
        <v>0</v>
      </c>
      <c r="Q288" s="141">
        <v>0</v>
      </c>
      <c r="R288" s="141">
        <f t="shared" si="42"/>
        <v>0</v>
      </c>
      <c r="S288" s="141">
        <v>0</v>
      </c>
      <c r="T288" s="142">
        <f t="shared" si="43"/>
        <v>0</v>
      </c>
      <c r="AR288" s="143" t="s">
        <v>173</v>
      </c>
      <c r="AT288" s="143" t="s">
        <v>168</v>
      </c>
      <c r="AU288" s="143" t="s">
        <v>80</v>
      </c>
      <c r="AY288" s="18" t="s">
        <v>166</v>
      </c>
      <c r="BE288" s="144">
        <f t="shared" si="44"/>
        <v>0</v>
      </c>
      <c r="BF288" s="144">
        <f t="shared" si="45"/>
        <v>0</v>
      </c>
      <c r="BG288" s="144">
        <f t="shared" si="46"/>
        <v>0</v>
      </c>
      <c r="BH288" s="144">
        <f t="shared" si="47"/>
        <v>0</v>
      </c>
      <c r="BI288" s="144">
        <f t="shared" si="48"/>
        <v>0</v>
      </c>
      <c r="BJ288" s="18" t="s">
        <v>80</v>
      </c>
      <c r="BK288" s="144">
        <f t="shared" si="49"/>
        <v>0</v>
      </c>
      <c r="BL288" s="18" t="s">
        <v>173</v>
      </c>
      <c r="BM288" s="143" t="s">
        <v>2384</v>
      </c>
    </row>
    <row r="289" spans="2:65" s="1" customFormat="1" ht="24.2" customHeight="1">
      <c r="B289" s="33"/>
      <c r="C289" s="132" t="s">
        <v>1412</v>
      </c>
      <c r="D289" s="132" t="s">
        <v>168</v>
      </c>
      <c r="E289" s="133" t="s">
        <v>4513</v>
      </c>
      <c r="F289" s="134" t="s">
        <v>4313</v>
      </c>
      <c r="G289" s="135" t="s">
        <v>307</v>
      </c>
      <c r="H289" s="136">
        <v>4</v>
      </c>
      <c r="I289" s="137"/>
      <c r="J289" s="138">
        <f t="shared" si="40"/>
        <v>0</v>
      </c>
      <c r="K289" s="134" t="s">
        <v>19</v>
      </c>
      <c r="L289" s="33"/>
      <c r="M289" s="139" t="s">
        <v>19</v>
      </c>
      <c r="N289" s="140" t="s">
        <v>43</v>
      </c>
      <c r="P289" s="141">
        <f t="shared" si="41"/>
        <v>0</v>
      </c>
      <c r="Q289" s="141">
        <v>0</v>
      </c>
      <c r="R289" s="141">
        <f t="shared" si="42"/>
        <v>0</v>
      </c>
      <c r="S289" s="141">
        <v>0</v>
      </c>
      <c r="T289" s="142">
        <f t="shared" si="43"/>
        <v>0</v>
      </c>
      <c r="AR289" s="143" t="s">
        <v>173</v>
      </c>
      <c r="AT289" s="143" t="s">
        <v>168</v>
      </c>
      <c r="AU289" s="143" t="s">
        <v>80</v>
      </c>
      <c r="AY289" s="18" t="s">
        <v>166</v>
      </c>
      <c r="BE289" s="144">
        <f t="shared" si="44"/>
        <v>0</v>
      </c>
      <c r="BF289" s="144">
        <f t="shared" si="45"/>
        <v>0</v>
      </c>
      <c r="BG289" s="144">
        <f t="shared" si="46"/>
        <v>0</v>
      </c>
      <c r="BH289" s="144">
        <f t="shared" si="47"/>
        <v>0</v>
      </c>
      <c r="BI289" s="144">
        <f t="shared" si="48"/>
        <v>0</v>
      </c>
      <c r="BJ289" s="18" t="s">
        <v>80</v>
      </c>
      <c r="BK289" s="144">
        <f t="shared" si="49"/>
        <v>0</v>
      </c>
      <c r="BL289" s="18" t="s">
        <v>173</v>
      </c>
      <c r="BM289" s="143" t="s">
        <v>2396</v>
      </c>
    </row>
    <row r="290" spans="2:65" s="1" customFormat="1" ht="24.2" customHeight="1">
      <c r="B290" s="33"/>
      <c r="C290" s="132" t="s">
        <v>1418</v>
      </c>
      <c r="D290" s="132" t="s">
        <v>168</v>
      </c>
      <c r="E290" s="133" t="s">
        <v>4514</v>
      </c>
      <c r="F290" s="134" t="s">
        <v>4314</v>
      </c>
      <c r="G290" s="135" t="s">
        <v>307</v>
      </c>
      <c r="H290" s="136">
        <v>11</v>
      </c>
      <c r="I290" s="137"/>
      <c r="J290" s="138">
        <f t="shared" si="40"/>
        <v>0</v>
      </c>
      <c r="K290" s="134" t="s">
        <v>19</v>
      </c>
      <c r="L290" s="33"/>
      <c r="M290" s="139" t="s">
        <v>19</v>
      </c>
      <c r="N290" s="140" t="s">
        <v>43</v>
      </c>
      <c r="P290" s="141">
        <f t="shared" si="41"/>
        <v>0</v>
      </c>
      <c r="Q290" s="141">
        <v>0</v>
      </c>
      <c r="R290" s="141">
        <f t="shared" si="42"/>
        <v>0</v>
      </c>
      <c r="S290" s="141">
        <v>0</v>
      </c>
      <c r="T290" s="142">
        <f t="shared" si="43"/>
        <v>0</v>
      </c>
      <c r="AR290" s="143" t="s">
        <v>173</v>
      </c>
      <c r="AT290" s="143" t="s">
        <v>168</v>
      </c>
      <c r="AU290" s="143" t="s">
        <v>80</v>
      </c>
      <c r="AY290" s="18" t="s">
        <v>166</v>
      </c>
      <c r="BE290" s="144">
        <f t="shared" si="44"/>
        <v>0</v>
      </c>
      <c r="BF290" s="144">
        <f t="shared" si="45"/>
        <v>0</v>
      </c>
      <c r="BG290" s="144">
        <f t="shared" si="46"/>
        <v>0</v>
      </c>
      <c r="BH290" s="144">
        <f t="shared" si="47"/>
        <v>0</v>
      </c>
      <c r="BI290" s="144">
        <f t="shared" si="48"/>
        <v>0</v>
      </c>
      <c r="BJ290" s="18" t="s">
        <v>80</v>
      </c>
      <c r="BK290" s="144">
        <f t="shared" si="49"/>
        <v>0</v>
      </c>
      <c r="BL290" s="18" t="s">
        <v>173</v>
      </c>
      <c r="BM290" s="143" t="s">
        <v>2409</v>
      </c>
    </row>
    <row r="291" spans="2:65" s="1" customFormat="1" ht="24.2" customHeight="1">
      <c r="B291" s="33"/>
      <c r="C291" s="132" t="s">
        <v>1422</v>
      </c>
      <c r="D291" s="132" t="s">
        <v>168</v>
      </c>
      <c r="E291" s="133" t="s">
        <v>4515</v>
      </c>
      <c r="F291" s="134" t="s">
        <v>4315</v>
      </c>
      <c r="G291" s="135" t="s">
        <v>307</v>
      </c>
      <c r="H291" s="136">
        <v>1</v>
      </c>
      <c r="I291" s="137"/>
      <c r="J291" s="138">
        <f t="shared" si="40"/>
        <v>0</v>
      </c>
      <c r="K291" s="134" t="s">
        <v>19</v>
      </c>
      <c r="L291" s="33"/>
      <c r="M291" s="139" t="s">
        <v>19</v>
      </c>
      <c r="N291" s="140" t="s">
        <v>43</v>
      </c>
      <c r="P291" s="141">
        <f t="shared" si="41"/>
        <v>0</v>
      </c>
      <c r="Q291" s="141">
        <v>0</v>
      </c>
      <c r="R291" s="141">
        <f t="shared" si="42"/>
        <v>0</v>
      </c>
      <c r="S291" s="141">
        <v>0</v>
      </c>
      <c r="T291" s="142">
        <f t="shared" si="43"/>
        <v>0</v>
      </c>
      <c r="AR291" s="143" t="s">
        <v>173</v>
      </c>
      <c r="AT291" s="143" t="s">
        <v>168</v>
      </c>
      <c r="AU291" s="143" t="s">
        <v>80</v>
      </c>
      <c r="AY291" s="18" t="s">
        <v>166</v>
      </c>
      <c r="BE291" s="144">
        <f t="shared" si="44"/>
        <v>0</v>
      </c>
      <c r="BF291" s="144">
        <f t="shared" si="45"/>
        <v>0</v>
      </c>
      <c r="BG291" s="144">
        <f t="shared" si="46"/>
        <v>0</v>
      </c>
      <c r="BH291" s="144">
        <f t="shared" si="47"/>
        <v>0</v>
      </c>
      <c r="BI291" s="144">
        <f t="shared" si="48"/>
        <v>0</v>
      </c>
      <c r="BJ291" s="18" t="s">
        <v>80</v>
      </c>
      <c r="BK291" s="144">
        <f t="shared" si="49"/>
        <v>0</v>
      </c>
      <c r="BL291" s="18" t="s">
        <v>173</v>
      </c>
      <c r="BM291" s="143" t="s">
        <v>2420</v>
      </c>
    </row>
    <row r="292" spans="2:65" s="1" customFormat="1" ht="24.2" customHeight="1">
      <c r="B292" s="33"/>
      <c r="C292" s="132" t="s">
        <v>1427</v>
      </c>
      <c r="D292" s="132" t="s">
        <v>168</v>
      </c>
      <c r="E292" s="133" t="s">
        <v>4516</v>
      </c>
      <c r="F292" s="134" t="s">
        <v>4316</v>
      </c>
      <c r="G292" s="135" t="s">
        <v>307</v>
      </c>
      <c r="H292" s="136">
        <v>1</v>
      </c>
      <c r="I292" s="137"/>
      <c r="J292" s="138">
        <f t="shared" si="40"/>
        <v>0</v>
      </c>
      <c r="K292" s="134" t="s">
        <v>19</v>
      </c>
      <c r="L292" s="33"/>
      <c r="M292" s="139" t="s">
        <v>19</v>
      </c>
      <c r="N292" s="140" t="s">
        <v>43</v>
      </c>
      <c r="P292" s="141">
        <f t="shared" si="41"/>
        <v>0</v>
      </c>
      <c r="Q292" s="141">
        <v>0</v>
      </c>
      <c r="R292" s="141">
        <f t="shared" si="42"/>
        <v>0</v>
      </c>
      <c r="S292" s="141">
        <v>0</v>
      </c>
      <c r="T292" s="142">
        <f t="shared" si="43"/>
        <v>0</v>
      </c>
      <c r="AR292" s="143" t="s">
        <v>173</v>
      </c>
      <c r="AT292" s="143" t="s">
        <v>168</v>
      </c>
      <c r="AU292" s="143" t="s">
        <v>80</v>
      </c>
      <c r="AY292" s="18" t="s">
        <v>166</v>
      </c>
      <c r="BE292" s="144">
        <f t="shared" si="44"/>
        <v>0</v>
      </c>
      <c r="BF292" s="144">
        <f t="shared" si="45"/>
        <v>0</v>
      </c>
      <c r="BG292" s="144">
        <f t="shared" si="46"/>
        <v>0</v>
      </c>
      <c r="BH292" s="144">
        <f t="shared" si="47"/>
        <v>0</v>
      </c>
      <c r="BI292" s="144">
        <f t="shared" si="48"/>
        <v>0</v>
      </c>
      <c r="BJ292" s="18" t="s">
        <v>80</v>
      </c>
      <c r="BK292" s="144">
        <f t="shared" si="49"/>
        <v>0</v>
      </c>
      <c r="BL292" s="18" t="s">
        <v>173</v>
      </c>
      <c r="BM292" s="143" t="s">
        <v>2431</v>
      </c>
    </row>
    <row r="293" spans="2:65" s="1" customFormat="1" ht="24.2" customHeight="1">
      <c r="B293" s="33"/>
      <c r="C293" s="132" t="s">
        <v>1434</v>
      </c>
      <c r="D293" s="132" t="s">
        <v>168</v>
      </c>
      <c r="E293" s="133" t="s">
        <v>4517</v>
      </c>
      <c r="F293" s="134" t="s">
        <v>4317</v>
      </c>
      <c r="G293" s="135" t="s">
        <v>307</v>
      </c>
      <c r="H293" s="136">
        <v>2</v>
      </c>
      <c r="I293" s="137"/>
      <c r="J293" s="138">
        <f t="shared" si="40"/>
        <v>0</v>
      </c>
      <c r="K293" s="134" t="s">
        <v>19</v>
      </c>
      <c r="L293" s="33"/>
      <c r="M293" s="139" t="s">
        <v>19</v>
      </c>
      <c r="N293" s="140" t="s">
        <v>43</v>
      </c>
      <c r="P293" s="141">
        <f t="shared" si="41"/>
        <v>0</v>
      </c>
      <c r="Q293" s="141">
        <v>0</v>
      </c>
      <c r="R293" s="141">
        <f t="shared" si="42"/>
        <v>0</v>
      </c>
      <c r="S293" s="141">
        <v>0</v>
      </c>
      <c r="T293" s="142">
        <f t="shared" si="43"/>
        <v>0</v>
      </c>
      <c r="AR293" s="143" t="s">
        <v>173</v>
      </c>
      <c r="AT293" s="143" t="s">
        <v>168</v>
      </c>
      <c r="AU293" s="143" t="s">
        <v>80</v>
      </c>
      <c r="AY293" s="18" t="s">
        <v>166</v>
      </c>
      <c r="BE293" s="144">
        <f t="shared" si="44"/>
        <v>0</v>
      </c>
      <c r="BF293" s="144">
        <f t="shared" si="45"/>
        <v>0</v>
      </c>
      <c r="BG293" s="144">
        <f t="shared" si="46"/>
        <v>0</v>
      </c>
      <c r="BH293" s="144">
        <f t="shared" si="47"/>
        <v>0</v>
      </c>
      <c r="BI293" s="144">
        <f t="shared" si="48"/>
        <v>0</v>
      </c>
      <c r="BJ293" s="18" t="s">
        <v>80</v>
      </c>
      <c r="BK293" s="144">
        <f t="shared" si="49"/>
        <v>0</v>
      </c>
      <c r="BL293" s="18" t="s">
        <v>173</v>
      </c>
      <c r="BM293" s="143" t="s">
        <v>2441</v>
      </c>
    </row>
    <row r="294" spans="2:65" s="1" customFormat="1" ht="24.2" customHeight="1">
      <c r="B294" s="33"/>
      <c r="C294" s="132" t="s">
        <v>1440</v>
      </c>
      <c r="D294" s="132" t="s">
        <v>168</v>
      </c>
      <c r="E294" s="133" t="s">
        <v>4518</v>
      </c>
      <c r="F294" s="134" t="s">
        <v>4318</v>
      </c>
      <c r="G294" s="135" t="s">
        <v>307</v>
      </c>
      <c r="H294" s="136">
        <v>1</v>
      </c>
      <c r="I294" s="137"/>
      <c r="J294" s="138">
        <f t="shared" si="40"/>
        <v>0</v>
      </c>
      <c r="K294" s="134" t="s">
        <v>19</v>
      </c>
      <c r="L294" s="33"/>
      <c r="M294" s="139" t="s">
        <v>19</v>
      </c>
      <c r="N294" s="140" t="s">
        <v>43</v>
      </c>
      <c r="P294" s="141">
        <f t="shared" si="41"/>
        <v>0</v>
      </c>
      <c r="Q294" s="141">
        <v>0</v>
      </c>
      <c r="R294" s="141">
        <f t="shared" si="42"/>
        <v>0</v>
      </c>
      <c r="S294" s="141">
        <v>0</v>
      </c>
      <c r="T294" s="142">
        <f t="shared" si="43"/>
        <v>0</v>
      </c>
      <c r="AR294" s="143" t="s">
        <v>173</v>
      </c>
      <c r="AT294" s="143" t="s">
        <v>168</v>
      </c>
      <c r="AU294" s="143" t="s">
        <v>80</v>
      </c>
      <c r="AY294" s="18" t="s">
        <v>166</v>
      </c>
      <c r="BE294" s="144">
        <f t="shared" si="44"/>
        <v>0</v>
      </c>
      <c r="BF294" s="144">
        <f t="shared" si="45"/>
        <v>0</v>
      </c>
      <c r="BG294" s="144">
        <f t="shared" si="46"/>
        <v>0</v>
      </c>
      <c r="BH294" s="144">
        <f t="shared" si="47"/>
        <v>0</v>
      </c>
      <c r="BI294" s="144">
        <f t="shared" si="48"/>
        <v>0</v>
      </c>
      <c r="BJ294" s="18" t="s">
        <v>80</v>
      </c>
      <c r="BK294" s="144">
        <f t="shared" si="49"/>
        <v>0</v>
      </c>
      <c r="BL294" s="18" t="s">
        <v>173</v>
      </c>
      <c r="BM294" s="143" t="s">
        <v>2452</v>
      </c>
    </row>
    <row r="295" spans="2:65" s="1" customFormat="1" ht="24.2" customHeight="1">
      <c r="B295" s="33"/>
      <c r="C295" s="132" t="s">
        <v>1447</v>
      </c>
      <c r="D295" s="132" t="s">
        <v>168</v>
      </c>
      <c r="E295" s="133" t="s">
        <v>4519</v>
      </c>
      <c r="F295" s="134" t="s">
        <v>4207</v>
      </c>
      <c r="G295" s="135" t="s">
        <v>307</v>
      </c>
      <c r="H295" s="136">
        <v>1</v>
      </c>
      <c r="I295" s="137"/>
      <c r="J295" s="138">
        <f t="shared" si="40"/>
        <v>0</v>
      </c>
      <c r="K295" s="134" t="s">
        <v>19</v>
      </c>
      <c r="L295" s="33"/>
      <c r="M295" s="139" t="s">
        <v>19</v>
      </c>
      <c r="N295" s="140" t="s">
        <v>43</v>
      </c>
      <c r="P295" s="141">
        <f t="shared" si="41"/>
        <v>0</v>
      </c>
      <c r="Q295" s="141">
        <v>0</v>
      </c>
      <c r="R295" s="141">
        <f t="shared" si="42"/>
        <v>0</v>
      </c>
      <c r="S295" s="141">
        <v>0</v>
      </c>
      <c r="T295" s="142">
        <f t="shared" si="43"/>
        <v>0</v>
      </c>
      <c r="AR295" s="143" t="s">
        <v>173</v>
      </c>
      <c r="AT295" s="143" t="s">
        <v>168</v>
      </c>
      <c r="AU295" s="143" t="s">
        <v>80</v>
      </c>
      <c r="AY295" s="18" t="s">
        <v>166</v>
      </c>
      <c r="BE295" s="144">
        <f t="shared" si="44"/>
        <v>0</v>
      </c>
      <c r="BF295" s="144">
        <f t="shared" si="45"/>
        <v>0</v>
      </c>
      <c r="BG295" s="144">
        <f t="shared" si="46"/>
        <v>0</v>
      </c>
      <c r="BH295" s="144">
        <f t="shared" si="47"/>
        <v>0</v>
      </c>
      <c r="BI295" s="144">
        <f t="shared" si="48"/>
        <v>0</v>
      </c>
      <c r="BJ295" s="18" t="s">
        <v>80</v>
      </c>
      <c r="BK295" s="144">
        <f t="shared" si="49"/>
        <v>0</v>
      </c>
      <c r="BL295" s="18" t="s">
        <v>173</v>
      </c>
      <c r="BM295" s="143" t="s">
        <v>2472</v>
      </c>
    </row>
    <row r="296" spans="2:65" s="1" customFormat="1" ht="24.2" customHeight="1">
      <c r="B296" s="33"/>
      <c r="C296" s="132" t="s">
        <v>1453</v>
      </c>
      <c r="D296" s="132" t="s">
        <v>168</v>
      </c>
      <c r="E296" s="133" t="s">
        <v>4520</v>
      </c>
      <c r="F296" s="134" t="s">
        <v>4054</v>
      </c>
      <c r="G296" s="135" t="s">
        <v>307</v>
      </c>
      <c r="H296" s="136">
        <v>4</v>
      </c>
      <c r="I296" s="137"/>
      <c r="J296" s="138">
        <f t="shared" si="40"/>
        <v>0</v>
      </c>
      <c r="K296" s="134" t="s">
        <v>19</v>
      </c>
      <c r="L296" s="33"/>
      <c r="M296" s="139" t="s">
        <v>19</v>
      </c>
      <c r="N296" s="140" t="s">
        <v>43</v>
      </c>
      <c r="P296" s="141">
        <f t="shared" si="41"/>
        <v>0</v>
      </c>
      <c r="Q296" s="141">
        <v>0</v>
      </c>
      <c r="R296" s="141">
        <f t="shared" si="42"/>
        <v>0</v>
      </c>
      <c r="S296" s="141">
        <v>0</v>
      </c>
      <c r="T296" s="142">
        <f t="shared" si="43"/>
        <v>0</v>
      </c>
      <c r="AR296" s="143" t="s">
        <v>173</v>
      </c>
      <c r="AT296" s="143" t="s">
        <v>168</v>
      </c>
      <c r="AU296" s="143" t="s">
        <v>80</v>
      </c>
      <c r="AY296" s="18" t="s">
        <v>166</v>
      </c>
      <c r="BE296" s="144">
        <f t="shared" si="44"/>
        <v>0</v>
      </c>
      <c r="BF296" s="144">
        <f t="shared" si="45"/>
        <v>0</v>
      </c>
      <c r="BG296" s="144">
        <f t="shared" si="46"/>
        <v>0</v>
      </c>
      <c r="BH296" s="144">
        <f t="shared" si="47"/>
        <v>0</v>
      </c>
      <c r="BI296" s="144">
        <f t="shared" si="48"/>
        <v>0</v>
      </c>
      <c r="BJ296" s="18" t="s">
        <v>80</v>
      </c>
      <c r="BK296" s="144">
        <f t="shared" si="49"/>
        <v>0</v>
      </c>
      <c r="BL296" s="18" t="s">
        <v>173</v>
      </c>
      <c r="BM296" s="143" t="s">
        <v>4521</v>
      </c>
    </row>
    <row r="297" spans="2:65" s="1" customFormat="1" ht="24.2" customHeight="1">
      <c r="B297" s="33"/>
      <c r="C297" s="132" t="s">
        <v>1459</v>
      </c>
      <c r="D297" s="132" t="s">
        <v>168</v>
      </c>
      <c r="E297" s="133" t="s">
        <v>4522</v>
      </c>
      <c r="F297" s="134" t="s">
        <v>3441</v>
      </c>
      <c r="G297" s="135" t="s">
        <v>307</v>
      </c>
      <c r="H297" s="136">
        <v>10</v>
      </c>
      <c r="I297" s="137"/>
      <c r="J297" s="138">
        <f t="shared" si="40"/>
        <v>0</v>
      </c>
      <c r="K297" s="134" t="s">
        <v>19</v>
      </c>
      <c r="L297" s="33"/>
      <c r="M297" s="139" t="s">
        <v>19</v>
      </c>
      <c r="N297" s="140" t="s">
        <v>43</v>
      </c>
      <c r="P297" s="141">
        <f t="shared" si="41"/>
        <v>0</v>
      </c>
      <c r="Q297" s="141">
        <v>0</v>
      </c>
      <c r="R297" s="141">
        <f t="shared" si="42"/>
        <v>0</v>
      </c>
      <c r="S297" s="141">
        <v>0</v>
      </c>
      <c r="T297" s="142">
        <f t="shared" si="43"/>
        <v>0</v>
      </c>
      <c r="AR297" s="143" t="s">
        <v>173</v>
      </c>
      <c r="AT297" s="143" t="s">
        <v>168</v>
      </c>
      <c r="AU297" s="143" t="s">
        <v>80</v>
      </c>
      <c r="AY297" s="18" t="s">
        <v>166</v>
      </c>
      <c r="BE297" s="144">
        <f t="shared" si="44"/>
        <v>0</v>
      </c>
      <c r="BF297" s="144">
        <f t="shared" si="45"/>
        <v>0</v>
      </c>
      <c r="BG297" s="144">
        <f t="shared" si="46"/>
        <v>0</v>
      </c>
      <c r="BH297" s="144">
        <f t="shared" si="47"/>
        <v>0</v>
      </c>
      <c r="BI297" s="144">
        <f t="shared" si="48"/>
        <v>0</v>
      </c>
      <c r="BJ297" s="18" t="s">
        <v>80</v>
      </c>
      <c r="BK297" s="144">
        <f t="shared" si="49"/>
        <v>0</v>
      </c>
      <c r="BL297" s="18" t="s">
        <v>173</v>
      </c>
      <c r="BM297" s="143" t="s">
        <v>4523</v>
      </c>
    </row>
    <row r="298" spans="2:65" s="1" customFormat="1" ht="16.5" customHeight="1">
      <c r="B298" s="33"/>
      <c r="C298" s="132" t="s">
        <v>1465</v>
      </c>
      <c r="D298" s="132" t="s">
        <v>168</v>
      </c>
      <c r="E298" s="133" t="s">
        <v>4524</v>
      </c>
      <c r="F298" s="134" t="s">
        <v>4325</v>
      </c>
      <c r="G298" s="135" t="s">
        <v>458</v>
      </c>
      <c r="H298" s="136">
        <v>4</v>
      </c>
      <c r="I298" s="137"/>
      <c r="J298" s="138">
        <f t="shared" si="40"/>
        <v>0</v>
      </c>
      <c r="K298" s="134" t="s">
        <v>19</v>
      </c>
      <c r="L298" s="33"/>
      <c r="M298" s="139" t="s">
        <v>19</v>
      </c>
      <c r="N298" s="140" t="s">
        <v>43</v>
      </c>
      <c r="P298" s="141">
        <f t="shared" si="41"/>
        <v>0</v>
      </c>
      <c r="Q298" s="141">
        <v>0</v>
      </c>
      <c r="R298" s="141">
        <f t="shared" si="42"/>
        <v>0</v>
      </c>
      <c r="S298" s="141">
        <v>0</v>
      </c>
      <c r="T298" s="142">
        <f t="shared" si="43"/>
        <v>0</v>
      </c>
      <c r="AR298" s="143" t="s">
        <v>173</v>
      </c>
      <c r="AT298" s="143" t="s">
        <v>168</v>
      </c>
      <c r="AU298" s="143" t="s">
        <v>80</v>
      </c>
      <c r="AY298" s="18" t="s">
        <v>166</v>
      </c>
      <c r="BE298" s="144">
        <f t="shared" si="44"/>
        <v>0</v>
      </c>
      <c r="BF298" s="144">
        <f t="shared" si="45"/>
        <v>0</v>
      </c>
      <c r="BG298" s="144">
        <f t="shared" si="46"/>
        <v>0</v>
      </c>
      <c r="BH298" s="144">
        <f t="shared" si="47"/>
        <v>0</v>
      </c>
      <c r="BI298" s="144">
        <f t="shared" si="48"/>
        <v>0</v>
      </c>
      <c r="BJ298" s="18" t="s">
        <v>80</v>
      </c>
      <c r="BK298" s="144">
        <f t="shared" si="49"/>
        <v>0</v>
      </c>
      <c r="BL298" s="18" t="s">
        <v>173</v>
      </c>
      <c r="BM298" s="143" t="s">
        <v>4525</v>
      </c>
    </row>
    <row r="299" spans="2:65" s="1" customFormat="1" ht="16.5" customHeight="1">
      <c r="B299" s="33"/>
      <c r="C299" s="132" t="s">
        <v>1473</v>
      </c>
      <c r="D299" s="132" t="s">
        <v>168</v>
      </c>
      <c r="E299" s="133" t="s">
        <v>4526</v>
      </c>
      <c r="F299" s="134" t="s">
        <v>4327</v>
      </c>
      <c r="G299" s="135" t="s">
        <v>458</v>
      </c>
      <c r="H299" s="136">
        <v>1</v>
      </c>
      <c r="I299" s="137"/>
      <c r="J299" s="138">
        <f t="shared" si="40"/>
        <v>0</v>
      </c>
      <c r="K299" s="134" t="s">
        <v>19</v>
      </c>
      <c r="L299" s="33"/>
      <c r="M299" s="139" t="s">
        <v>19</v>
      </c>
      <c r="N299" s="140" t="s">
        <v>43</v>
      </c>
      <c r="P299" s="141">
        <f t="shared" si="41"/>
        <v>0</v>
      </c>
      <c r="Q299" s="141">
        <v>0</v>
      </c>
      <c r="R299" s="141">
        <f t="shared" si="42"/>
        <v>0</v>
      </c>
      <c r="S299" s="141">
        <v>0</v>
      </c>
      <c r="T299" s="142">
        <f t="shared" si="43"/>
        <v>0</v>
      </c>
      <c r="AR299" s="143" t="s">
        <v>173</v>
      </c>
      <c r="AT299" s="143" t="s">
        <v>168</v>
      </c>
      <c r="AU299" s="143" t="s">
        <v>80</v>
      </c>
      <c r="AY299" s="18" t="s">
        <v>166</v>
      </c>
      <c r="BE299" s="144">
        <f t="shared" si="44"/>
        <v>0</v>
      </c>
      <c r="BF299" s="144">
        <f t="shared" si="45"/>
        <v>0</v>
      </c>
      <c r="BG299" s="144">
        <f t="shared" si="46"/>
        <v>0</v>
      </c>
      <c r="BH299" s="144">
        <f t="shared" si="47"/>
        <v>0</v>
      </c>
      <c r="BI299" s="144">
        <f t="shared" si="48"/>
        <v>0</v>
      </c>
      <c r="BJ299" s="18" t="s">
        <v>80</v>
      </c>
      <c r="BK299" s="144">
        <f t="shared" si="49"/>
        <v>0</v>
      </c>
      <c r="BL299" s="18" t="s">
        <v>173</v>
      </c>
      <c r="BM299" s="143" t="s">
        <v>4527</v>
      </c>
    </row>
    <row r="300" spans="2:65" s="1" customFormat="1" ht="16.5" customHeight="1">
      <c r="B300" s="33"/>
      <c r="C300" s="132" t="s">
        <v>1478</v>
      </c>
      <c r="D300" s="132" t="s">
        <v>168</v>
      </c>
      <c r="E300" s="133" t="s">
        <v>4528</v>
      </c>
      <c r="F300" s="134" t="s">
        <v>4329</v>
      </c>
      <c r="G300" s="135" t="s">
        <v>458</v>
      </c>
      <c r="H300" s="136">
        <v>1</v>
      </c>
      <c r="I300" s="137"/>
      <c r="J300" s="138">
        <f t="shared" si="40"/>
        <v>0</v>
      </c>
      <c r="K300" s="134" t="s">
        <v>19</v>
      </c>
      <c r="L300" s="33"/>
      <c r="M300" s="139" t="s">
        <v>19</v>
      </c>
      <c r="N300" s="140" t="s">
        <v>43</v>
      </c>
      <c r="P300" s="141">
        <f t="shared" si="41"/>
        <v>0</v>
      </c>
      <c r="Q300" s="141">
        <v>0</v>
      </c>
      <c r="R300" s="141">
        <f t="shared" si="42"/>
        <v>0</v>
      </c>
      <c r="S300" s="141">
        <v>0</v>
      </c>
      <c r="T300" s="142">
        <f t="shared" si="43"/>
        <v>0</v>
      </c>
      <c r="AR300" s="143" t="s">
        <v>173</v>
      </c>
      <c r="AT300" s="143" t="s">
        <v>168</v>
      </c>
      <c r="AU300" s="143" t="s">
        <v>80</v>
      </c>
      <c r="AY300" s="18" t="s">
        <v>166</v>
      </c>
      <c r="BE300" s="144">
        <f t="shared" si="44"/>
        <v>0</v>
      </c>
      <c r="BF300" s="144">
        <f t="shared" si="45"/>
        <v>0</v>
      </c>
      <c r="BG300" s="144">
        <f t="shared" si="46"/>
        <v>0</v>
      </c>
      <c r="BH300" s="144">
        <f t="shared" si="47"/>
        <v>0</v>
      </c>
      <c r="BI300" s="144">
        <f t="shared" si="48"/>
        <v>0</v>
      </c>
      <c r="BJ300" s="18" t="s">
        <v>80</v>
      </c>
      <c r="BK300" s="144">
        <f t="shared" si="49"/>
        <v>0</v>
      </c>
      <c r="BL300" s="18" t="s">
        <v>173</v>
      </c>
      <c r="BM300" s="143" t="s">
        <v>4529</v>
      </c>
    </row>
    <row r="301" spans="2:65" s="1" customFormat="1" ht="16.5" customHeight="1">
      <c r="B301" s="33"/>
      <c r="C301" s="132" t="s">
        <v>1487</v>
      </c>
      <c r="D301" s="132" t="s">
        <v>168</v>
      </c>
      <c r="E301" s="133" t="s">
        <v>4530</v>
      </c>
      <c r="F301" s="134" t="s">
        <v>4223</v>
      </c>
      <c r="G301" s="135" t="s">
        <v>458</v>
      </c>
      <c r="H301" s="136">
        <v>1</v>
      </c>
      <c r="I301" s="137"/>
      <c r="J301" s="138">
        <f t="shared" si="40"/>
        <v>0</v>
      </c>
      <c r="K301" s="134" t="s">
        <v>19</v>
      </c>
      <c r="L301" s="33"/>
      <c r="M301" s="139" t="s">
        <v>19</v>
      </c>
      <c r="N301" s="140" t="s">
        <v>43</v>
      </c>
      <c r="P301" s="141">
        <f t="shared" si="41"/>
        <v>0</v>
      </c>
      <c r="Q301" s="141">
        <v>0</v>
      </c>
      <c r="R301" s="141">
        <f t="shared" si="42"/>
        <v>0</v>
      </c>
      <c r="S301" s="141">
        <v>0</v>
      </c>
      <c r="T301" s="142">
        <f t="shared" si="43"/>
        <v>0</v>
      </c>
      <c r="AR301" s="143" t="s">
        <v>173</v>
      </c>
      <c r="AT301" s="143" t="s">
        <v>168</v>
      </c>
      <c r="AU301" s="143" t="s">
        <v>80</v>
      </c>
      <c r="AY301" s="18" t="s">
        <v>166</v>
      </c>
      <c r="BE301" s="144">
        <f t="shared" si="44"/>
        <v>0</v>
      </c>
      <c r="BF301" s="144">
        <f t="shared" si="45"/>
        <v>0</v>
      </c>
      <c r="BG301" s="144">
        <f t="shared" si="46"/>
        <v>0</v>
      </c>
      <c r="BH301" s="144">
        <f t="shared" si="47"/>
        <v>0</v>
      </c>
      <c r="BI301" s="144">
        <f t="shared" si="48"/>
        <v>0</v>
      </c>
      <c r="BJ301" s="18" t="s">
        <v>80</v>
      </c>
      <c r="BK301" s="144">
        <f t="shared" si="49"/>
        <v>0</v>
      </c>
      <c r="BL301" s="18" t="s">
        <v>173</v>
      </c>
      <c r="BM301" s="143" t="s">
        <v>4531</v>
      </c>
    </row>
    <row r="302" spans="2:65" s="1" customFormat="1" ht="16.5" customHeight="1">
      <c r="B302" s="33"/>
      <c r="C302" s="132" t="s">
        <v>1510</v>
      </c>
      <c r="D302" s="132" t="s">
        <v>168</v>
      </c>
      <c r="E302" s="133" t="s">
        <v>4532</v>
      </c>
      <c r="F302" s="134" t="s">
        <v>4332</v>
      </c>
      <c r="G302" s="135" t="s">
        <v>458</v>
      </c>
      <c r="H302" s="136">
        <v>5</v>
      </c>
      <c r="I302" s="137"/>
      <c r="J302" s="138">
        <f t="shared" si="40"/>
        <v>0</v>
      </c>
      <c r="K302" s="134" t="s">
        <v>19</v>
      </c>
      <c r="L302" s="33"/>
      <c r="M302" s="139" t="s">
        <v>19</v>
      </c>
      <c r="N302" s="140" t="s">
        <v>43</v>
      </c>
      <c r="P302" s="141">
        <f t="shared" si="41"/>
        <v>0</v>
      </c>
      <c r="Q302" s="141">
        <v>0</v>
      </c>
      <c r="R302" s="141">
        <f t="shared" si="42"/>
        <v>0</v>
      </c>
      <c r="S302" s="141">
        <v>0</v>
      </c>
      <c r="T302" s="142">
        <f t="shared" si="43"/>
        <v>0</v>
      </c>
      <c r="AR302" s="143" t="s">
        <v>173</v>
      </c>
      <c r="AT302" s="143" t="s">
        <v>168</v>
      </c>
      <c r="AU302" s="143" t="s">
        <v>80</v>
      </c>
      <c r="AY302" s="18" t="s">
        <v>166</v>
      </c>
      <c r="BE302" s="144">
        <f t="shared" si="44"/>
        <v>0</v>
      </c>
      <c r="BF302" s="144">
        <f t="shared" si="45"/>
        <v>0</v>
      </c>
      <c r="BG302" s="144">
        <f t="shared" si="46"/>
        <v>0</v>
      </c>
      <c r="BH302" s="144">
        <f t="shared" si="47"/>
        <v>0</v>
      </c>
      <c r="BI302" s="144">
        <f t="shared" si="48"/>
        <v>0</v>
      </c>
      <c r="BJ302" s="18" t="s">
        <v>80</v>
      </c>
      <c r="BK302" s="144">
        <f t="shared" si="49"/>
        <v>0</v>
      </c>
      <c r="BL302" s="18" t="s">
        <v>173</v>
      </c>
      <c r="BM302" s="143" t="s">
        <v>4533</v>
      </c>
    </row>
    <row r="303" spans="2:65" s="1" customFormat="1" ht="16.5" customHeight="1">
      <c r="B303" s="33"/>
      <c r="C303" s="132" t="s">
        <v>1516</v>
      </c>
      <c r="D303" s="132" t="s">
        <v>168</v>
      </c>
      <c r="E303" s="133" t="s">
        <v>4534</v>
      </c>
      <c r="F303" s="134" t="s">
        <v>4334</v>
      </c>
      <c r="G303" s="135" t="s">
        <v>458</v>
      </c>
      <c r="H303" s="136">
        <v>26</v>
      </c>
      <c r="I303" s="137"/>
      <c r="J303" s="138">
        <f t="shared" si="40"/>
        <v>0</v>
      </c>
      <c r="K303" s="134" t="s">
        <v>19</v>
      </c>
      <c r="L303" s="33"/>
      <c r="M303" s="139" t="s">
        <v>19</v>
      </c>
      <c r="N303" s="140" t="s">
        <v>43</v>
      </c>
      <c r="P303" s="141">
        <f t="shared" si="41"/>
        <v>0</v>
      </c>
      <c r="Q303" s="141">
        <v>0</v>
      </c>
      <c r="R303" s="141">
        <f t="shared" si="42"/>
        <v>0</v>
      </c>
      <c r="S303" s="141">
        <v>0</v>
      </c>
      <c r="T303" s="142">
        <f t="shared" si="43"/>
        <v>0</v>
      </c>
      <c r="AR303" s="143" t="s">
        <v>173</v>
      </c>
      <c r="AT303" s="143" t="s">
        <v>168</v>
      </c>
      <c r="AU303" s="143" t="s">
        <v>80</v>
      </c>
      <c r="AY303" s="18" t="s">
        <v>166</v>
      </c>
      <c r="BE303" s="144">
        <f t="shared" si="44"/>
        <v>0</v>
      </c>
      <c r="BF303" s="144">
        <f t="shared" si="45"/>
        <v>0</v>
      </c>
      <c r="BG303" s="144">
        <f t="shared" si="46"/>
        <v>0</v>
      </c>
      <c r="BH303" s="144">
        <f t="shared" si="47"/>
        <v>0</v>
      </c>
      <c r="BI303" s="144">
        <f t="shared" si="48"/>
        <v>0</v>
      </c>
      <c r="BJ303" s="18" t="s">
        <v>80</v>
      </c>
      <c r="BK303" s="144">
        <f t="shared" si="49"/>
        <v>0</v>
      </c>
      <c r="BL303" s="18" t="s">
        <v>173</v>
      </c>
      <c r="BM303" s="143" t="s">
        <v>4535</v>
      </c>
    </row>
    <row r="304" spans="2:65" s="1" customFormat="1" ht="33" customHeight="1">
      <c r="B304" s="33"/>
      <c r="C304" s="132" t="s">
        <v>1524</v>
      </c>
      <c r="D304" s="132" t="s">
        <v>168</v>
      </c>
      <c r="E304" s="133" t="s">
        <v>4536</v>
      </c>
      <c r="F304" s="134" t="s">
        <v>4537</v>
      </c>
      <c r="G304" s="135" t="s">
        <v>307</v>
      </c>
      <c r="H304" s="136">
        <v>2</v>
      </c>
      <c r="I304" s="137"/>
      <c r="J304" s="138">
        <f t="shared" si="40"/>
        <v>0</v>
      </c>
      <c r="K304" s="134" t="s">
        <v>19</v>
      </c>
      <c r="L304" s="33"/>
      <c r="M304" s="139" t="s">
        <v>19</v>
      </c>
      <c r="N304" s="140" t="s">
        <v>43</v>
      </c>
      <c r="P304" s="141">
        <f t="shared" si="41"/>
        <v>0</v>
      </c>
      <c r="Q304" s="141">
        <v>0</v>
      </c>
      <c r="R304" s="141">
        <f t="shared" si="42"/>
        <v>0</v>
      </c>
      <c r="S304" s="141">
        <v>0</v>
      </c>
      <c r="T304" s="142">
        <f t="shared" si="43"/>
        <v>0</v>
      </c>
      <c r="AR304" s="143" t="s">
        <v>173</v>
      </c>
      <c r="AT304" s="143" t="s">
        <v>168</v>
      </c>
      <c r="AU304" s="143" t="s">
        <v>80</v>
      </c>
      <c r="AY304" s="18" t="s">
        <v>166</v>
      </c>
      <c r="BE304" s="144">
        <f t="shared" si="44"/>
        <v>0</v>
      </c>
      <c r="BF304" s="144">
        <f t="shared" si="45"/>
        <v>0</v>
      </c>
      <c r="BG304" s="144">
        <f t="shared" si="46"/>
        <v>0</v>
      </c>
      <c r="BH304" s="144">
        <f t="shared" si="47"/>
        <v>0</v>
      </c>
      <c r="BI304" s="144">
        <f t="shared" si="48"/>
        <v>0</v>
      </c>
      <c r="BJ304" s="18" t="s">
        <v>80</v>
      </c>
      <c r="BK304" s="144">
        <f t="shared" si="49"/>
        <v>0</v>
      </c>
      <c r="BL304" s="18" t="s">
        <v>173</v>
      </c>
      <c r="BM304" s="143" t="s">
        <v>4538</v>
      </c>
    </row>
    <row r="305" spans="2:65" s="1" customFormat="1" ht="33" customHeight="1">
      <c r="B305" s="33"/>
      <c r="C305" s="132" t="s">
        <v>1529</v>
      </c>
      <c r="D305" s="132" t="s">
        <v>168</v>
      </c>
      <c r="E305" s="133" t="s">
        <v>4539</v>
      </c>
      <c r="F305" s="134" t="s">
        <v>4338</v>
      </c>
      <c r="G305" s="135" t="s">
        <v>307</v>
      </c>
      <c r="H305" s="136">
        <v>1</v>
      </c>
      <c r="I305" s="137"/>
      <c r="J305" s="138">
        <f t="shared" si="40"/>
        <v>0</v>
      </c>
      <c r="K305" s="134" t="s">
        <v>19</v>
      </c>
      <c r="L305" s="33"/>
      <c r="M305" s="139" t="s">
        <v>19</v>
      </c>
      <c r="N305" s="140" t="s">
        <v>43</v>
      </c>
      <c r="P305" s="141">
        <f t="shared" si="41"/>
        <v>0</v>
      </c>
      <c r="Q305" s="141">
        <v>0</v>
      </c>
      <c r="R305" s="141">
        <f t="shared" si="42"/>
        <v>0</v>
      </c>
      <c r="S305" s="141">
        <v>0</v>
      </c>
      <c r="T305" s="142">
        <f t="shared" si="43"/>
        <v>0</v>
      </c>
      <c r="AR305" s="143" t="s">
        <v>173</v>
      </c>
      <c r="AT305" s="143" t="s">
        <v>168</v>
      </c>
      <c r="AU305" s="143" t="s">
        <v>80</v>
      </c>
      <c r="AY305" s="18" t="s">
        <v>166</v>
      </c>
      <c r="BE305" s="144">
        <f t="shared" si="44"/>
        <v>0</v>
      </c>
      <c r="BF305" s="144">
        <f t="shared" si="45"/>
        <v>0</v>
      </c>
      <c r="BG305" s="144">
        <f t="shared" si="46"/>
        <v>0</v>
      </c>
      <c r="BH305" s="144">
        <f t="shared" si="47"/>
        <v>0</v>
      </c>
      <c r="BI305" s="144">
        <f t="shared" si="48"/>
        <v>0</v>
      </c>
      <c r="BJ305" s="18" t="s">
        <v>80</v>
      </c>
      <c r="BK305" s="144">
        <f t="shared" si="49"/>
        <v>0</v>
      </c>
      <c r="BL305" s="18" t="s">
        <v>173</v>
      </c>
      <c r="BM305" s="143" t="s">
        <v>4540</v>
      </c>
    </row>
    <row r="306" spans="2:65" s="1" customFormat="1" ht="19.5">
      <c r="B306" s="33"/>
      <c r="D306" s="150" t="s">
        <v>887</v>
      </c>
      <c r="F306" s="187" t="s">
        <v>4228</v>
      </c>
      <c r="I306" s="147"/>
      <c r="L306" s="33"/>
      <c r="M306" s="148"/>
      <c r="T306" s="54"/>
      <c r="AT306" s="18" t="s">
        <v>887</v>
      </c>
      <c r="AU306" s="18" t="s">
        <v>80</v>
      </c>
    </row>
    <row r="307" spans="2:65" s="1" customFormat="1" ht="33" customHeight="1">
      <c r="B307" s="33"/>
      <c r="C307" s="132" t="s">
        <v>1536</v>
      </c>
      <c r="D307" s="132" t="s">
        <v>168</v>
      </c>
      <c r="E307" s="133" t="s">
        <v>4541</v>
      </c>
      <c r="F307" s="134" t="s">
        <v>4340</v>
      </c>
      <c r="G307" s="135" t="s">
        <v>307</v>
      </c>
      <c r="H307" s="136">
        <v>3</v>
      </c>
      <c r="I307" s="137"/>
      <c r="J307" s="138">
        <f>ROUND(I307*H307,2)</f>
        <v>0</v>
      </c>
      <c r="K307" s="134" t="s">
        <v>19</v>
      </c>
      <c r="L307" s="33"/>
      <c r="M307" s="139" t="s">
        <v>19</v>
      </c>
      <c r="N307" s="140" t="s">
        <v>43</v>
      </c>
      <c r="P307" s="141">
        <f>O307*H307</f>
        <v>0</v>
      </c>
      <c r="Q307" s="141">
        <v>0</v>
      </c>
      <c r="R307" s="141">
        <f>Q307*H307</f>
        <v>0</v>
      </c>
      <c r="S307" s="141">
        <v>0</v>
      </c>
      <c r="T307" s="142">
        <f>S307*H307</f>
        <v>0</v>
      </c>
      <c r="AR307" s="143" t="s">
        <v>173</v>
      </c>
      <c r="AT307" s="143" t="s">
        <v>168</v>
      </c>
      <c r="AU307" s="143" t="s">
        <v>80</v>
      </c>
      <c r="AY307" s="18" t="s">
        <v>166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8" t="s">
        <v>80</v>
      </c>
      <c r="BK307" s="144">
        <f>ROUND(I307*H307,2)</f>
        <v>0</v>
      </c>
      <c r="BL307" s="18" t="s">
        <v>173</v>
      </c>
      <c r="BM307" s="143" t="s">
        <v>4542</v>
      </c>
    </row>
    <row r="308" spans="2:65" s="1" customFormat="1" ht="49.15" customHeight="1">
      <c r="B308" s="33"/>
      <c r="C308" s="132" t="s">
        <v>1540</v>
      </c>
      <c r="D308" s="132" t="s">
        <v>168</v>
      </c>
      <c r="E308" s="133" t="s">
        <v>4543</v>
      </c>
      <c r="F308" s="134" t="s">
        <v>4344</v>
      </c>
      <c r="G308" s="135" t="s">
        <v>307</v>
      </c>
      <c r="H308" s="136">
        <v>1</v>
      </c>
      <c r="I308" s="137"/>
      <c r="J308" s="138">
        <f>ROUND(I308*H308,2)</f>
        <v>0</v>
      </c>
      <c r="K308" s="134" t="s">
        <v>19</v>
      </c>
      <c r="L308" s="33"/>
      <c r="M308" s="139" t="s">
        <v>19</v>
      </c>
      <c r="N308" s="140" t="s">
        <v>43</v>
      </c>
      <c r="P308" s="141">
        <f>O308*H308</f>
        <v>0</v>
      </c>
      <c r="Q308" s="141">
        <v>0</v>
      </c>
      <c r="R308" s="141">
        <f>Q308*H308</f>
        <v>0</v>
      </c>
      <c r="S308" s="141">
        <v>0</v>
      </c>
      <c r="T308" s="142">
        <f>S308*H308</f>
        <v>0</v>
      </c>
      <c r="AR308" s="143" t="s">
        <v>173</v>
      </c>
      <c r="AT308" s="143" t="s">
        <v>168</v>
      </c>
      <c r="AU308" s="143" t="s">
        <v>80</v>
      </c>
      <c r="AY308" s="18" t="s">
        <v>166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8" t="s">
        <v>80</v>
      </c>
      <c r="BK308" s="144">
        <f>ROUND(I308*H308,2)</f>
        <v>0</v>
      </c>
      <c r="BL308" s="18" t="s">
        <v>173</v>
      </c>
      <c r="BM308" s="143" t="s">
        <v>4544</v>
      </c>
    </row>
    <row r="309" spans="2:65" s="1" customFormat="1" ht="37.9" customHeight="1">
      <c r="B309" s="33"/>
      <c r="C309" s="132" t="s">
        <v>1549</v>
      </c>
      <c r="D309" s="132" t="s">
        <v>168</v>
      </c>
      <c r="E309" s="133" t="s">
        <v>4545</v>
      </c>
      <c r="F309" s="134" t="s">
        <v>4546</v>
      </c>
      <c r="G309" s="135" t="s">
        <v>307</v>
      </c>
      <c r="H309" s="136">
        <v>2</v>
      </c>
      <c r="I309" s="137"/>
      <c r="J309" s="138">
        <f>ROUND(I309*H309,2)</f>
        <v>0</v>
      </c>
      <c r="K309" s="134" t="s">
        <v>19</v>
      </c>
      <c r="L309" s="33"/>
      <c r="M309" s="139" t="s">
        <v>19</v>
      </c>
      <c r="N309" s="140" t="s">
        <v>43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173</v>
      </c>
      <c r="AT309" s="143" t="s">
        <v>168</v>
      </c>
      <c r="AU309" s="143" t="s">
        <v>80</v>
      </c>
      <c r="AY309" s="18" t="s">
        <v>166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8" t="s">
        <v>80</v>
      </c>
      <c r="BK309" s="144">
        <f>ROUND(I309*H309,2)</f>
        <v>0</v>
      </c>
      <c r="BL309" s="18" t="s">
        <v>173</v>
      </c>
      <c r="BM309" s="143" t="s">
        <v>4547</v>
      </c>
    </row>
    <row r="310" spans="2:65" s="1" customFormat="1" ht="48.75">
      <c r="B310" s="33"/>
      <c r="D310" s="150" t="s">
        <v>887</v>
      </c>
      <c r="F310" s="187" t="s">
        <v>4447</v>
      </c>
      <c r="I310" s="147"/>
      <c r="L310" s="33"/>
      <c r="M310" s="148"/>
      <c r="T310" s="54"/>
      <c r="AT310" s="18" t="s">
        <v>887</v>
      </c>
      <c r="AU310" s="18" t="s">
        <v>80</v>
      </c>
    </row>
    <row r="311" spans="2:65" s="1" customFormat="1" ht="37.9" customHeight="1">
      <c r="B311" s="33"/>
      <c r="C311" s="132" t="s">
        <v>1555</v>
      </c>
      <c r="D311" s="132" t="s">
        <v>168</v>
      </c>
      <c r="E311" s="133" t="s">
        <v>4548</v>
      </c>
      <c r="F311" s="134" t="s">
        <v>4549</v>
      </c>
      <c r="G311" s="135" t="s">
        <v>307</v>
      </c>
      <c r="H311" s="136">
        <v>6</v>
      </c>
      <c r="I311" s="137"/>
      <c r="J311" s="138">
        <f>ROUND(I311*H311,2)</f>
        <v>0</v>
      </c>
      <c r="K311" s="134" t="s">
        <v>19</v>
      </c>
      <c r="L311" s="33"/>
      <c r="M311" s="139" t="s">
        <v>19</v>
      </c>
      <c r="N311" s="140" t="s">
        <v>43</v>
      </c>
      <c r="P311" s="141">
        <f>O311*H311</f>
        <v>0</v>
      </c>
      <c r="Q311" s="141">
        <v>0</v>
      </c>
      <c r="R311" s="141">
        <f>Q311*H311</f>
        <v>0</v>
      </c>
      <c r="S311" s="141">
        <v>0</v>
      </c>
      <c r="T311" s="142">
        <f>S311*H311</f>
        <v>0</v>
      </c>
      <c r="AR311" s="143" t="s">
        <v>173</v>
      </c>
      <c r="AT311" s="143" t="s">
        <v>168</v>
      </c>
      <c r="AU311" s="143" t="s">
        <v>80</v>
      </c>
      <c r="AY311" s="18" t="s">
        <v>166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8" t="s">
        <v>80</v>
      </c>
      <c r="BK311" s="144">
        <f>ROUND(I311*H311,2)</f>
        <v>0</v>
      </c>
      <c r="BL311" s="18" t="s">
        <v>173</v>
      </c>
      <c r="BM311" s="143" t="s">
        <v>4550</v>
      </c>
    </row>
    <row r="312" spans="2:65" s="1" customFormat="1" ht="48.75">
      <c r="B312" s="33"/>
      <c r="D312" s="150" t="s">
        <v>887</v>
      </c>
      <c r="F312" s="187" t="s">
        <v>4551</v>
      </c>
      <c r="I312" s="147"/>
      <c r="L312" s="33"/>
      <c r="M312" s="148"/>
      <c r="T312" s="54"/>
      <c r="AT312" s="18" t="s">
        <v>887</v>
      </c>
      <c r="AU312" s="18" t="s">
        <v>80</v>
      </c>
    </row>
    <row r="313" spans="2:65" s="1" customFormat="1" ht="44.25" customHeight="1">
      <c r="B313" s="33"/>
      <c r="C313" s="132" t="s">
        <v>1561</v>
      </c>
      <c r="D313" s="132" t="s">
        <v>168</v>
      </c>
      <c r="E313" s="133" t="s">
        <v>4552</v>
      </c>
      <c r="F313" s="134" t="s">
        <v>4553</v>
      </c>
      <c r="G313" s="135" t="s">
        <v>307</v>
      </c>
      <c r="H313" s="136">
        <v>1</v>
      </c>
      <c r="I313" s="137"/>
      <c r="J313" s="138">
        <f t="shared" ref="J313:J322" si="50">ROUND(I313*H313,2)</f>
        <v>0</v>
      </c>
      <c r="K313" s="134" t="s">
        <v>19</v>
      </c>
      <c r="L313" s="33"/>
      <c r="M313" s="139" t="s">
        <v>19</v>
      </c>
      <c r="N313" s="140" t="s">
        <v>43</v>
      </c>
      <c r="P313" s="141">
        <f t="shared" ref="P313:P322" si="51">O313*H313</f>
        <v>0</v>
      </c>
      <c r="Q313" s="141">
        <v>0</v>
      </c>
      <c r="R313" s="141">
        <f t="shared" ref="R313:R322" si="52">Q313*H313</f>
        <v>0</v>
      </c>
      <c r="S313" s="141">
        <v>0</v>
      </c>
      <c r="T313" s="142">
        <f t="shared" ref="T313:T322" si="53">S313*H313</f>
        <v>0</v>
      </c>
      <c r="AR313" s="143" t="s">
        <v>173</v>
      </c>
      <c r="AT313" s="143" t="s">
        <v>168</v>
      </c>
      <c r="AU313" s="143" t="s">
        <v>80</v>
      </c>
      <c r="AY313" s="18" t="s">
        <v>166</v>
      </c>
      <c r="BE313" s="144">
        <f t="shared" ref="BE313:BE322" si="54">IF(N313="základní",J313,0)</f>
        <v>0</v>
      </c>
      <c r="BF313" s="144">
        <f t="shared" ref="BF313:BF322" si="55">IF(N313="snížená",J313,0)</f>
        <v>0</v>
      </c>
      <c r="BG313" s="144">
        <f t="shared" ref="BG313:BG322" si="56">IF(N313="zákl. přenesená",J313,0)</f>
        <v>0</v>
      </c>
      <c r="BH313" s="144">
        <f t="shared" ref="BH313:BH322" si="57">IF(N313="sníž. přenesená",J313,0)</f>
        <v>0</v>
      </c>
      <c r="BI313" s="144">
        <f t="shared" ref="BI313:BI322" si="58">IF(N313="nulová",J313,0)</f>
        <v>0</v>
      </c>
      <c r="BJ313" s="18" t="s">
        <v>80</v>
      </c>
      <c r="BK313" s="144">
        <f t="shared" ref="BK313:BK322" si="59">ROUND(I313*H313,2)</f>
        <v>0</v>
      </c>
      <c r="BL313" s="18" t="s">
        <v>173</v>
      </c>
      <c r="BM313" s="143" t="s">
        <v>4554</v>
      </c>
    </row>
    <row r="314" spans="2:65" s="1" customFormat="1" ht="44.25" customHeight="1">
      <c r="B314" s="33"/>
      <c r="C314" s="132" t="s">
        <v>1566</v>
      </c>
      <c r="D314" s="132" t="s">
        <v>168</v>
      </c>
      <c r="E314" s="133" t="s">
        <v>4555</v>
      </c>
      <c r="F314" s="134" t="s">
        <v>4556</v>
      </c>
      <c r="G314" s="135" t="s">
        <v>307</v>
      </c>
      <c r="H314" s="136">
        <v>3</v>
      </c>
      <c r="I314" s="137"/>
      <c r="J314" s="138">
        <f t="shared" si="50"/>
        <v>0</v>
      </c>
      <c r="K314" s="134" t="s">
        <v>19</v>
      </c>
      <c r="L314" s="33"/>
      <c r="M314" s="139" t="s">
        <v>19</v>
      </c>
      <c r="N314" s="140" t="s">
        <v>43</v>
      </c>
      <c r="P314" s="141">
        <f t="shared" si="51"/>
        <v>0</v>
      </c>
      <c r="Q314" s="141">
        <v>0</v>
      </c>
      <c r="R314" s="141">
        <f t="shared" si="52"/>
        <v>0</v>
      </c>
      <c r="S314" s="141">
        <v>0</v>
      </c>
      <c r="T314" s="142">
        <f t="shared" si="53"/>
        <v>0</v>
      </c>
      <c r="AR314" s="143" t="s">
        <v>173</v>
      </c>
      <c r="AT314" s="143" t="s">
        <v>168</v>
      </c>
      <c r="AU314" s="143" t="s">
        <v>80</v>
      </c>
      <c r="AY314" s="18" t="s">
        <v>166</v>
      </c>
      <c r="BE314" s="144">
        <f t="shared" si="54"/>
        <v>0</v>
      </c>
      <c r="BF314" s="144">
        <f t="shared" si="55"/>
        <v>0</v>
      </c>
      <c r="BG314" s="144">
        <f t="shared" si="56"/>
        <v>0</v>
      </c>
      <c r="BH314" s="144">
        <f t="shared" si="57"/>
        <v>0</v>
      </c>
      <c r="BI314" s="144">
        <f t="shared" si="58"/>
        <v>0</v>
      </c>
      <c r="BJ314" s="18" t="s">
        <v>80</v>
      </c>
      <c r="BK314" s="144">
        <f t="shared" si="59"/>
        <v>0</v>
      </c>
      <c r="BL314" s="18" t="s">
        <v>173</v>
      </c>
      <c r="BM314" s="143" t="s">
        <v>4557</v>
      </c>
    </row>
    <row r="315" spans="2:65" s="1" customFormat="1" ht="16.5" customHeight="1">
      <c r="B315" s="33"/>
      <c r="C315" s="132" t="s">
        <v>1571</v>
      </c>
      <c r="D315" s="132" t="s">
        <v>168</v>
      </c>
      <c r="E315" s="133" t="s">
        <v>4558</v>
      </c>
      <c r="F315" s="134" t="s">
        <v>4242</v>
      </c>
      <c r="G315" s="135" t="s">
        <v>307</v>
      </c>
      <c r="H315" s="136">
        <v>2</v>
      </c>
      <c r="I315" s="137"/>
      <c r="J315" s="138">
        <f t="shared" si="50"/>
        <v>0</v>
      </c>
      <c r="K315" s="134" t="s">
        <v>19</v>
      </c>
      <c r="L315" s="33"/>
      <c r="M315" s="139" t="s">
        <v>19</v>
      </c>
      <c r="N315" s="140" t="s">
        <v>43</v>
      </c>
      <c r="P315" s="141">
        <f t="shared" si="51"/>
        <v>0</v>
      </c>
      <c r="Q315" s="141">
        <v>0</v>
      </c>
      <c r="R315" s="141">
        <f t="shared" si="52"/>
        <v>0</v>
      </c>
      <c r="S315" s="141">
        <v>0</v>
      </c>
      <c r="T315" s="142">
        <f t="shared" si="53"/>
        <v>0</v>
      </c>
      <c r="AR315" s="143" t="s">
        <v>173</v>
      </c>
      <c r="AT315" s="143" t="s">
        <v>168</v>
      </c>
      <c r="AU315" s="143" t="s">
        <v>80</v>
      </c>
      <c r="AY315" s="18" t="s">
        <v>166</v>
      </c>
      <c r="BE315" s="144">
        <f t="shared" si="54"/>
        <v>0</v>
      </c>
      <c r="BF315" s="144">
        <f t="shared" si="55"/>
        <v>0</v>
      </c>
      <c r="BG315" s="144">
        <f t="shared" si="56"/>
        <v>0</v>
      </c>
      <c r="BH315" s="144">
        <f t="shared" si="57"/>
        <v>0</v>
      </c>
      <c r="BI315" s="144">
        <f t="shared" si="58"/>
        <v>0</v>
      </c>
      <c r="BJ315" s="18" t="s">
        <v>80</v>
      </c>
      <c r="BK315" s="144">
        <f t="shared" si="59"/>
        <v>0</v>
      </c>
      <c r="BL315" s="18" t="s">
        <v>173</v>
      </c>
      <c r="BM315" s="143" t="s">
        <v>4559</v>
      </c>
    </row>
    <row r="316" spans="2:65" s="1" customFormat="1" ht="16.5" customHeight="1">
      <c r="B316" s="33"/>
      <c r="C316" s="132" t="s">
        <v>1577</v>
      </c>
      <c r="D316" s="132" t="s">
        <v>168</v>
      </c>
      <c r="E316" s="133" t="s">
        <v>4560</v>
      </c>
      <c r="F316" s="134" t="s">
        <v>4460</v>
      </c>
      <c r="G316" s="135" t="s">
        <v>307</v>
      </c>
      <c r="H316" s="136">
        <v>1</v>
      </c>
      <c r="I316" s="137"/>
      <c r="J316" s="138">
        <f t="shared" si="50"/>
        <v>0</v>
      </c>
      <c r="K316" s="134" t="s">
        <v>19</v>
      </c>
      <c r="L316" s="33"/>
      <c r="M316" s="139" t="s">
        <v>19</v>
      </c>
      <c r="N316" s="140" t="s">
        <v>43</v>
      </c>
      <c r="P316" s="141">
        <f t="shared" si="51"/>
        <v>0</v>
      </c>
      <c r="Q316" s="141">
        <v>0</v>
      </c>
      <c r="R316" s="141">
        <f t="shared" si="52"/>
        <v>0</v>
      </c>
      <c r="S316" s="141">
        <v>0</v>
      </c>
      <c r="T316" s="142">
        <f t="shared" si="53"/>
        <v>0</v>
      </c>
      <c r="AR316" s="143" t="s">
        <v>173</v>
      </c>
      <c r="AT316" s="143" t="s">
        <v>168</v>
      </c>
      <c r="AU316" s="143" t="s">
        <v>80</v>
      </c>
      <c r="AY316" s="18" t="s">
        <v>166</v>
      </c>
      <c r="BE316" s="144">
        <f t="shared" si="54"/>
        <v>0</v>
      </c>
      <c r="BF316" s="144">
        <f t="shared" si="55"/>
        <v>0</v>
      </c>
      <c r="BG316" s="144">
        <f t="shared" si="56"/>
        <v>0</v>
      </c>
      <c r="BH316" s="144">
        <f t="shared" si="57"/>
        <v>0</v>
      </c>
      <c r="BI316" s="144">
        <f t="shared" si="58"/>
        <v>0</v>
      </c>
      <c r="BJ316" s="18" t="s">
        <v>80</v>
      </c>
      <c r="BK316" s="144">
        <f t="shared" si="59"/>
        <v>0</v>
      </c>
      <c r="BL316" s="18" t="s">
        <v>173</v>
      </c>
      <c r="BM316" s="143" t="s">
        <v>4561</v>
      </c>
    </row>
    <row r="317" spans="2:65" s="1" customFormat="1" ht="16.5" customHeight="1">
      <c r="B317" s="33"/>
      <c r="C317" s="132" t="s">
        <v>1582</v>
      </c>
      <c r="D317" s="132" t="s">
        <v>168</v>
      </c>
      <c r="E317" s="133" t="s">
        <v>4562</v>
      </c>
      <c r="F317" s="134" t="s">
        <v>4245</v>
      </c>
      <c r="G317" s="135" t="s">
        <v>307</v>
      </c>
      <c r="H317" s="136">
        <v>1</v>
      </c>
      <c r="I317" s="137"/>
      <c r="J317" s="138">
        <f t="shared" si="50"/>
        <v>0</v>
      </c>
      <c r="K317" s="134" t="s">
        <v>19</v>
      </c>
      <c r="L317" s="33"/>
      <c r="M317" s="139" t="s">
        <v>19</v>
      </c>
      <c r="N317" s="140" t="s">
        <v>43</v>
      </c>
      <c r="P317" s="141">
        <f t="shared" si="51"/>
        <v>0</v>
      </c>
      <c r="Q317" s="141">
        <v>0</v>
      </c>
      <c r="R317" s="141">
        <f t="shared" si="52"/>
        <v>0</v>
      </c>
      <c r="S317" s="141">
        <v>0</v>
      </c>
      <c r="T317" s="142">
        <f t="shared" si="53"/>
        <v>0</v>
      </c>
      <c r="AR317" s="143" t="s">
        <v>173</v>
      </c>
      <c r="AT317" s="143" t="s">
        <v>168</v>
      </c>
      <c r="AU317" s="143" t="s">
        <v>80</v>
      </c>
      <c r="AY317" s="18" t="s">
        <v>166</v>
      </c>
      <c r="BE317" s="144">
        <f t="shared" si="54"/>
        <v>0</v>
      </c>
      <c r="BF317" s="144">
        <f t="shared" si="55"/>
        <v>0</v>
      </c>
      <c r="BG317" s="144">
        <f t="shared" si="56"/>
        <v>0</v>
      </c>
      <c r="BH317" s="144">
        <f t="shared" si="57"/>
        <v>0</v>
      </c>
      <c r="BI317" s="144">
        <f t="shared" si="58"/>
        <v>0</v>
      </c>
      <c r="BJ317" s="18" t="s">
        <v>80</v>
      </c>
      <c r="BK317" s="144">
        <f t="shared" si="59"/>
        <v>0</v>
      </c>
      <c r="BL317" s="18" t="s">
        <v>173</v>
      </c>
      <c r="BM317" s="143" t="s">
        <v>4563</v>
      </c>
    </row>
    <row r="318" spans="2:65" s="1" customFormat="1" ht="16.5" customHeight="1">
      <c r="B318" s="33"/>
      <c r="C318" s="132" t="s">
        <v>1589</v>
      </c>
      <c r="D318" s="132" t="s">
        <v>168</v>
      </c>
      <c r="E318" s="133" t="s">
        <v>4564</v>
      </c>
      <c r="F318" s="134" t="s">
        <v>4361</v>
      </c>
      <c r="G318" s="135" t="s">
        <v>307</v>
      </c>
      <c r="H318" s="136">
        <v>3</v>
      </c>
      <c r="I318" s="137"/>
      <c r="J318" s="138">
        <f t="shared" si="50"/>
        <v>0</v>
      </c>
      <c r="K318" s="134" t="s">
        <v>19</v>
      </c>
      <c r="L318" s="33"/>
      <c r="M318" s="139" t="s">
        <v>19</v>
      </c>
      <c r="N318" s="140" t="s">
        <v>43</v>
      </c>
      <c r="P318" s="141">
        <f t="shared" si="51"/>
        <v>0</v>
      </c>
      <c r="Q318" s="141">
        <v>0</v>
      </c>
      <c r="R318" s="141">
        <f t="shared" si="52"/>
        <v>0</v>
      </c>
      <c r="S318" s="141">
        <v>0</v>
      </c>
      <c r="T318" s="142">
        <f t="shared" si="53"/>
        <v>0</v>
      </c>
      <c r="AR318" s="143" t="s">
        <v>173</v>
      </c>
      <c r="AT318" s="143" t="s">
        <v>168</v>
      </c>
      <c r="AU318" s="143" t="s">
        <v>80</v>
      </c>
      <c r="AY318" s="18" t="s">
        <v>166</v>
      </c>
      <c r="BE318" s="144">
        <f t="shared" si="54"/>
        <v>0</v>
      </c>
      <c r="BF318" s="144">
        <f t="shared" si="55"/>
        <v>0</v>
      </c>
      <c r="BG318" s="144">
        <f t="shared" si="56"/>
        <v>0</v>
      </c>
      <c r="BH318" s="144">
        <f t="shared" si="57"/>
        <v>0</v>
      </c>
      <c r="BI318" s="144">
        <f t="shared" si="58"/>
        <v>0</v>
      </c>
      <c r="BJ318" s="18" t="s">
        <v>80</v>
      </c>
      <c r="BK318" s="144">
        <f t="shared" si="59"/>
        <v>0</v>
      </c>
      <c r="BL318" s="18" t="s">
        <v>173</v>
      </c>
      <c r="BM318" s="143" t="s">
        <v>4565</v>
      </c>
    </row>
    <row r="319" spans="2:65" s="1" customFormat="1" ht="16.5" customHeight="1">
      <c r="B319" s="33"/>
      <c r="C319" s="132" t="s">
        <v>1598</v>
      </c>
      <c r="D319" s="132" t="s">
        <v>168</v>
      </c>
      <c r="E319" s="133" t="s">
        <v>4566</v>
      </c>
      <c r="F319" s="134" t="s">
        <v>4363</v>
      </c>
      <c r="G319" s="135" t="s">
        <v>307</v>
      </c>
      <c r="H319" s="136">
        <v>1</v>
      </c>
      <c r="I319" s="137"/>
      <c r="J319" s="138">
        <f t="shared" si="50"/>
        <v>0</v>
      </c>
      <c r="K319" s="134" t="s">
        <v>19</v>
      </c>
      <c r="L319" s="33"/>
      <c r="M319" s="139" t="s">
        <v>19</v>
      </c>
      <c r="N319" s="140" t="s">
        <v>43</v>
      </c>
      <c r="P319" s="141">
        <f t="shared" si="51"/>
        <v>0</v>
      </c>
      <c r="Q319" s="141">
        <v>0</v>
      </c>
      <c r="R319" s="141">
        <f t="shared" si="52"/>
        <v>0</v>
      </c>
      <c r="S319" s="141">
        <v>0</v>
      </c>
      <c r="T319" s="142">
        <f t="shared" si="53"/>
        <v>0</v>
      </c>
      <c r="AR319" s="143" t="s">
        <v>173</v>
      </c>
      <c r="AT319" s="143" t="s">
        <v>168</v>
      </c>
      <c r="AU319" s="143" t="s">
        <v>80</v>
      </c>
      <c r="AY319" s="18" t="s">
        <v>166</v>
      </c>
      <c r="BE319" s="144">
        <f t="shared" si="54"/>
        <v>0</v>
      </c>
      <c r="BF319" s="144">
        <f t="shared" si="55"/>
        <v>0</v>
      </c>
      <c r="BG319" s="144">
        <f t="shared" si="56"/>
        <v>0</v>
      </c>
      <c r="BH319" s="144">
        <f t="shared" si="57"/>
        <v>0</v>
      </c>
      <c r="BI319" s="144">
        <f t="shared" si="58"/>
        <v>0</v>
      </c>
      <c r="BJ319" s="18" t="s">
        <v>80</v>
      </c>
      <c r="BK319" s="144">
        <f t="shared" si="59"/>
        <v>0</v>
      </c>
      <c r="BL319" s="18" t="s">
        <v>173</v>
      </c>
      <c r="BM319" s="143" t="s">
        <v>4567</v>
      </c>
    </row>
    <row r="320" spans="2:65" s="1" customFormat="1" ht="16.5" customHeight="1">
      <c r="B320" s="33"/>
      <c r="C320" s="132" t="s">
        <v>1604</v>
      </c>
      <c r="D320" s="132" t="s">
        <v>168</v>
      </c>
      <c r="E320" s="133" t="s">
        <v>4568</v>
      </c>
      <c r="F320" s="134" t="s">
        <v>4248</v>
      </c>
      <c r="G320" s="135" t="s">
        <v>307</v>
      </c>
      <c r="H320" s="136">
        <v>1</v>
      </c>
      <c r="I320" s="137"/>
      <c r="J320" s="138">
        <f t="shared" si="50"/>
        <v>0</v>
      </c>
      <c r="K320" s="134" t="s">
        <v>19</v>
      </c>
      <c r="L320" s="33"/>
      <c r="M320" s="139" t="s">
        <v>19</v>
      </c>
      <c r="N320" s="140" t="s">
        <v>43</v>
      </c>
      <c r="P320" s="141">
        <f t="shared" si="51"/>
        <v>0</v>
      </c>
      <c r="Q320" s="141">
        <v>0</v>
      </c>
      <c r="R320" s="141">
        <f t="shared" si="52"/>
        <v>0</v>
      </c>
      <c r="S320" s="141">
        <v>0</v>
      </c>
      <c r="T320" s="142">
        <f t="shared" si="53"/>
        <v>0</v>
      </c>
      <c r="AR320" s="143" t="s">
        <v>173</v>
      </c>
      <c r="AT320" s="143" t="s">
        <v>168</v>
      </c>
      <c r="AU320" s="143" t="s">
        <v>80</v>
      </c>
      <c r="AY320" s="18" t="s">
        <v>166</v>
      </c>
      <c r="BE320" s="144">
        <f t="shared" si="54"/>
        <v>0</v>
      </c>
      <c r="BF320" s="144">
        <f t="shared" si="55"/>
        <v>0</v>
      </c>
      <c r="BG320" s="144">
        <f t="shared" si="56"/>
        <v>0</v>
      </c>
      <c r="BH320" s="144">
        <f t="shared" si="57"/>
        <v>0</v>
      </c>
      <c r="BI320" s="144">
        <f t="shared" si="58"/>
        <v>0</v>
      </c>
      <c r="BJ320" s="18" t="s">
        <v>80</v>
      </c>
      <c r="BK320" s="144">
        <f t="shared" si="59"/>
        <v>0</v>
      </c>
      <c r="BL320" s="18" t="s">
        <v>173</v>
      </c>
      <c r="BM320" s="143" t="s">
        <v>4569</v>
      </c>
    </row>
    <row r="321" spans="2:65" s="1" customFormat="1" ht="21.75" customHeight="1">
      <c r="B321" s="33"/>
      <c r="C321" s="132" t="s">
        <v>1609</v>
      </c>
      <c r="D321" s="132" t="s">
        <v>168</v>
      </c>
      <c r="E321" s="133" t="s">
        <v>4570</v>
      </c>
      <c r="F321" s="134" t="s">
        <v>4372</v>
      </c>
      <c r="G321" s="135" t="s">
        <v>307</v>
      </c>
      <c r="H321" s="136">
        <v>1</v>
      </c>
      <c r="I321" s="137"/>
      <c r="J321" s="138">
        <f t="shared" si="50"/>
        <v>0</v>
      </c>
      <c r="K321" s="134" t="s">
        <v>19</v>
      </c>
      <c r="L321" s="33"/>
      <c r="M321" s="139" t="s">
        <v>19</v>
      </c>
      <c r="N321" s="140" t="s">
        <v>43</v>
      </c>
      <c r="P321" s="141">
        <f t="shared" si="51"/>
        <v>0</v>
      </c>
      <c r="Q321" s="141">
        <v>0</v>
      </c>
      <c r="R321" s="141">
        <f t="shared" si="52"/>
        <v>0</v>
      </c>
      <c r="S321" s="141">
        <v>0</v>
      </c>
      <c r="T321" s="142">
        <f t="shared" si="53"/>
        <v>0</v>
      </c>
      <c r="AR321" s="143" t="s">
        <v>173</v>
      </c>
      <c r="AT321" s="143" t="s">
        <v>168</v>
      </c>
      <c r="AU321" s="143" t="s">
        <v>80</v>
      </c>
      <c r="AY321" s="18" t="s">
        <v>166</v>
      </c>
      <c r="BE321" s="144">
        <f t="shared" si="54"/>
        <v>0</v>
      </c>
      <c r="BF321" s="144">
        <f t="shared" si="55"/>
        <v>0</v>
      </c>
      <c r="BG321" s="144">
        <f t="shared" si="56"/>
        <v>0</v>
      </c>
      <c r="BH321" s="144">
        <f t="shared" si="57"/>
        <v>0</v>
      </c>
      <c r="BI321" s="144">
        <f t="shared" si="58"/>
        <v>0</v>
      </c>
      <c r="BJ321" s="18" t="s">
        <v>80</v>
      </c>
      <c r="BK321" s="144">
        <f t="shared" si="59"/>
        <v>0</v>
      </c>
      <c r="BL321" s="18" t="s">
        <v>173</v>
      </c>
      <c r="BM321" s="143" t="s">
        <v>4571</v>
      </c>
    </row>
    <row r="322" spans="2:65" s="1" customFormat="1" ht="16.5" customHeight="1">
      <c r="B322" s="33"/>
      <c r="C322" s="132" t="s">
        <v>1614</v>
      </c>
      <c r="D322" s="132" t="s">
        <v>168</v>
      </c>
      <c r="E322" s="133" t="s">
        <v>4572</v>
      </c>
      <c r="F322" s="134" t="s">
        <v>4257</v>
      </c>
      <c r="G322" s="135" t="s">
        <v>1163</v>
      </c>
      <c r="H322" s="136">
        <v>1</v>
      </c>
      <c r="I322" s="137"/>
      <c r="J322" s="138">
        <f t="shared" si="50"/>
        <v>0</v>
      </c>
      <c r="K322" s="134" t="s">
        <v>19</v>
      </c>
      <c r="L322" s="33"/>
      <c r="M322" s="139" t="s">
        <v>19</v>
      </c>
      <c r="N322" s="140" t="s">
        <v>43</v>
      </c>
      <c r="P322" s="141">
        <f t="shared" si="51"/>
        <v>0</v>
      </c>
      <c r="Q322" s="141">
        <v>0</v>
      </c>
      <c r="R322" s="141">
        <f t="shared" si="52"/>
        <v>0</v>
      </c>
      <c r="S322" s="141">
        <v>0</v>
      </c>
      <c r="T322" s="142">
        <f t="shared" si="53"/>
        <v>0</v>
      </c>
      <c r="AR322" s="143" t="s">
        <v>173</v>
      </c>
      <c r="AT322" s="143" t="s">
        <v>168</v>
      </c>
      <c r="AU322" s="143" t="s">
        <v>80</v>
      </c>
      <c r="AY322" s="18" t="s">
        <v>166</v>
      </c>
      <c r="BE322" s="144">
        <f t="shared" si="54"/>
        <v>0</v>
      </c>
      <c r="BF322" s="144">
        <f t="shared" si="55"/>
        <v>0</v>
      </c>
      <c r="BG322" s="144">
        <f t="shared" si="56"/>
        <v>0</v>
      </c>
      <c r="BH322" s="144">
        <f t="shared" si="57"/>
        <v>0</v>
      </c>
      <c r="BI322" s="144">
        <f t="shared" si="58"/>
        <v>0</v>
      </c>
      <c r="BJ322" s="18" t="s">
        <v>80</v>
      </c>
      <c r="BK322" s="144">
        <f t="shared" si="59"/>
        <v>0</v>
      </c>
      <c r="BL322" s="18" t="s">
        <v>173</v>
      </c>
      <c r="BM322" s="143" t="s">
        <v>4573</v>
      </c>
    </row>
    <row r="323" spans="2:65" s="11" customFormat="1" ht="25.9" customHeight="1">
      <c r="B323" s="120"/>
      <c r="D323" s="121" t="s">
        <v>71</v>
      </c>
      <c r="E323" s="122" t="s">
        <v>4574</v>
      </c>
      <c r="F323" s="122" t="s">
        <v>4575</v>
      </c>
      <c r="I323" s="123"/>
      <c r="J323" s="124">
        <f>BK323</f>
        <v>0</v>
      </c>
      <c r="L323" s="120"/>
      <c r="M323" s="125"/>
      <c r="P323" s="126">
        <f>SUM(P324:P327)</f>
        <v>0</v>
      </c>
      <c r="R323" s="126">
        <f>SUM(R324:R327)</f>
        <v>0</v>
      </c>
      <c r="T323" s="127">
        <f>SUM(T324:T327)</f>
        <v>0</v>
      </c>
      <c r="AR323" s="121" t="s">
        <v>80</v>
      </c>
      <c r="AT323" s="128" t="s">
        <v>71</v>
      </c>
      <c r="AU323" s="128" t="s">
        <v>72</v>
      </c>
      <c r="AY323" s="121" t="s">
        <v>166</v>
      </c>
      <c r="BK323" s="129">
        <f>SUM(BK324:BK327)</f>
        <v>0</v>
      </c>
    </row>
    <row r="324" spans="2:65" s="1" customFormat="1" ht="21.75" customHeight="1">
      <c r="B324" s="33"/>
      <c r="C324" s="132" t="s">
        <v>1619</v>
      </c>
      <c r="D324" s="132" t="s">
        <v>168</v>
      </c>
      <c r="E324" s="133" t="s">
        <v>4576</v>
      </c>
      <c r="F324" s="134" t="s">
        <v>4577</v>
      </c>
      <c r="G324" s="135" t="s">
        <v>307</v>
      </c>
      <c r="H324" s="136">
        <v>2</v>
      </c>
      <c r="I324" s="137"/>
      <c r="J324" s="138">
        <f>ROUND(I324*H324,2)</f>
        <v>0</v>
      </c>
      <c r="K324" s="134" t="s">
        <v>19</v>
      </c>
      <c r="L324" s="33"/>
      <c r="M324" s="139" t="s">
        <v>19</v>
      </c>
      <c r="N324" s="140" t="s">
        <v>43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173</v>
      </c>
      <c r="AT324" s="143" t="s">
        <v>168</v>
      </c>
      <c r="AU324" s="143" t="s">
        <v>80</v>
      </c>
      <c r="AY324" s="18" t="s">
        <v>166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8" t="s">
        <v>80</v>
      </c>
      <c r="BK324" s="144">
        <f>ROUND(I324*H324,2)</f>
        <v>0</v>
      </c>
      <c r="BL324" s="18" t="s">
        <v>173</v>
      </c>
      <c r="BM324" s="143" t="s">
        <v>4578</v>
      </c>
    </row>
    <row r="325" spans="2:65" s="1" customFormat="1" ht="58.5">
      <c r="B325" s="33"/>
      <c r="D325" s="150" t="s">
        <v>887</v>
      </c>
      <c r="F325" s="187" t="s">
        <v>4389</v>
      </c>
      <c r="I325" s="147"/>
      <c r="L325" s="33"/>
      <c r="M325" s="148"/>
      <c r="T325" s="54"/>
      <c r="AT325" s="18" t="s">
        <v>887</v>
      </c>
      <c r="AU325" s="18" t="s">
        <v>80</v>
      </c>
    </row>
    <row r="326" spans="2:65" s="1" customFormat="1" ht="16.5" customHeight="1">
      <c r="B326" s="33"/>
      <c r="C326" s="132" t="s">
        <v>1625</v>
      </c>
      <c r="D326" s="132" t="s">
        <v>168</v>
      </c>
      <c r="E326" s="133" t="s">
        <v>4579</v>
      </c>
      <c r="F326" s="134" t="s">
        <v>4293</v>
      </c>
      <c r="G326" s="135" t="s">
        <v>307</v>
      </c>
      <c r="H326" s="136">
        <v>2</v>
      </c>
      <c r="I326" s="137"/>
      <c r="J326" s="138">
        <f>ROUND(I326*H326,2)</f>
        <v>0</v>
      </c>
      <c r="K326" s="134" t="s">
        <v>19</v>
      </c>
      <c r="L326" s="33"/>
      <c r="M326" s="139" t="s">
        <v>19</v>
      </c>
      <c r="N326" s="140" t="s">
        <v>43</v>
      </c>
      <c r="P326" s="141">
        <f>O326*H326</f>
        <v>0</v>
      </c>
      <c r="Q326" s="141">
        <v>0</v>
      </c>
      <c r="R326" s="141">
        <f>Q326*H326</f>
        <v>0</v>
      </c>
      <c r="S326" s="141">
        <v>0</v>
      </c>
      <c r="T326" s="142">
        <f>S326*H326</f>
        <v>0</v>
      </c>
      <c r="AR326" s="143" t="s">
        <v>173</v>
      </c>
      <c r="AT326" s="143" t="s">
        <v>168</v>
      </c>
      <c r="AU326" s="143" t="s">
        <v>80</v>
      </c>
      <c r="AY326" s="18" t="s">
        <v>166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8" t="s">
        <v>80</v>
      </c>
      <c r="BK326" s="144">
        <f>ROUND(I326*H326,2)</f>
        <v>0</v>
      </c>
      <c r="BL326" s="18" t="s">
        <v>173</v>
      </c>
      <c r="BM326" s="143" t="s">
        <v>4580</v>
      </c>
    </row>
    <row r="327" spans="2:65" s="1" customFormat="1" ht="29.25">
      <c r="B327" s="33"/>
      <c r="D327" s="150" t="s">
        <v>887</v>
      </c>
      <c r="F327" s="187" t="s">
        <v>4165</v>
      </c>
      <c r="I327" s="147"/>
      <c r="L327" s="33"/>
      <c r="M327" s="148"/>
      <c r="T327" s="54"/>
      <c r="AT327" s="18" t="s">
        <v>887</v>
      </c>
      <c r="AU327" s="18" t="s">
        <v>80</v>
      </c>
    </row>
    <row r="328" spans="2:65" s="11" customFormat="1" ht="25.9" customHeight="1">
      <c r="B328" s="120"/>
      <c r="D328" s="121" t="s">
        <v>71</v>
      </c>
      <c r="E328" s="122" t="s">
        <v>4581</v>
      </c>
      <c r="F328" s="122" t="s">
        <v>4582</v>
      </c>
      <c r="I328" s="123"/>
      <c r="J328" s="124">
        <f>BK328</f>
        <v>0</v>
      </c>
      <c r="L328" s="120"/>
      <c r="M328" s="125"/>
      <c r="P328" s="126">
        <f>SUM(P329:P378)</f>
        <v>0</v>
      </c>
      <c r="R328" s="126">
        <f>SUM(R329:R378)</f>
        <v>0</v>
      </c>
      <c r="T328" s="127">
        <f>SUM(T329:T378)</f>
        <v>0</v>
      </c>
      <c r="AR328" s="121" t="s">
        <v>80</v>
      </c>
      <c r="AT328" s="128" t="s">
        <v>71</v>
      </c>
      <c r="AU328" s="128" t="s">
        <v>72</v>
      </c>
      <c r="AY328" s="121" t="s">
        <v>166</v>
      </c>
      <c r="BK328" s="129">
        <f>SUM(BK329:BK378)</f>
        <v>0</v>
      </c>
    </row>
    <row r="329" spans="2:65" s="1" customFormat="1" ht="16.5" customHeight="1">
      <c r="B329" s="33"/>
      <c r="C329" s="132" t="s">
        <v>1628</v>
      </c>
      <c r="D329" s="132" t="s">
        <v>168</v>
      </c>
      <c r="E329" s="133" t="s">
        <v>4583</v>
      </c>
      <c r="F329" s="134" t="s">
        <v>4400</v>
      </c>
      <c r="G329" s="135" t="s">
        <v>307</v>
      </c>
      <c r="H329" s="136">
        <v>4</v>
      </c>
      <c r="I329" s="137"/>
      <c r="J329" s="138">
        <f t="shared" ref="J329:J362" si="60">ROUND(I329*H329,2)</f>
        <v>0</v>
      </c>
      <c r="K329" s="134" t="s">
        <v>19</v>
      </c>
      <c r="L329" s="33"/>
      <c r="M329" s="139" t="s">
        <v>19</v>
      </c>
      <c r="N329" s="140" t="s">
        <v>43</v>
      </c>
      <c r="P329" s="141">
        <f t="shared" ref="P329:P362" si="61">O329*H329</f>
        <v>0</v>
      </c>
      <c r="Q329" s="141">
        <v>0</v>
      </c>
      <c r="R329" s="141">
        <f t="shared" ref="R329:R362" si="62">Q329*H329</f>
        <v>0</v>
      </c>
      <c r="S329" s="141">
        <v>0</v>
      </c>
      <c r="T329" s="142">
        <f t="shared" ref="T329:T362" si="63">S329*H329</f>
        <v>0</v>
      </c>
      <c r="AR329" s="143" t="s">
        <v>173</v>
      </c>
      <c r="AT329" s="143" t="s">
        <v>168</v>
      </c>
      <c r="AU329" s="143" t="s">
        <v>80</v>
      </c>
      <c r="AY329" s="18" t="s">
        <v>166</v>
      </c>
      <c r="BE329" s="144">
        <f t="shared" ref="BE329:BE362" si="64">IF(N329="základní",J329,0)</f>
        <v>0</v>
      </c>
      <c r="BF329" s="144">
        <f t="shared" ref="BF329:BF362" si="65">IF(N329="snížená",J329,0)</f>
        <v>0</v>
      </c>
      <c r="BG329" s="144">
        <f t="shared" ref="BG329:BG362" si="66">IF(N329="zákl. přenesená",J329,0)</f>
        <v>0</v>
      </c>
      <c r="BH329" s="144">
        <f t="shared" ref="BH329:BH362" si="67">IF(N329="sníž. přenesená",J329,0)</f>
        <v>0</v>
      </c>
      <c r="BI329" s="144">
        <f t="shared" ref="BI329:BI362" si="68">IF(N329="nulová",J329,0)</f>
        <v>0</v>
      </c>
      <c r="BJ329" s="18" t="s">
        <v>80</v>
      </c>
      <c r="BK329" s="144">
        <f t="shared" ref="BK329:BK362" si="69">ROUND(I329*H329,2)</f>
        <v>0</v>
      </c>
      <c r="BL329" s="18" t="s">
        <v>173</v>
      </c>
      <c r="BM329" s="143" t="s">
        <v>4584</v>
      </c>
    </row>
    <row r="330" spans="2:65" s="1" customFormat="1" ht="16.5" customHeight="1">
      <c r="B330" s="33"/>
      <c r="C330" s="132" t="s">
        <v>1633</v>
      </c>
      <c r="D330" s="132" t="s">
        <v>168</v>
      </c>
      <c r="E330" s="133" t="s">
        <v>4585</v>
      </c>
      <c r="F330" s="134" t="s">
        <v>4586</v>
      </c>
      <c r="G330" s="135" t="s">
        <v>307</v>
      </c>
      <c r="H330" s="136">
        <v>4</v>
      </c>
      <c r="I330" s="137"/>
      <c r="J330" s="138">
        <f t="shared" si="60"/>
        <v>0</v>
      </c>
      <c r="K330" s="134" t="s">
        <v>19</v>
      </c>
      <c r="L330" s="33"/>
      <c r="M330" s="139" t="s">
        <v>19</v>
      </c>
      <c r="N330" s="140" t="s">
        <v>43</v>
      </c>
      <c r="P330" s="141">
        <f t="shared" si="61"/>
        <v>0</v>
      </c>
      <c r="Q330" s="141">
        <v>0</v>
      </c>
      <c r="R330" s="141">
        <f t="shared" si="62"/>
        <v>0</v>
      </c>
      <c r="S330" s="141">
        <v>0</v>
      </c>
      <c r="T330" s="142">
        <f t="shared" si="63"/>
        <v>0</v>
      </c>
      <c r="AR330" s="143" t="s">
        <v>173</v>
      </c>
      <c r="AT330" s="143" t="s">
        <v>168</v>
      </c>
      <c r="AU330" s="143" t="s">
        <v>80</v>
      </c>
      <c r="AY330" s="18" t="s">
        <v>166</v>
      </c>
      <c r="BE330" s="144">
        <f t="shared" si="64"/>
        <v>0</v>
      </c>
      <c r="BF330" s="144">
        <f t="shared" si="65"/>
        <v>0</v>
      </c>
      <c r="BG330" s="144">
        <f t="shared" si="66"/>
        <v>0</v>
      </c>
      <c r="BH330" s="144">
        <f t="shared" si="67"/>
        <v>0</v>
      </c>
      <c r="BI330" s="144">
        <f t="shared" si="68"/>
        <v>0</v>
      </c>
      <c r="BJ330" s="18" t="s">
        <v>80</v>
      </c>
      <c r="BK330" s="144">
        <f t="shared" si="69"/>
        <v>0</v>
      </c>
      <c r="BL330" s="18" t="s">
        <v>173</v>
      </c>
      <c r="BM330" s="143" t="s">
        <v>4587</v>
      </c>
    </row>
    <row r="331" spans="2:65" s="1" customFormat="1" ht="24.2" customHeight="1">
      <c r="B331" s="33"/>
      <c r="C331" s="132" t="s">
        <v>1636</v>
      </c>
      <c r="D331" s="132" t="s">
        <v>168</v>
      </c>
      <c r="E331" s="133" t="s">
        <v>4588</v>
      </c>
      <c r="F331" s="134" t="s">
        <v>4176</v>
      </c>
      <c r="G331" s="135" t="s">
        <v>307</v>
      </c>
      <c r="H331" s="136">
        <v>2</v>
      </c>
      <c r="I331" s="137"/>
      <c r="J331" s="138">
        <f t="shared" si="60"/>
        <v>0</v>
      </c>
      <c r="K331" s="134" t="s">
        <v>19</v>
      </c>
      <c r="L331" s="33"/>
      <c r="M331" s="139" t="s">
        <v>19</v>
      </c>
      <c r="N331" s="140" t="s">
        <v>43</v>
      </c>
      <c r="P331" s="141">
        <f t="shared" si="61"/>
        <v>0</v>
      </c>
      <c r="Q331" s="141">
        <v>0</v>
      </c>
      <c r="R331" s="141">
        <f t="shared" si="62"/>
        <v>0</v>
      </c>
      <c r="S331" s="141">
        <v>0</v>
      </c>
      <c r="T331" s="142">
        <f t="shared" si="63"/>
        <v>0</v>
      </c>
      <c r="AR331" s="143" t="s">
        <v>173</v>
      </c>
      <c r="AT331" s="143" t="s">
        <v>168</v>
      </c>
      <c r="AU331" s="143" t="s">
        <v>80</v>
      </c>
      <c r="AY331" s="18" t="s">
        <v>166</v>
      </c>
      <c r="BE331" s="144">
        <f t="shared" si="64"/>
        <v>0</v>
      </c>
      <c r="BF331" s="144">
        <f t="shared" si="65"/>
        <v>0</v>
      </c>
      <c r="BG331" s="144">
        <f t="shared" si="66"/>
        <v>0</v>
      </c>
      <c r="BH331" s="144">
        <f t="shared" si="67"/>
        <v>0</v>
      </c>
      <c r="BI331" s="144">
        <f t="shared" si="68"/>
        <v>0</v>
      </c>
      <c r="BJ331" s="18" t="s">
        <v>80</v>
      </c>
      <c r="BK331" s="144">
        <f t="shared" si="69"/>
        <v>0</v>
      </c>
      <c r="BL331" s="18" t="s">
        <v>173</v>
      </c>
      <c r="BM331" s="143" t="s">
        <v>4589</v>
      </c>
    </row>
    <row r="332" spans="2:65" s="1" customFormat="1" ht="24.2" customHeight="1">
      <c r="B332" s="33"/>
      <c r="C332" s="132" t="s">
        <v>1641</v>
      </c>
      <c r="D332" s="132" t="s">
        <v>168</v>
      </c>
      <c r="E332" s="133" t="s">
        <v>4590</v>
      </c>
      <c r="F332" s="134" t="s">
        <v>4591</v>
      </c>
      <c r="G332" s="135" t="s">
        <v>307</v>
      </c>
      <c r="H332" s="136">
        <v>2</v>
      </c>
      <c r="I332" s="137"/>
      <c r="J332" s="138">
        <f t="shared" si="60"/>
        <v>0</v>
      </c>
      <c r="K332" s="134" t="s">
        <v>19</v>
      </c>
      <c r="L332" s="33"/>
      <c r="M332" s="139" t="s">
        <v>19</v>
      </c>
      <c r="N332" s="140" t="s">
        <v>43</v>
      </c>
      <c r="P332" s="141">
        <f t="shared" si="61"/>
        <v>0</v>
      </c>
      <c r="Q332" s="141">
        <v>0</v>
      </c>
      <c r="R332" s="141">
        <f t="shared" si="62"/>
        <v>0</v>
      </c>
      <c r="S332" s="141">
        <v>0</v>
      </c>
      <c r="T332" s="142">
        <f t="shared" si="63"/>
        <v>0</v>
      </c>
      <c r="AR332" s="143" t="s">
        <v>173</v>
      </c>
      <c r="AT332" s="143" t="s">
        <v>168</v>
      </c>
      <c r="AU332" s="143" t="s">
        <v>80</v>
      </c>
      <c r="AY332" s="18" t="s">
        <v>166</v>
      </c>
      <c r="BE332" s="144">
        <f t="shared" si="64"/>
        <v>0</v>
      </c>
      <c r="BF332" s="144">
        <f t="shared" si="65"/>
        <v>0</v>
      </c>
      <c r="BG332" s="144">
        <f t="shared" si="66"/>
        <v>0</v>
      </c>
      <c r="BH332" s="144">
        <f t="shared" si="67"/>
        <v>0</v>
      </c>
      <c r="BI332" s="144">
        <f t="shared" si="68"/>
        <v>0</v>
      </c>
      <c r="BJ332" s="18" t="s">
        <v>80</v>
      </c>
      <c r="BK332" s="144">
        <f t="shared" si="69"/>
        <v>0</v>
      </c>
      <c r="BL332" s="18" t="s">
        <v>173</v>
      </c>
      <c r="BM332" s="143" t="s">
        <v>4592</v>
      </c>
    </row>
    <row r="333" spans="2:65" s="1" customFormat="1" ht="21.75" customHeight="1">
      <c r="B333" s="33"/>
      <c r="C333" s="132" t="s">
        <v>1646</v>
      </c>
      <c r="D333" s="132" t="s">
        <v>168</v>
      </c>
      <c r="E333" s="133" t="s">
        <v>4593</v>
      </c>
      <c r="F333" s="134" t="s">
        <v>4594</v>
      </c>
      <c r="G333" s="135" t="s">
        <v>307</v>
      </c>
      <c r="H333" s="136">
        <v>18</v>
      </c>
      <c r="I333" s="137"/>
      <c r="J333" s="138">
        <f t="shared" si="60"/>
        <v>0</v>
      </c>
      <c r="K333" s="134" t="s">
        <v>19</v>
      </c>
      <c r="L333" s="33"/>
      <c r="M333" s="139" t="s">
        <v>19</v>
      </c>
      <c r="N333" s="140" t="s">
        <v>43</v>
      </c>
      <c r="P333" s="141">
        <f t="shared" si="61"/>
        <v>0</v>
      </c>
      <c r="Q333" s="141">
        <v>0</v>
      </c>
      <c r="R333" s="141">
        <f t="shared" si="62"/>
        <v>0</v>
      </c>
      <c r="S333" s="141">
        <v>0</v>
      </c>
      <c r="T333" s="142">
        <f t="shared" si="63"/>
        <v>0</v>
      </c>
      <c r="AR333" s="143" t="s">
        <v>173</v>
      </c>
      <c r="AT333" s="143" t="s">
        <v>168</v>
      </c>
      <c r="AU333" s="143" t="s">
        <v>80</v>
      </c>
      <c r="AY333" s="18" t="s">
        <v>166</v>
      </c>
      <c r="BE333" s="144">
        <f t="shared" si="64"/>
        <v>0</v>
      </c>
      <c r="BF333" s="144">
        <f t="shared" si="65"/>
        <v>0</v>
      </c>
      <c r="BG333" s="144">
        <f t="shared" si="66"/>
        <v>0</v>
      </c>
      <c r="BH333" s="144">
        <f t="shared" si="67"/>
        <v>0</v>
      </c>
      <c r="BI333" s="144">
        <f t="shared" si="68"/>
        <v>0</v>
      </c>
      <c r="BJ333" s="18" t="s">
        <v>80</v>
      </c>
      <c r="BK333" s="144">
        <f t="shared" si="69"/>
        <v>0</v>
      </c>
      <c r="BL333" s="18" t="s">
        <v>173</v>
      </c>
      <c r="BM333" s="143" t="s">
        <v>4595</v>
      </c>
    </row>
    <row r="334" spans="2:65" s="1" customFormat="1" ht="21.75" customHeight="1">
      <c r="B334" s="33"/>
      <c r="C334" s="132" t="s">
        <v>1651</v>
      </c>
      <c r="D334" s="132" t="s">
        <v>168</v>
      </c>
      <c r="E334" s="133" t="s">
        <v>4596</v>
      </c>
      <c r="F334" s="134" t="s">
        <v>4597</v>
      </c>
      <c r="G334" s="135" t="s">
        <v>307</v>
      </c>
      <c r="H334" s="136">
        <v>13</v>
      </c>
      <c r="I334" s="137"/>
      <c r="J334" s="138">
        <f t="shared" si="60"/>
        <v>0</v>
      </c>
      <c r="K334" s="134" t="s">
        <v>19</v>
      </c>
      <c r="L334" s="33"/>
      <c r="M334" s="139" t="s">
        <v>19</v>
      </c>
      <c r="N334" s="140" t="s">
        <v>43</v>
      </c>
      <c r="P334" s="141">
        <f t="shared" si="61"/>
        <v>0</v>
      </c>
      <c r="Q334" s="141">
        <v>0</v>
      </c>
      <c r="R334" s="141">
        <f t="shared" si="62"/>
        <v>0</v>
      </c>
      <c r="S334" s="141">
        <v>0</v>
      </c>
      <c r="T334" s="142">
        <f t="shared" si="63"/>
        <v>0</v>
      </c>
      <c r="AR334" s="143" t="s">
        <v>173</v>
      </c>
      <c r="AT334" s="143" t="s">
        <v>168</v>
      </c>
      <c r="AU334" s="143" t="s">
        <v>80</v>
      </c>
      <c r="AY334" s="18" t="s">
        <v>166</v>
      </c>
      <c r="BE334" s="144">
        <f t="shared" si="64"/>
        <v>0</v>
      </c>
      <c r="BF334" s="144">
        <f t="shared" si="65"/>
        <v>0</v>
      </c>
      <c r="BG334" s="144">
        <f t="shared" si="66"/>
        <v>0</v>
      </c>
      <c r="BH334" s="144">
        <f t="shared" si="67"/>
        <v>0</v>
      </c>
      <c r="BI334" s="144">
        <f t="shared" si="68"/>
        <v>0</v>
      </c>
      <c r="BJ334" s="18" t="s">
        <v>80</v>
      </c>
      <c r="BK334" s="144">
        <f t="shared" si="69"/>
        <v>0</v>
      </c>
      <c r="BL334" s="18" t="s">
        <v>173</v>
      </c>
      <c r="BM334" s="143" t="s">
        <v>4598</v>
      </c>
    </row>
    <row r="335" spans="2:65" s="1" customFormat="1" ht="21.75" customHeight="1">
      <c r="B335" s="33"/>
      <c r="C335" s="132" t="s">
        <v>1656</v>
      </c>
      <c r="D335" s="132" t="s">
        <v>168</v>
      </c>
      <c r="E335" s="133" t="s">
        <v>4599</v>
      </c>
      <c r="F335" s="134" t="s">
        <v>4600</v>
      </c>
      <c r="G335" s="135" t="s">
        <v>307</v>
      </c>
      <c r="H335" s="136">
        <v>6</v>
      </c>
      <c r="I335" s="137"/>
      <c r="J335" s="138">
        <f t="shared" si="60"/>
        <v>0</v>
      </c>
      <c r="K335" s="134" t="s">
        <v>19</v>
      </c>
      <c r="L335" s="33"/>
      <c r="M335" s="139" t="s">
        <v>19</v>
      </c>
      <c r="N335" s="140" t="s">
        <v>43</v>
      </c>
      <c r="P335" s="141">
        <f t="shared" si="61"/>
        <v>0</v>
      </c>
      <c r="Q335" s="141">
        <v>0</v>
      </c>
      <c r="R335" s="141">
        <f t="shared" si="62"/>
        <v>0</v>
      </c>
      <c r="S335" s="141">
        <v>0</v>
      </c>
      <c r="T335" s="142">
        <f t="shared" si="63"/>
        <v>0</v>
      </c>
      <c r="AR335" s="143" t="s">
        <v>173</v>
      </c>
      <c r="AT335" s="143" t="s">
        <v>168</v>
      </c>
      <c r="AU335" s="143" t="s">
        <v>80</v>
      </c>
      <c r="AY335" s="18" t="s">
        <v>166</v>
      </c>
      <c r="BE335" s="144">
        <f t="shared" si="64"/>
        <v>0</v>
      </c>
      <c r="BF335" s="144">
        <f t="shared" si="65"/>
        <v>0</v>
      </c>
      <c r="BG335" s="144">
        <f t="shared" si="66"/>
        <v>0</v>
      </c>
      <c r="BH335" s="144">
        <f t="shared" si="67"/>
        <v>0</v>
      </c>
      <c r="BI335" s="144">
        <f t="shared" si="68"/>
        <v>0</v>
      </c>
      <c r="BJ335" s="18" t="s">
        <v>80</v>
      </c>
      <c r="BK335" s="144">
        <f t="shared" si="69"/>
        <v>0</v>
      </c>
      <c r="BL335" s="18" t="s">
        <v>173</v>
      </c>
      <c r="BM335" s="143" t="s">
        <v>4601</v>
      </c>
    </row>
    <row r="336" spans="2:65" s="1" customFormat="1" ht="21.75" customHeight="1">
      <c r="B336" s="33"/>
      <c r="C336" s="132" t="s">
        <v>1661</v>
      </c>
      <c r="D336" s="132" t="s">
        <v>168</v>
      </c>
      <c r="E336" s="133" t="s">
        <v>4602</v>
      </c>
      <c r="F336" s="134" t="s">
        <v>4603</v>
      </c>
      <c r="G336" s="135" t="s">
        <v>307</v>
      </c>
      <c r="H336" s="136">
        <v>5</v>
      </c>
      <c r="I336" s="137"/>
      <c r="J336" s="138">
        <f t="shared" si="60"/>
        <v>0</v>
      </c>
      <c r="K336" s="134" t="s">
        <v>19</v>
      </c>
      <c r="L336" s="33"/>
      <c r="M336" s="139" t="s">
        <v>19</v>
      </c>
      <c r="N336" s="140" t="s">
        <v>43</v>
      </c>
      <c r="P336" s="141">
        <f t="shared" si="61"/>
        <v>0</v>
      </c>
      <c r="Q336" s="141">
        <v>0</v>
      </c>
      <c r="R336" s="141">
        <f t="shared" si="62"/>
        <v>0</v>
      </c>
      <c r="S336" s="141">
        <v>0</v>
      </c>
      <c r="T336" s="142">
        <f t="shared" si="63"/>
        <v>0</v>
      </c>
      <c r="AR336" s="143" t="s">
        <v>173</v>
      </c>
      <c r="AT336" s="143" t="s">
        <v>168</v>
      </c>
      <c r="AU336" s="143" t="s">
        <v>80</v>
      </c>
      <c r="AY336" s="18" t="s">
        <v>166</v>
      </c>
      <c r="BE336" s="144">
        <f t="shared" si="64"/>
        <v>0</v>
      </c>
      <c r="BF336" s="144">
        <f t="shared" si="65"/>
        <v>0</v>
      </c>
      <c r="BG336" s="144">
        <f t="shared" si="66"/>
        <v>0</v>
      </c>
      <c r="BH336" s="144">
        <f t="shared" si="67"/>
        <v>0</v>
      </c>
      <c r="BI336" s="144">
        <f t="shared" si="68"/>
        <v>0</v>
      </c>
      <c r="BJ336" s="18" t="s">
        <v>80</v>
      </c>
      <c r="BK336" s="144">
        <f t="shared" si="69"/>
        <v>0</v>
      </c>
      <c r="BL336" s="18" t="s">
        <v>173</v>
      </c>
      <c r="BM336" s="143" t="s">
        <v>4604</v>
      </c>
    </row>
    <row r="337" spans="2:65" s="1" customFormat="1" ht="21.75" customHeight="1">
      <c r="B337" s="33"/>
      <c r="C337" s="132" t="s">
        <v>1667</v>
      </c>
      <c r="D337" s="132" t="s">
        <v>168</v>
      </c>
      <c r="E337" s="133" t="s">
        <v>4605</v>
      </c>
      <c r="F337" s="134" t="s">
        <v>4302</v>
      </c>
      <c r="G337" s="135" t="s">
        <v>307</v>
      </c>
      <c r="H337" s="136">
        <v>2</v>
      </c>
      <c r="I337" s="137"/>
      <c r="J337" s="138">
        <f t="shared" si="60"/>
        <v>0</v>
      </c>
      <c r="K337" s="134" t="s">
        <v>19</v>
      </c>
      <c r="L337" s="33"/>
      <c r="M337" s="139" t="s">
        <v>19</v>
      </c>
      <c r="N337" s="140" t="s">
        <v>43</v>
      </c>
      <c r="P337" s="141">
        <f t="shared" si="61"/>
        <v>0</v>
      </c>
      <c r="Q337" s="141">
        <v>0</v>
      </c>
      <c r="R337" s="141">
        <f t="shared" si="62"/>
        <v>0</v>
      </c>
      <c r="S337" s="141">
        <v>0</v>
      </c>
      <c r="T337" s="142">
        <f t="shared" si="63"/>
        <v>0</v>
      </c>
      <c r="AR337" s="143" t="s">
        <v>173</v>
      </c>
      <c r="AT337" s="143" t="s">
        <v>168</v>
      </c>
      <c r="AU337" s="143" t="s">
        <v>80</v>
      </c>
      <c r="AY337" s="18" t="s">
        <v>166</v>
      </c>
      <c r="BE337" s="144">
        <f t="shared" si="64"/>
        <v>0</v>
      </c>
      <c r="BF337" s="144">
        <f t="shared" si="65"/>
        <v>0</v>
      </c>
      <c r="BG337" s="144">
        <f t="shared" si="66"/>
        <v>0</v>
      </c>
      <c r="BH337" s="144">
        <f t="shared" si="67"/>
        <v>0</v>
      </c>
      <c r="BI337" s="144">
        <f t="shared" si="68"/>
        <v>0</v>
      </c>
      <c r="BJ337" s="18" t="s">
        <v>80</v>
      </c>
      <c r="BK337" s="144">
        <f t="shared" si="69"/>
        <v>0</v>
      </c>
      <c r="BL337" s="18" t="s">
        <v>173</v>
      </c>
      <c r="BM337" s="143" t="s">
        <v>4606</v>
      </c>
    </row>
    <row r="338" spans="2:65" s="1" customFormat="1" ht="21.75" customHeight="1">
      <c r="B338" s="33"/>
      <c r="C338" s="132" t="s">
        <v>1672</v>
      </c>
      <c r="D338" s="132" t="s">
        <v>168</v>
      </c>
      <c r="E338" s="133" t="s">
        <v>4607</v>
      </c>
      <c r="F338" s="134" t="s">
        <v>4608</v>
      </c>
      <c r="G338" s="135" t="s">
        <v>307</v>
      </c>
      <c r="H338" s="136">
        <v>4</v>
      </c>
      <c r="I338" s="137"/>
      <c r="J338" s="138">
        <f t="shared" si="60"/>
        <v>0</v>
      </c>
      <c r="K338" s="134" t="s">
        <v>19</v>
      </c>
      <c r="L338" s="33"/>
      <c r="M338" s="139" t="s">
        <v>19</v>
      </c>
      <c r="N338" s="140" t="s">
        <v>43</v>
      </c>
      <c r="P338" s="141">
        <f t="shared" si="61"/>
        <v>0</v>
      </c>
      <c r="Q338" s="141">
        <v>0</v>
      </c>
      <c r="R338" s="141">
        <f t="shared" si="62"/>
        <v>0</v>
      </c>
      <c r="S338" s="141">
        <v>0</v>
      </c>
      <c r="T338" s="142">
        <f t="shared" si="63"/>
        <v>0</v>
      </c>
      <c r="AR338" s="143" t="s">
        <v>173</v>
      </c>
      <c r="AT338" s="143" t="s">
        <v>168</v>
      </c>
      <c r="AU338" s="143" t="s">
        <v>80</v>
      </c>
      <c r="AY338" s="18" t="s">
        <v>166</v>
      </c>
      <c r="BE338" s="144">
        <f t="shared" si="64"/>
        <v>0</v>
      </c>
      <c r="BF338" s="144">
        <f t="shared" si="65"/>
        <v>0</v>
      </c>
      <c r="BG338" s="144">
        <f t="shared" si="66"/>
        <v>0</v>
      </c>
      <c r="BH338" s="144">
        <f t="shared" si="67"/>
        <v>0</v>
      </c>
      <c r="BI338" s="144">
        <f t="shared" si="68"/>
        <v>0</v>
      </c>
      <c r="BJ338" s="18" t="s">
        <v>80</v>
      </c>
      <c r="BK338" s="144">
        <f t="shared" si="69"/>
        <v>0</v>
      </c>
      <c r="BL338" s="18" t="s">
        <v>173</v>
      </c>
      <c r="BM338" s="143" t="s">
        <v>4609</v>
      </c>
    </row>
    <row r="339" spans="2:65" s="1" customFormat="1" ht="24.2" customHeight="1">
      <c r="B339" s="33"/>
      <c r="C339" s="132" t="s">
        <v>1677</v>
      </c>
      <c r="D339" s="132" t="s">
        <v>168</v>
      </c>
      <c r="E339" s="133" t="s">
        <v>4610</v>
      </c>
      <c r="F339" s="134" t="s">
        <v>4611</v>
      </c>
      <c r="G339" s="135" t="s">
        <v>307</v>
      </c>
      <c r="H339" s="136">
        <v>2</v>
      </c>
      <c r="I339" s="137"/>
      <c r="J339" s="138">
        <f t="shared" si="60"/>
        <v>0</v>
      </c>
      <c r="K339" s="134" t="s">
        <v>19</v>
      </c>
      <c r="L339" s="33"/>
      <c r="M339" s="139" t="s">
        <v>19</v>
      </c>
      <c r="N339" s="140" t="s">
        <v>43</v>
      </c>
      <c r="P339" s="141">
        <f t="shared" si="61"/>
        <v>0</v>
      </c>
      <c r="Q339" s="141">
        <v>0</v>
      </c>
      <c r="R339" s="141">
        <f t="shared" si="62"/>
        <v>0</v>
      </c>
      <c r="S339" s="141">
        <v>0</v>
      </c>
      <c r="T339" s="142">
        <f t="shared" si="63"/>
        <v>0</v>
      </c>
      <c r="AR339" s="143" t="s">
        <v>173</v>
      </c>
      <c r="AT339" s="143" t="s">
        <v>168</v>
      </c>
      <c r="AU339" s="143" t="s">
        <v>80</v>
      </c>
      <c r="AY339" s="18" t="s">
        <v>166</v>
      </c>
      <c r="BE339" s="144">
        <f t="shared" si="64"/>
        <v>0</v>
      </c>
      <c r="BF339" s="144">
        <f t="shared" si="65"/>
        <v>0</v>
      </c>
      <c r="BG339" s="144">
        <f t="shared" si="66"/>
        <v>0</v>
      </c>
      <c r="BH339" s="144">
        <f t="shared" si="67"/>
        <v>0</v>
      </c>
      <c r="BI339" s="144">
        <f t="shared" si="68"/>
        <v>0</v>
      </c>
      <c r="BJ339" s="18" t="s">
        <v>80</v>
      </c>
      <c r="BK339" s="144">
        <f t="shared" si="69"/>
        <v>0</v>
      </c>
      <c r="BL339" s="18" t="s">
        <v>173</v>
      </c>
      <c r="BM339" s="143" t="s">
        <v>4612</v>
      </c>
    </row>
    <row r="340" spans="2:65" s="1" customFormat="1" ht="21.75" customHeight="1">
      <c r="B340" s="33"/>
      <c r="C340" s="132" t="s">
        <v>1685</v>
      </c>
      <c r="D340" s="132" t="s">
        <v>168</v>
      </c>
      <c r="E340" s="133" t="s">
        <v>4613</v>
      </c>
      <c r="F340" s="134" t="s">
        <v>4614</v>
      </c>
      <c r="G340" s="135" t="s">
        <v>307</v>
      </c>
      <c r="H340" s="136">
        <v>2</v>
      </c>
      <c r="I340" s="137"/>
      <c r="J340" s="138">
        <f t="shared" si="60"/>
        <v>0</v>
      </c>
      <c r="K340" s="134" t="s">
        <v>19</v>
      </c>
      <c r="L340" s="33"/>
      <c r="M340" s="139" t="s">
        <v>19</v>
      </c>
      <c r="N340" s="140" t="s">
        <v>43</v>
      </c>
      <c r="P340" s="141">
        <f t="shared" si="61"/>
        <v>0</v>
      </c>
      <c r="Q340" s="141">
        <v>0</v>
      </c>
      <c r="R340" s="141">
        <f t="shared" si="62"/>
        <v>0</v>
      </c>
      <c r="S340" s="141">
        <v>0</v>
      </c>
      <c r="T340" s="142">
        <f t="shared" si="63"/>
        <v>0</v>
      </c>
      <c r="AR340" s="143" t="s">
        <v>173</v>
      </c>
      <c r="AT340" s="143" t="s">
        <v>168</v>
      </c>
      <c r="AU340" s="143" t="s">
        <v>80</v>
      </c>
      <c r="AY340" s="18" t="s">
        <v>166</v>
      </c>
      <c r="BE340" s="144">
        <f t="shared" si="64"/>
        <v>0</v>
      </c>
      <c r="BF340" s="144">
        <f t="shared" si="65"/>
        <v>0</v>
      </c>
      <c r="BG340" s="144">
        <f t="shared" si="66"/>
        <v>0</v>
      </c>
      <c r="BH340" s="144">
        <f t="shared" si="67"/>
        <v>0</v>
      </c>
      <c r="BI340" s="144">
        <f t="shared" si="68"/>
        <v>0</v>
      </c>
      <c r="BJ340" s="18" t="s">
        <v>80</v>
      </c>
      <c r="BK340" s="144">
        <f t="shared" si="69"/>
        <v>0</v>
      </c>
      <c r="BL340" s="18" t="s">
        <v>173</v>
      </c>
      <c r="BM340" s="143" t="s">
        <v>4615</v>
      </c>
    </row>
    <row r="341" spans="2:65" s="1" customFormat="1" ht="21.75" customHeight="1">
      <c r="B341" s="33"/>
      <c r="C341" s="132" t="s">
        <v>1694</v>
      </c>
      <c r="D341" s="132" t="s">
        <v>168</v>
      </c>
      <c r="E341" s="133" t="s">
        <v>4616</v>
      </c>
      <c r="F341" s="134" t="s">
        <v>4617</v>
      </c>
      <c r="G341" s="135" t="s">
        <v>307</v>
      </c>
      <c r="H341" s="136">
        <v>5</v>
      </c>
      <c r="I341" s="137"/>
      <c r="J341" s="138">
        <f t="shared" si="60"/>
        <v>0</v>
      </c>
      <c r="K341" s="134" t="s">
        <v>19</v>
      </c>
      <c r="L341" s="33"/>
      <c r="M341" s="139" t="s">
        <v>19</v>
      </c>
      <c r="N341" s="140" t="s">
        <v>43</v>
      </c>
      <c r="P341" s="141">
        <f t="shared" si="61"/>
        <v>0</v>
      </c>
      <c r="Q341" s="141">
        <v>0</v>
      </c>
      <c r="R341" s="141">
        <f t="shared" si="62"/>
        <v>0</v>
      </c>
      <c r="S341" s="141">
        <v>0</v>
      </c>
      <c r="T341" s="142">
        <f t="shared" si="63"/>
        <v>0</v>
      </c>
      <c r="AR341" s="143" t="s">
        <v>173</v>
      </c>
      <c r="AT341" s="143" t="s">
        <v>168</v>
      </c>
      <c r="AU341" s="143" t="s">
        <v>80</v>
      </c>
      <c r="AY341" s="18" t="s">
        <v>166</v>
      </c>
      <c r="BE341" s="144">
        <f t="shared" si="64"/>
        <v>0</v>
      </c>
      <c r="BF341" s="144">
        <f t="shared" si="65"/>
        <v>0</v>
      </c>
      <c r="BG341" s="144">
        <f t="shared" si="66"/>
        <v>0</v>
      </c>
      <c r="BH341" s="144">
        <f t="shared" si="67"/>
        <v>0</v>
      </c>
      <c r="BI341" s="144">
        <f t="shared" si="68"/>
        <v>0</v>
      </c>
      <c r="BJ341" s="18" t="s">
        <v>80</v>
      </c>
      <c r="BK341" s="144">
        <f t="shared" si="69"/>
        <v>0</v>
      </c>
      <c r="BL341" s="18" t="s">
        <v>173</v>
      </c>
      <c r="BM341" s="143" t="s">
        <v>4618</v>
      </c>
    </row>
    <row r="342" spans="2:65" s="1" customFormat="1" ht="21.75" customHeight="1">
      <c r="B342" s="33"/>
      <c r="C342" s="132" t="s">
        <v>1701</v>
      </c>
      <c r="D342" s="132" t="s">
        <v>168</v>
      </c>
      <c r="E342" s="133" t="s">
        <v>4619</v>
      </c>
      <c r="F342" s="134" t="s">
        <v>4620</v>
      </c>
      <c r="G342" s="135" t="s">
        <v>307</v>
      </c>
      <c r="H342" s="136">
        <v>1</v>
      </c>
      <c r="I342" s="137"/>
      <c r="J342" s="138">
        <f t="shared" si="60"/>
        <v>0</v>
      </c>
      <c r="K342" s="134" t="s">
        <v>19</v>
      </c>
      <c r="L342" s="33"/>
      <c r="M342" s="139" t="s">
        <v>19</v>
      </c>
      <c r="N342" s="140" t="s">
        <v>43</v>
      </c>
      <c r="P342" s="141">
        <f t="shared" si="61"/>
        <v>0</v>
      </c>
      <c r="Q342" s="141">
        <v>0</v>
      </c>
      <c r="R342" s="141">
        <f t="shared" si="62"/>
        <v>0</v>
      </c>
      <c r="S342" s="141">
        <v>0</v>
      </c>
      <c r="T342" s="142">
        <f t="shared" si="63"/>
        <v>0</v>
      </c>
      <c r="AR342" s="143" t="s">
        <v>173</v>
      </c>
      <c r="AT342" s="143" t="s">
        <v>168</v>
      </c>
      <c r="AU342" s="143" t="s">
        <v>80</v>
      </c>
      <c r="AY342" s="18" t="s">
        <v>166</v>
      </c>
      <c r="BE342" s="144">
        <f t="shared" si="64"/>
        <v>0</v>
      </c>
      <c r="BF342" s="144">
        <f t="shared" si="65"/>
        <v>0</v>
      </c>
      <c r="BG342" s="144">
        <f t="shared" si="66"/>
        <v>0</v>
      </c>
      <c r="BH342" s="144">
        <f t="shared" si="67"/>
        <v>0</v>
      </c>
      <c r="BI342" s="144">
        <f t="shared" si="68"/>
        <v>0</v>
      </c>
      <c r="BJ342" s="18" t="s">
        <v>80</v>
      </c>
      <c r="BK342" s="144">
        <f t="shared" si="69"/>
        <v>0</v>
      </c>
      <c r="BL342" s="18" t="s">
        <v>173</v>
      </c>
      <c r="BM342" s="143" t="s">
        <v>4621</v>
      </c>
    </row>
    <row r="343" spans="2:65" s="1" customFormat="1" ht="21.75" customHeight="1">
      <c r="B343" s="33"/>
      <c r="C343" s="132" t="s">
        <v>1706</v>
      </c>
      <c r="D343" s="132" t="s">
        <v>168</v>
      </c>
      <c r="E343" s="133" t="s">
        <v>4622</v>
      </c>
      <c r="F343" s="134" t="s">
        <v>4623</v>
      </c>
      <c r="G343" s="135" t="s">
        <v>307</v>
      </c>
      <c r="H343" s="136">
        <v>2</v>
      </c>
      <c r="I343" s="137"/>
      <c r="J343" s="138">
        <f t="shared" si="60"/>
        <v>0</v>
      </c>
      <c r="K343" s="134" t="s">
        <v>19</v>
      </c>
      <c r="L343" s="33"/>
      <c r="M343" s="139" t="s">
        <v>19</v>
      </c>
      <c r="N343" s="140" t="s">
        <v>43</v>
      </c>
      <c r="P343" s="141">
        <f t="shared" si="61"/>
        <v>0</v>
      </c>
      <c r="Q343" s="141">
        <v>0</v>
      </c>
      <c r="R343" s="141">
        <f t="shared" si="62"/>
        <v>0</v>
      </c>
      <c r="S343" s="141">
        <v>0</v>
      </c>
      <c r="T343" s="142">
        <f t="shared" si="63"/>
        <v>0</v>
      </c>
      <c r="AR343" s="143" t="s">
        <v>173</v>
      </c>
      <c r="AT343" s="143" t="s">
        <v>168</v>
      </c>
      <c r="AU343" s="143" t="s">
        <v>80</v>
      </c>
      <c r="AY343" s="18" t="s">
        <v>166</v>
      </c>
      <c r="BE343" s="144">
        <f t="shared" si="64"/>
        <v>0</v>
      </c>
      <c r="BF343" s="144">
        <f t="shared" si="65"/>
        <v>0</v>
      </c>
      <c r="BG343" s="144">
        <f t="shared" si="66"/>
        <v>0</v>
      </c>
      <c r="BH343" s="144">
        <f t="shared" si="67"/>
        <v>0</v>
      </c>
      <c r="BI343" s="144">
        <f t="shared" si="68"/>
        <v>0</v>
      </c>
      <c r="BJ343" s="18" t="s">
        <v>80</v>
      </c>
      <c r="BK343" s="144">
        <f t="shared" si="69"/>
        <v>0</v>
      </c>
      <c r="BL343" s="18" t="s">
        <v>173</v>
      </c>
      <c r="BM343" s="143" t="s">
        <v>4624</v>
      </c>
    </row>
    <row r="344" spans="2:65" s="1" customFormat="1" ht="33" customHeight="1">
      <c r="B344" s="33"/>
      <c r="C344" s="132" t="s">
        <v>1711</v>
      </c>
      <c r="D344" s="132" t="s">
        <v>168</v>
      </c>
      <c r="E344" s="133" t="s">
        <v>4625</v>
      </c>
      <c r="F344" s="134" t="s">
        <v>4626</v>
      </c>
      <c r="G344" s="135" t="s">
        <v>307</v>
      </c>
      <c r="H344" s="136">
        <v>1</v>
      </c>
      <c r="I344" s="137"/>
      <c r="J344" s="138">
        <f t="shared" si="60"/>
        <v>0</v>
      </c>
      <c r="K344" s="134" t="s">
        <v>19</v>
      </c>
      <c r="L344" s="33"/>
      <c r="M344" s="139" t="s">
        <v>19</v>
      </c>
      <c r="N344" s="140" t="s">
        <v>43</v>
      </c>
      <c r="P344" s="141">
        <f t="shared" si="61"/>
        <v>0</v>
      </c>
      <c r="Q344" s="141">
        <v>0</v>
      </c>
      <c r="R344" s="141">
        <f t="shared" si="62"/>
        <v>0</v>
      </c>
      <c r="S344" s="141">
        <v>0</v>
      </c>
      <c r="T344" s="142">
        <f t="shared" si="63"/>
        <v>0</v>
      </c>
      <c r="AR344" s="143" t="s">
        <v>173</v>
      </c>
      <c r="AT344" s="143" t="s">
        <v>168</v>
      </c>
      <c r="AU344" s="143" t="s">
        <v>80</v>
      </c>
      <c r="AY344" s="18" t="s">
        <v>166</v>
      </c>
      <c r="BE344" s="144">
        <f t="shared" si="64"/>
        <v>0</v>
      </c>
      <c r="BF344" s="144">
        <f t="shared" si="65"/>
        <v>0</v>
      </c>
      <c r="BG344" s="144">
        <f t="shared" si="66"/>
        <v>0</v>
      </c>
      <c r="BH344" s="144">
        <f t="shared" si="67"/>
        <v>0</v>
      </c>
      <c r="BI344" s="144">
        <f t="shared" si="68"/>
        <v>0</v>
      </c>
      <c r="BJ344" s="18" t="s">
        <v>80</v>
      </c>
      <c r="BK344" s="144">
        <f t="shared" si="69"/>
        <v>0</v>
      </c>
      <c r="BL344" s="18" t="s">
        <v>173</v>
      </c>
      <c r="BM344" s="143" t="s">
        <v>4627</v>
      </c>
    </row>
    <row r="345" spans="2:65" s="1" customFormat="1" ht="33" customHeight="1">
      <c r="B345" s="33"/>
      <c r="C345" s="132" t="s">
        <v>1716</v>
      </c>
      <c r="D345" s="132" t="s">
        <v>168</v>
      </c>
      <c r="E345" s="133" t="s">
        <v>4628</v>
      </c>
      <c r="F345" s="134" t="s">
        <v>4629</v>
      </c>
      <c r="G345" s="135" t="s">
        <v>307</v>
      </c>
      <c r="H345" s="136">
        <v>2</v>
      </c>
      <c r="I345" s="137"/>
      <c r="J345" s="138">
        <f t="shared" si="60"/>
        <v>0</v>
      </c>
      <c r="K345" s="134" t="s">
        <v>19</v>
      </c>
      <c r="L345" s="33"/>
      <c r="M345" s="139" t="s">
        <v>19</v>
      </c>
      <c r="N345" s="140" t="s">
        <v>43</v>
      </c>
      <c r="P345" s="141">
        <f t="shared" si="61"/>
        <v>0</v>
      </c>
      <c r="Q345" s="141">
        <v>0</v>
      </c>
      <c r="R345" s="141">
        <f t="shared" si="62"/>
        <v>0</v>
      </c>
      <c r="S345" s="141">
        <v>0</v>
      </c>
      <c r="T345" s="142">
        <f t="shared" si="63"/>
        <v>0</v>
      </c>
      <c r="AR345" s="143" t="s">
        <v>173</v>
      </c>
      <c r="AT345" s="143" t="s">
        <v>168</v>
      </c>
      <c r="AU345" s="143" t="s">
        <v>80</v>
      </c>
      <c r="AY345" s="18" t="s">
        <v>166</v>
      </c>
      <c r="BE345" s="144">
        <f t="shared" si="64"/>
        <v>0</v>
      </c>
      <c r="BF345" s="144">
        <f t="shared" si="65"/>
        <v>0</v>
      </c>
      <c r="BG345" s="144">
        <f t="shared" si="66"/>
        <v>0</v>
      </c>
      <c r="BH345" s="144">
        <f t="shared" si="67"/>
        <v>0</v>
      </c>
      <c r="BI345" s="144">
        <f t="shared" si="68"/>
        <v>0</v>
      </c>
      <c r="BJ345" s="18" t="s">
        <v>80</v>
      </c>
      <c r="BK345" s="144">
        <f t="shared" si="69"/>
        <v>0</v>
      </c>
      <c r="BL345" s="18" t="s">
        <v>173</v>
      </c>
      <c r="BM345" s="143" t="s">
        <v>4630</v>
      </c>
    </row>
    <row r="346" spans="2:65" s="1" customFormat="1" ht="33" customHeight="1">
      <c r="B346" s="33"/>
      <c r="C346" s="132" t="s">
        <v>1723</v>
      </c>
      <c r="D346" s="132" t="s">
        <v>168</v>
      </c>
      <c r="E346" s="133" t="s">
        <v>4631</v>
      </c>
      <c r="F346" s="134" t="s">
        <v>4632</v>
      </c>
      <c r="G346" s="135" t="s">
        <v>307</v>
      </c>
      <c r="H346" s="136">
        <v>2</v>
      </c>
      <c r="I346" s="137"/>
      <c r="J346" s="138">
        <f t="shared" si="60"/>
        <v>0</v>
      </c>
      <c r="K346" s="134" t="s">
        <v>19</v>
      </c>
      <c r="L346" s="33"/>
      <c r="M346" s="139" t="s">
        <v>19</v>
      </c>
      <c r="N346" s="140" t="s">
        <v>43</v>
      </c>
      <c r="P346" s="141">
        <f t="shared" si="61"/>
        <v>0</v>
      </c>
      <c r="Q346" s="141">
        <v>0</v>
      </c>
      <c r="R346" s="141">
        <f t="shared" si="62"/>
        <v>0</v>
      </c>
      <c r="S346" s="141">
        <v>0</v>
      </c>
      <c r="T346" s="142">
        <f t="shared" si="63"/>
        <v>0</v>
      </c>
      <c r="AR346" s="143" t="s">
        <v>173</v>
      </c>
      <c r="AT346" s="143" t="s">
        <v>168</v>
      </c>
      <c r="AU346" s="143" t="s">
        <v>80</v>
      </c>
      <c r="AY346" s="18" t="s">
        <v>166</v>
      </c>
      <c r="BE346" s="144">
        <f t="shared" si="64"/>
        <v>0</v>
      </c>
      <c r="BF346" s="144">
        <f t="shared" si="65"/>
        <v>0</v>
      </c>
      <c r="BG346" s="144">
        <f t="shared" si="66"/>
        <v>0</v>
      </c>
      <c r="BH346" s="144">
        <f t="shared" si="67"/>
        <v>0</v>
      </c>
      <c r="BI346" s="144">
        <f t="shared" si="68"/>
        <v>0</v>
      </c>
      <c r="BJ346" s="18" t="s">
        <v>80</v>
      </c>
      <c r="BK346" s="144">
        <f t="shared" si="69"/>
        <v>0</v>
      </c>
      <c r="BL346" s="18" t="s">
        <v>173</v>
      </c>
      <c r="BM346" s="143" t="s">
        <v>4633</v>
      </c>
    </row>
    <row r="347" spans="2:65" s="1" customFormat="1" ht="24.2" customHeight="1">
      <c r="B347" s="33"/>
      <c r="C347" s="132" t="s">
        <v>1730</v>
      </c>
      <c r="D347" s="132" t="s">
        <v>168</v>
      </c>
      <c r="E347" s="133" t="s">
        <v>4634</v>
      </c>
      <c r="F347" s="134" t="s">
        <v>4635</v>
      </c>
      <c r="G347" s="135" t="s">
        <v>307</v>
      </c>
      <c r="H347" s="136">
        <v>2</v>
      </c>
      <c r="I347" s="137"/>
      <c r="J347" s="138">
        <f t="shared" si="60"/>
        <v>0</v>
      </c>
      <c r="K347" s="134" t="s">
        <v>19</v>
      </c>
      <c r="L347" s="33"/>
      <c r="M347" s="139" t="s">
        <v>19</v>
      </c>
      <c r="N347" s="140" t="s">
        <v>43</v>
      </c>
      <c r="P347" s="141">
        <f t="shared" si="61"/>
        <v>0</v>
      </c>
      <c r="Q347" s="141">
        <v>0</v>
      </c>
      <c r="R347" s="141">
        <f t="shared" si="62"/>
        <v>0</v>
      </c>
      <c r="S347" s="141">
        <v>0</v>
      </c>
      <c r="T347" s="142">
        <f t="shared" si="63"/>
        <v>0</v>
      </c>
      <c r="AR347" s="143" t="s">
        <v>173</v>
      </c>
      <c r="AT347" s="143" t="s">
        <v>168</v>
      </c>
      <c r="AU347" s="143" t="s">
        <v>80</v>
      </c>
      <c r="AY347" s="18" t="s">
        <v>166</v>
      </c>
      <c r="BE347" s="144">
        <f t="shared" si="64"/>
        <v>0</v>
      </c>
      <c r="BF347" s="144">
        <f t="shared" si="65"/>
        <v>0</v>
      </c>
      <c r="BG347" s="144">
        <f t="shared" si="66"/>
        <v>0</v>
      </c>
      <c r="BH347" s="144">
        <f t="shared" si="67"/>
        <v>0</v>
      </c>
      <c r="BI347" s="144">
        <f t="shared" si="68"/>
        <v>0</v>
      </c>
      <c r="BJ347" s="18" t="s">
        <v>80</v>
      </c>
      <c r="BK347" s="144">
        <f t="shared" si="69"/>
        <v>0</v>
      </c>
      <c r="BL347" s="18" t="s">
        <v>173</v>
      </c>
      <c r="BM347" s="143" t="s">
        <v>4636</v>
      </c>
    </row>
    <row r="348" spans="2:65" s="1" customFormat="1" ht="24.2" customHeight="1">
      <c r="B348" s="33"/>
      <c r="C348" s="132" t="s">
        <v>1733</v>
      </c>
      <c r="D348" s="132" t="s">
        <v>168</v>
      </c>
      <c r="E348" s="133" t="s">
        <v>4637</v>
      </c>
      <c r="F348" s="134" t="s">
        <v>4638</v>
      </c>
      <c r="G348" s="135" t="s">
        <v>307</v>
      </c>
      <c r="H348" s="136">
        <v>2</v>
      </c>
      <c r="I348" s="137"/>
      <c r="J348" s="138">
        <f t="shared" si="60"/>
        <v>0</v>
      </c>
      <c r="K348" s="134" t="s">
        <v>19</v>
      </c>
      <c r="L348" s="33"/>
      <c r="M348" s="139" t="s">
        <v>19</v>
      </c>
      <c r="N348" s="140" t="s">
        <v>43</v>
      </c>
      <c r="P348" s="141">
        <f t="shared" si="61"/>
        <v>0</v>
      </c>
      <c r="Q348" s="141">
        <v>0</v>
      </c>
      <c r="R348" s="141">
        <f t="shared" si="62"/>
        <v>0</v>
      </c>
      <c r="S348" s="141">
        <v>0</v>
      </c>
      <c r="T348" s="142">
        <f t="shared" si="63"/>
        <v>0</v>
      </c>
      <c r="AR348" s="143" t="s">
        <v>173</v>
      </c>
      <c r="AT348" s="143" t="s">
        <v>168</v>
      </c>
      <c r="AU348" s="143" t="s">
        <v>80</v>
      </c>
      <c r="AY348" s="18" t="s">
        <v>166</v>
      </c>
      <c r="BE348" s="144">
        <f t="shared" si="64"/>
        <v>0</v>
      </c>
      <c r="BF348" s="144">
        <f t="shared" si="65"/>
        <v>0</v>
      </c>
      <c r="BG348" s="144">
        <f t="shared" si="66"/>
        <v>0</v>
      </c>
      <c r="BH348" s="144">
        <f t="shared" si="67"/>
        <v>0</v>
      </c>
      <c r="BI348" s="144">
        <f t="shared" si="68"/>
        <v>0</v>
      </c>
      <c r="BJ348" s="18" t="s">
        <v>80</v>
      </c>
      <c r="BK348" s="144">
        <f t="shared" si="69"/>
        <v>0</v>
      </c>
      <c r="BL348" s="18" t="s">
        <v>173</v>
      </c>
      <c r="BM348" s="143" t="s">
        <v>4639</v>
      </c>
    </row>
    <row r="349" spans="2:65" s="1" customFormat="1" ht="24.2" customHeight="1">
      <c r="B349" s="33"/>
      <c r="C349" s="132" t="s">
        <v>1739</v>
      </c>
      <c r="D349" s="132" t="s">
        <v>168</v>
      </c>
      <c r="E349" s="133" t="s">
        <v>4640</v>
      </c>
      <c r="F349" s="134" t="s">
        <v>4312</v>
      </c>
      <c r="G349" s="135" t="s">
        <v>307</v>
      </c>
      <c r="H349" s="136">
        <v>11</v>
      </c>
      <c r="I349" s="137"/>
      <c r="J349" s="138">
        <f t="shared" si="60"/>
        <v>0</v>
      </c>
      <c r="K349" s="134" t="s">
        <v>19</v>
      </c>
      <c r="L349" s="33"/>
      <c r="M349" s="139" t="s">
        <v>19</v>
      </c>
      <c r="N349" s="140" t="s">
        <v>43</v>
      </c>
      <c r="P349" s="141">
        <f t="shared" si="61"/>
        <v>0</v>
      </c>
      <c r="Q349" s="141">
        <v>0</v>
      </c>
      <c r="R349" s="141">
        <f t="shared" si="62"/>
        <v>0</v>
      </c>
      <c r="S349" s="141">
        <v>0</v>
      </c>
      <c r="T349" s="142">
        <f t="shared" si="63"/>
        <v>0</v>
      </c>
      <c r="AR349" s="143" t="s">
        <v>173</v>
      </c>
      <c r="AT349" s="143" t="s">
        <v>168</v>
      </c>
      <c r="AU349" s="143" t="s">
        <v>80</v>
      </c>
      <c r="AY349" s="18" t="s">
        <v>166</v>
      </c>
      <c r="BE349" s="144">
        <f t="shared" si="64"/>
        <v>0</v>
      </c>
      <c r="BF349" s="144">
        <f t="shared" si="65"/>
        <v>0</v>
      </c>
      <c r="BG349" s="144">
        <f t="shared" si="66"/>
        <v>0</v>
      </c>
      <c r="BH349" s="144">
        <f t="shared" si="67"/>
        <v>0</v>
      </c>
      <c r="BI349" s="144">
        <f t="shared" si="68"/>
        <v>0</v>
      </c>
      <c r="BJ349" s="18" t="s">
        <v>80</v>
      </c>
      <c r="BK349" s="144">
        <f t="shared" si="69"/>
        <v>0</v>
      </c>
      <c r="BL349" s="18" t="s">
        <v>173</v>
      </c>
      <c r="BM349" s="143" t="s">
        <v>4641</v>
      </c>
    </row>
    <row r="350" spans="2:65" s="1" customFormat="1" ht="24.2" customHeight="1">
      <c r="B350" s="33"/>
      <c r="C350" s="132" t="s">
        <v>1744</v>
      </c>
      <c r="D350" s="132" t="s">
        <v>168</v>
      </c>
      <c r="E350" s="133" t="s">
        <v>4642</v>
      </c>
      <c r="F350" s="134" t="s">
        <v>4313</v>
      </c>
      <c r="G350" s="135" t="s">
        <v>307</v>
      </c>
      <c r="H350" s="136">
        <v>4</v>
      </c>
      <c r="I350" s="137"/>
      <c r="J350" s="138">
        <f t="shared" si="60"/>
        <v>0</v>
      </c>
      <c r="K350" s="134" t="s">
        <v>19</v>
      </c>
      <c r="L350" s="33"/>
      <c r="M350" s="139" t="s">
        <v>19</v>
      </c>
      <c r="N350" s="140" t="s">
        <v>43</v>
      </c>
      <c r="P350" s="141">
        <f t="shared" si="61"/>
        <v>0</v>
      </c>
      <c r="Q350" s="141">
        <v>0</v>
      </c>
      <c r="R350" s="141">
        <f t="shared" si="62"/>
        <v>0</v>
      </c>
      <c r="S350" s="141">
        <v>0</v>
      </c>
      <c r="T350" s="142">
        <f t="shared" si="63"/>
        <v>0</v>
      </c>
      <c r="AR350" s="143" t="s">
        <v>173</v>
      </c>
      <c r="AT350" s="143" t="s">
        <v>168</v>
      </c>
      <c r="AU350" s="143" t="s">
        <v>80</v>
      </c>
      <c r="AY350" s="18" t="s">
        <v>166</v>
      </c>
      <c r="BE350" s="144">
        <f t="shared" si="64"/>
        <v>0</v>
      </c>
      <c r="BF350" s="144">
        <f t="shared" si="65"/>
        <v>0</v>
      </c>
      <c r="BG350" s="144">
        <f t="shared" si="66"/>
        <v>0</v>
      </c>
      <c r="BH350" s="144">
        <f t="shared" si="67"/>
        <v>0</v>
      </c>
      <c r="BI350" s="144">
        <f t="shared" si="68"/>
        <v>0</v>
      </c>
      <c r="BJ350" s="18" t="s">
        <v>80</v>
      </c>
      <c r="BK350" s="144">
        <f t="shared" si="69"/>
        <v>0</v>
      </c>
      <c r="BL350" s="18" t="s">
        <v>173</v>
      </c>
      <c r="BM350" s="143" t="s">
        <v>4643</v>
      </c>
    </row>
    <row r="351" spans="2:65" s="1" customFormat="1" ht="24.2" customHeight="1">
      <c r="B351" s="33"/>
      <c r="C351" s="132" t="s">
        <v>1750</v>
      </c>
      <c r="D351" s="132" t="s">
        <v>168</v>
      </c>
      <c r="E351" s="133" t="s">
        <v>4644</v>
      </c>
      <c r="F351" s="134" t="s">
        <v>4314</v>
      </c>
      <c r="G351" s="135" t="s">
        <v>307</v>
      </c>
      <c r="H351" s="136">
        <v>2</v>
      </c>
      <c r="I351" s="137"/>
      <c r="J351" s="138">
        <f t="shared" si="60"/>
        <v>0</v>
      </c>
      <c r="K351" s="134" t="s">
        <v>19</v>
      </c>
      <c r="L351" s="33"/>
      <c r="M351" s="139" t="s">
        <v>19</v>
      </c>
      <c r="N351" s="140" t="s">
        <v>43</v>
      </c>
      <c r="P351" s="141">
        <f t="shared" si="61"/>
        <v>0</v>
      </c>
      <c r="Q351" s="141">
        <v>0</v>
      </c>
      <c r="R351" s="141">
        <f t="shared" si="62"/>
        <v>0</v>
      </c>
      <c r="S351" s="141">
        <v>0</v>
      </c>
      <c r="T351" s="142">
        <f t="shared" si="63"/>
        <v>0</v>
      </c>
      <c r="AR351" s="143" t="s">
        <v>173</v>
      </c>
      <c r="AT351" s="143" t="s">
        <v>168</v>
      </c>
      <c r="AU351" s="143" t="s">
        <v>80</v>
      </c>
      <c r="AY351" s="18" t="s">
        <v>166</v>
      </c>
      <c r="BE351" s="144">
        <f t="shared" si="64"/>
        <v>0</v>
      </c>
      <c r="BF351" s="144">
        <f t="shared" si="65"/>
        <v>0</v>
      </c>
      <c r="BG351" s="144">
        <f t="shared" si="66"/>
        <v>0</v>
      </c>
      <c r="BH351" s="144">
        <f t="shared" si="67"/>
        <v>0</v>
      </c>
      <c r="BI351" s="144">
        <f t="shared" si="68"/>
        <v>0</v>
      </c>
      <c r="BJ351" s="18" t="s">
        <v>80</v>
      </c>
      <c r="BK351" s="144">
        <f t="shared" si="69"/>
        <v>0</v>
      </c>
      <c r="BL351" s="18" t="s">
        <v>173</v>
      </c>
      <c r="BM351" s="143" t="s">
        <v>4645</v>
      </c>
    </row>
    <row r="352" spans="2:65" s="1" customFormat="1" ht="24.2" customHeight="1">
      <c r="B352" s="33"/>
      <c r="C352" s="132" t="s">
        <v>1755</v>
      </c>
      <c r="D352" s="132" t="s">
        <v>168</v>
      </c>
      <c r="E352" s="133" t="s">
        <v>4646</v>
      </c>
      <c r="F352" s="134" t="s">
        <v>4318</v>
      </c>
      <c r="G352" s="135" t="s">
        <v>307</v>
      </c>
      <c r="H352" s="136">
        <v>7</v>
      </c>
      <c r="I352" s="137"/>
      <c r="J352" s="138">
        <f t="shared" si="60"/>
        <v>0</v>
      </c>
      <c r="K352" s="134" t="s">
        <v>19</v>
      </c>
      <c r="L352" s="33"/>
      <c r="M352" s="139" t="s">
        <v>19</v>
      </c>
      <c r="N352" s="140" t="s">
        <v>43</v>
      </c>
      <c r="P352" s="141">
        <f t="shared" si="61"/>
        <v>0</v>
      </c>
      <c r="Q352" s="141">
        <v>0</v>
      </c>
      <c r="R352" s="141">
        <f t="shared" si="62"/>
        <v>0</v>
      </c>
      <c r="S352" s="141">
        <v>0</v>
      </c>
      <c r="T352" s="142">
        <f t="shared" si="63"/>
        <v>0</v>
      </c>
      <c r="AR352" s="143" t="s">
        <v>173</v>
      </c>
      <c r="AT352" s="143" t="s">
        <v>168</v>
      </c>
      <c r="AU352" s="143" t="s">
        <v>80</v>
      </c>
      <c r="AY352" s="18" t="s">
        <v>166</v>
      </c>
      <c r="BE352" s="144">
        <f t="shared" si="64"/>
        <v>0</v>
      </c>
      <c r="BF352" s="144">
        <f t="shared" si="65"/>
        <v>0</v>
      </c>
      <c r="BG352" s="144">
        <f t="shared" si="66"/>
        <v>0</v>
      </c>
      <c r="BH352" s="144">
        <f t="shared" si="67"/>
        <v>0</v>
      </c>
      <c r="BI352" s="144">
        <f t="shared" si="68"/>
        <v>0</v>
      </c>
      <c r="BJ352" s="18" t="s">
        <v>80</v>
      </c>
      <c r="BK352" s="144">
        <f t="shared" si="69"/>
        <v>0</v>
      </c>
      <c r="BL352" s="18" t="s">
        <v>173</v>
      </c>
      <c r="BM352" s="143" t="s">
        <v>4647</v>
      </c>
    </row>
    <row r="353" spans="2:65" s="1" customFormat="1" ht="24.2" customHeight="1">
      <c r="B353" s="33"/>
      <c r="C353" s="132" t="s">
        <v>1760</v>
      </c>
      <c r="D353" s="132" t="s">
        <v>168</v>
      </c>
      <c r="E353" s="133" t="s">
        <v>4648</v>
      </c>
      <c r="F353" s="134" t="s">
        <v>4054</v>
      </c>
      <c r="G353" s="135" t="s">
        <v>307</v>
      </c>
      <c r="H353" s="136">
        <v>4</v>
      </c>
      <c r="I353" s="137"/>
      <c r="J353" s="138">
        <f t="shared" si="60"/>
        <v>0</v>
      </c>
      <c r="K353" s="134" t="s">
        <v>19</v>
      </c>
      <c r="L353" s="33"/>
      <c r="M353" s="139" t="s">
        <v>19</v>
      </c>
      <c r="N353" s="140" t="s">
        <v>43</v>
      </c>
      <c r="P353" s="141">
        <f t="shared" si="61"/>
        <v>0</v>
      </c>
      <c r="Q353" s="141">
        <v>0</v>
      </c>
      <c r="R353" s="141">
        <f t="shared" si="62"/>
        <v>0</v>
      </c>
      <c r="S353" s="141">
        <v>0</v>
      </c>
      <c r="T353" s="142">
        <f t="shared" si="63"/>
        <v>0</v>
      </c>
      <c r="AR353" s="143" t="s">
        <v>173</v>
      </c>
      <c r="AT353" s="143" t="s">
        <v>168</v>
      </c>
      <c r="AU353" s="143" t="s">
        <v>80</v>
      </c>
      <c r="AY353" s="18" t="s">
        <v>166</v>
      </c>
      <c r="BE353" s="144">
        <f t="shared" si="64"/>
        <v>0</v>
      </c>
      <c r="BF353" s="144">
        <f t="shared" si="65"/>
        <v>0</v>
      </c>
      <c r="BG353" s="144">
        <f t="shared" si="66"/>
        <v>0</v>
      </c>
      <c r="BH353" s="144">
        <f t="shared" si="67"/>
        <v>0</v>
      </c>
      <c r="BI353" s="144">
        <f t="shared" si="68"/>
        <v>0</v>
      </c>
      <c r="BJ353" s="18" t="s">
        <v>80</v>
      </c>
      <c r="BK353" s="144">
        <f t="shared" si="69"/>
        <v>0</v>
      </c>
      <c r="BL353" s="18" t="s">
        <v>173</v>
      </c>
      <c r="BM353" s="143" t="s">
        <v>4649</v>
      </c>
    </row>
    <row r="354" spans="2:65" s="1" customFormat="1" ht="24.2" customHeight="1">
      <c r="B354" s="33"/>
      <c r="C354" s="132" t="s">
        <v>1765</v>
      </c>
      <c r="D354" s="132" t="s">
        <v>168</v>
      </c>
      <c r="E354" s="133" t="s">
        <v>4650</v>
      </c>
      <c r="F354" s="134" t="s">
        <v>3441</v>
      </c>
      <c r="G354" s="135" t="s">
        <v>307</v>
      </c>
      <c r="H354" s="136">
        <v>2</v>
      </c>
      <c r="I354" s="137"/>
      <c r="J354" s="138">
        <f t="shared" si="60"/>
        <v>0</v>
      </c>
      <c r="K354" s="134" t="s">
        <v>19</v>
      </c>
      <c r="L354" s="33"/>
      <c r="M354" s="139" t="s">
        <v>19</v>
      </c>
      <c r="N354" s="140" t="s">
        <v>43</v>
      </c>
      <c r="P354" s="141">
        <f t="shared" si="61"/>
        <v>0</v>
      </c>
      <c r="Q354" s="141">
        <v>0</v>
      </c>
      <c r="R354" s="141">
        <f t="shared" si="62"/>
        <v>0</v>
      </c>
      <c r="S354" s="141">
        <v>0</v>
      </c>
      <c r="T354" s="142">
        <f t="shared" si="63"/>
        <v>0</v>
      </c>
      <c r="AR354" s="143" t="s">
        <v>173</v>
      </c>
      <c r="AT354" s="143" t="s">
        <v>168</v>
      </c>
      <c r="AU354" s="143" t="s">
        <v>80</v>
      </c>
      <c r="AY354" s="18" t="s">
        <v>166</v>
      </c>
      <c r="BE354" s="144">
        <f t="shared" si="64"/>
        <v>0</v>
      </c>
      <c r="BF354" s="144">
        <f t="shared" si="65"/>
        <v>0</v>
      </c>
      <c r="BG354" s="144">
        <f t="shared" si="66"/>
        <v>0</v>
      </c>
      <c r="BH354" s="144">
        <f t="shared" si="67"/>
        <v>0</v>
      </c>
      <c r="BI354" s="144">
        <f t="shared" si="68"/>
        <v>0</v>
      </c>
      <c r="BJ354" s="18" t="s">
        <v>80</v>
      </c>
      <c r="BK354" s="144">
        <f t="shared" si="69"/>
        <v>0</v>
      </c>
      <c r="BL354" s="18" t="s">
        <v>173</v>
      </c>
      <c r="BM354" s="143" t="s">
        <v>4651</v>
      </c>
    </row>
    <row r="355" spans="2:65" s="1" customFormat="1" ht="16.5" customHeight="1">
      <c r="B355" s="33"/>
      <c r="C355" s="132" t="s">
        <v>1772</v>
      </c>
      <c r="D355" s="132" t="s">
        <v>168</v>
      </c>
      <c r="E355" s="133" t="s">
        <v>4652</v>
      </c>
      <c r="F355" s="134" t="s">
        <v>4653</v>
      </c>
      <c r="G355" s="135" t="s">
        <v>458</v>
      </c>
      <c r="H355" s="136">
        <v>38</v>
      </c>
      <c r="I355" s="137"/>
      <c r="J355" s="138">
        <f t="shared" si="60"/>
        <v>0</v>
      </c>
      <c r="K355" s="134" t="s">
        <v>19</v>
      </c>
      <c r="L355" s="33"/>
      <c r="M355" s="139" t="s">
        <v>19</v>
      </c>
      <c r="N355" s="140" t="s">
        <v>43</v>
      </c>
      <c r="P355" s="141">
        <f t="shared" si="61"/>
        <v>0</v>
      </c>
      <c r="Q355" s="141">
        <v>0</v>
      </c>
      <c r="R355" s="141">
        <f t="shared" si="62"/>
        <v>0</v>
      </c>
      <c r="S355" s="141">
        <v>0</v>
      </c>
      <c r="T355" s="142">
        <f t="shared" si="63"/>
        <v>0</v>
      </c>
      <c r="AR355" s="143" t="s">
        <v>173</v>
      </c>
      <c r="AT355" s="143" t="s">
        <v>168</v>
      </c>
      <c r="AU355" s="143" t="s">
        <v>80</v>
      </c>
      <c r="AY355" s="18" t="s">
        <v>166</v>
      </c>
      <c r="BE355" s="144">
        <f t="shared" si="64"/>
        <v>0</v>
      </c>
      <c r="BF355" s="144">
        <f t="shared" si="65"/>
        <v>0</v>
      </c>
      <c r="BG355" s="144">
        <f t="shared" si="66"/>
        <v>0</v>
      </c>
      <c r="BH355" s="144">
        <f t="shared" si="67"/>
        <v>0</v>
      </c>
      <c r="BI355" s="144">
        <f t="shared" si="68"/>
        <v>0</v>
      </c>
      <c r="BJ355" s="18" t="s">
        <v>80</v>
      </c>
      <c r="BK355" s="144">
        <f t="shared" si="69"/>
        <v>0</v>
      </c>
      <c r="BL355" s="18" t="s">
        <v>173</v>
      </c>
      <c r="BM355" s="143" t="s">
        <v>4654</v>
      </c>
    </row>
    <row r="356" spans="2:65" s="1" customFormat="1" ht="16.5" customHeight="1">
      <c r="B356" s="33"/>
      <c r="C356" s="132" t="s">
        <v>1778</v>
      </c>
      <c r="D356" s="132" t="s">
        <v>168</v>
      </c>
      <c r="E356" s="133" t="s">
        <v>4655</v>
      </c>
      <c r="F356" s="134" t="s">
        <v>4656</v>
      </c>
      <c r="G356" s="135" t="s">
        <v>458</v>
      </c>
      <c r="H356" s="136">
        <v>24</v>
      </c>
      <c r="I356" s="137"/>
      <c r="J356" s="138">
        <f t="shared" si="60"/>
        <v>0</v>
      </c>
      <c r="K356" s="134" t="s">
        <v>19</v>
      </c>
      <c r="L356" s="33"/>
      <c r="M356" s="139" t="s">
        <v>19</v>
      </c>
      <c r="N356" s="140" t="s">
        <v>43</v>
      </c>
      <c r="P356" s="141">
        <f t="shared" si="61"/>
        <v>0</v>
      </c>
      <c r="Q356" s="141">
        <v>0</v>
      </c>
      <c r="R356" s="141">
        <f t="shared" si="62"/>
        <v>0</v>
      </c>
      <c r="S356" s="141">
        <v>0</v>
      </c>
      <c r="T356" s="142">
        <f t="shared" si="63"/>
        <v>0</v>
      </c>
      <c r="AR356" s="143" t="s">
        <v>173</v>
      </c>
      <c r="AT356" s="143" t="s">
        <v>168</v>
      </c>
      <c r="AU356" s="143" t="s">
        <v>80</v>
      </c>
      <c r="AY356" s="18" t="s">
        <v>166</v>
      </c>
      <c r="BE356" s="144">
        <f t="shared" si="64"/>
        <v>0</v>
      </c>
      <c r="BF356" s="144">
        <f t="shared" si="65"/>
        <v>0</v>
      </c>
      <c r="BG356" s="144">
        <f t="shared" si="66"/>
        <v>0</v>
      </c>
      <c r="BH356" s="144">
        <f t="shared" si="67"/>
        <v>0</v>
      </c>
      <c r="BI356" s="144">
        <f t="shared" si="68"/>
        <v>0</v>
      </c>
      <c r="BJ356" s="18" t="s">
        <v>80</v>
      </c>
      <c r="BK356" s="144">
        <f t="shared" si="69"/>
        <v>0</v>
      </c>
      <c r="BL356" s="18" t="s">
        <v>173</v>
      </c>
      <c r="BM356" s="143" t="s">
        <v>4657</v>
      </c>
    </row>
    <row r="357" spans="2:65" s="1" customFormat="1" ht="16.5" customHeight="1">
      <c r="B357" s="33"/>
      <c r="C357" s="132" t="s">
        <v>1783</v>
      </c>
      <c r="D357" s="132" t="s">
        <v>168</v>
      </c>
      <c r="E357" s="133" t="s">
        <v>4658</v>
      </c>
      <c r="F357" s="134" t="s">
        <v>4659</v>
      </c>
      <c r="G357" s="135" t="s">
        <v>458</v>
      </c>
      <c r="H357" s="136">
        <v>12</v>
      </c>
      <c r="I357" s="137"/>
      <c r="J357" s="138">
        <f t="shared" si="60"/>
        <v>0</v>
      </c>
      <c r="K357" s="134" t="s">
        <v>19</v>
      </c>
      <c r="L357" s="33"/>
      <c r="M357" s="139" t="s">
        <v>19</v>
      </c>
      <c r="N357" s="140" t="s">
        <v>43</v>
      </c>
      <c r="P357" s="141">
        <f t="shared" si="61"/>
        <v>0</v>
      </c>
      <c r="Q357" s="141">
        <v>0</v>
      </c>
      <c r="R357" s="141">
        <f t="shared" si="62"/>
        <v>0</v>
      </c>
      <c r="S357" s="141">
        <v>0</v>
      </c>
      <c r="T357" s="142">
        <f t="shared" si="63"/>
        <v>0</v>
      </c>
      <c r="AR357" s="143" t="s">
        <v>173</v>
      </c>
      <c r="AT357" s="143" t="s">
        <v>168</v>
      </c>
      <c r="AU357" s="143" t="s">
        <v>80</v>
      </c>
      <c r="AY357" s="18" t="s">
        <v>166</v>
      </c>
      <c r="BE357" s="144">
        <f t="shared" si="64"/>
        <v>0</v>
      </c>
      <c r="BF357" s="144">
        <f t="shared" si="65"/>
        <v>0</v>
      </c>
      <c r="BG357" s="144">
        <f t="shared" si="66"/>
        <v>0</v>
      </c>
      <c r="BH357" s="144">
        <f t="shared" si="67"/>
        <v>0</v>
      </c>
      <c r="BI357" s="144">
        <f t="shared" si="68"/>
        <v>0</v>
      </c>
      <c r="BJ357" s="18" t="s">
        <v>80</v>
      </c>
      <c r="BK357" s="144">
        <f t="shared" si="69"/>
        <v>0</v>
      </c>
      <c r="BL357" s="18" t="s">
        <v>173</v>
      </c>
      <c r="BM357" s="143" t="s">
        <v>4660</v>
      </c>
    </row>
    <row r="358" spans="2:65" s="1" customFormat="1" ht="16.5" customHeight="1">
      <c r="B358" s="33"/>
      <c r="C358" s="132" t="s">
        <v>1789</v>
      </c>
      <c r="D358" s="132" t="s">
        <v>168</v>
      </c>
      <c r="E358" s="133" t="s">
        <v>4661</v>
      </c>
      <c r="F358" s="134" t="s">
        <v>4329</v>
      </c>
      <c r="G358" s="135" t="s">
        <v>458</v>
      </c>
      <c r="H358" s="136">
        <v>22</v>
      </c>
      <c r="I358" s="137"/>
      <c r="J358" s="138">
        <f t="shared" si="60"/>
        <v>0</v>
      </c>
      <c r="K358" s="134" t="s">
        <v>19</v>
      </c>
      <c r="L358" s="33"/>
      <c r="M358" s="139" t="s">
        <v>19</v>
      </c>
      <c r="N358" s="140" t="s">
        <v>43</v>
      </c>
      <c r="P358" s="141">
        <f t="shared" si="61"/>
        <v>0</v>
      </c>
      <c r="Q358" s="141">
        <v>0</v>
      </c>
      <c r="R358" s="141">
        <f t="shared" si="62"/>
        <v>0</v>
      </c>
      <c r="S358" s="141">
        <v>0</v>
      </c>
      <c r="T358" s="142">
        <f t="shared" si="63"/>
        <v>0</v>
      </c>
      <c r="AR358" s="143" t="s">
        <v>173</v>
      </c>
      <c r="AT358" s="143" t="s">
        <v>168</v>
      </c>
      <c r="AU358" s="143" t="s">
        <v>80</v>
      </c>
      <c r="AY358" s="18" t="s">
        <v>166</v>
      </c>
      <c r="BE358" s="144">
        <f t="shared" si="64"/>
        <v>0</v>
      </c>
      <c r="BF358" s="144">
        <f t="shared" si="65"/>
        <v>0</v>
      </c>
      <c r="BG358" s="144">
        <f t="shared" si="66"/>
        <v>0</v>
      </c>
      <c r="BH358" s="144">
        <f t="shared" si="67"/>
        <v>0</v>
      </c>
      <c r="BI358" s="144">
        <f t="shared" si="68"/>
        <v>0</v>
      </c>
      <c r="BJ358" s="18" t="s">
        <v>80</v>
      </c>
      <c r="BK358" s="144">
        <f t="shared" si="69"/>
        <v>0</v>
      </c>
      <c r="BL358" s="18" t="s">
        <v>173</v>
      </c>
      <c r="BM358" s="143" t="s">
        <v>4662</v>
      </c>
    </row>
    <row r="359" spans="2:65" s="1" customFormat="1" ht="16.5" customHeight="1">
      <c r="B359" s="33"/>
      <c r="C359" s="132" t="s">
        <v>1794</v>
      </c>
      <c r="D359" s="132" t="s">
        <v>168</v>
      </c>
      <c r="E359" s="133" t="s">
        <v>4663</v>
      </c>
      <c r="F359" s="134" t="s">
        <v>4332</v>
      </c>
      <c r="G359" s="135" t="s">
        <v>458</v>
      </c>
      <c r="H359" s="136">
        <v>11</v>
      </c>
      <c r="I359" s="137"/>
      <c r="J359" s="138">
        <f t="shared" si="60"/>
        <v>0</v>
      </c>
      <c r="K359" s="134" t="s">
        <v>19</v>
      </c>
      <c r="L359" s="33"/>
      <c r="M359" s="139" t="s">
        <v>19</v>
      </c>
      <c r="N359" s="140" t="s">
        <v>43</v>
      </c>
      <c r="P359" s="141">
        <f t="shared" si="61"/>
        <v>0</v>
      </c>
      <c r="Q359" s="141">
        <v>0</v>
      </c>
      <c r="R359" s="141">
        <f t="shared" si="62"/>
        <v>0</v>
      </c>
      <c r="S359" s="141">
        <v>0</v>
      </c>
      <c r="T359" s="142">
        <f t="shared" si="63"/>
        <v>0</v>
      </c>
      <c r="AR359" s="143" t="s">
        <v>173</v>
      </c>
      <c r="AT359" s="143" t="s">
        <v>168</v>
      </c>
      <c r="AU359" s="143" t="s">
        <v>80</v>
      </c>
      <c r="AY359" s="18" t="s">
        <v>166</v>
      </c>
      <c r="BE359" s="144">
        <f t="shared" si="64"/>
        <v>0</v>
      </c>
      <c r="BF359" s="144">
        <f t="shared" si="65"/>
        <v>0</v>
      </c>
      <c r="BG359" s="144">
        <f t="shared" si="66"/>
        <v>0</v>
      </c>
      <c r="BH359" s="144">
        <f t="shared" si="67"/>
        <v>0</v>
      </c>
      <c r="BI359" s="144">
        <f t="shared" si="68"/>
        <v>0</v>
      </c>
      <c r="BJ359" s="18" t="s">
        <v>80</v>
      </c>
      <c r="BK359" s="144">
        <f t="shared" si="69"/>
        <v>0</v>
      </c>
      <c r="BL359" s="18" t="s">
        <v>173</v>
      </c>
      <c r="BM359" s="143" t="s">
        <v>4664</v>
      </c>
    </row>
    <row r="360" spans="2:65" s="1" customFormat="1" ht="16.5" customHeight="1">
      <c r="B360" s="33"/>
      <c r="C360" s="132" t="s">
        <v>1799</v>
      </c>
      <c r="D360" s="132" t="s">
        <v>168</v>
      </c>
      <c r="E360" s="133" t="s">
        <v>4665</v>
      </c>
      <c r="F360" s="134" t="s">
        <v>4666</v>
      </c>
      <c r="G360" s="135" t="s">
        <v>458</v>
      </c>
      <c r="H360" s="136">
        <v>8</v>
      </c>
      <c r="I360" s="137"/>
      <c r="J360" s="138">
        <f t="shared" si="60"/>
        <v>0</v>
      </c>
      <c r="K360" s="134" t="s">
        <v>19</v>
      </c>
      <c r="L360" s="33"/>
      <c r="M360" s="139" t="s">
        <v>19</v>
      </c>
      <c r="N360" s="140" t="s">
        <v>43</v>
      </c>
      <c r="P360" s="141">
        <f t="shared" si="61"/>
        <v>0</v>
      </c>
      <c r="Q360" s="141">
        <v>0</v>
      </c>
      <c r="R360" s="141">
        <f t="shared" si="62"/>
        <v>0</v>
      </c>
      <c r="S360" s="141">
        <v>0</v>
      </c>
      <c r="T360" s="142">
        <f t="shared" si="63"/>
        <v>0</v>
      </c>
      <c r="AR360" s="143" t="s">
        <v>173</v>
      </c>
      <c r="AT360" s="143" t="s">
        <v>168</v>
      </c>
      <c r="AU360" s="143" t="s">
        <v>80</v>
      </c>
      <c r="AY360" s="18" t="s">
        <v>166</v>
      </c>
      <c r="BE360" s="144">
        <f t="shared" si="64"/>
        <v>0</v>
      </c>
      <c r="BF360" s="144">
        <f t="shared" si="65"/>
        <v>0</v>
      </c>
      <c r="BG360" s="144">
        <f t="shared" si="66"/>
        <v>0</v>
      </c>
      <c r="BH360" s="144">
        <f t="shared" si="67"/>
        <v>0</v>
      </c>
      <c r="BI360" s="144">
        <f t="shared" si="68"/>
        <v>0</v>
      </c>
      <c r="BJ360" s="18" t="s">
        <v>80</v>
      </c>
      <c r="BK360" s="144">
        <f t="shared" si="69"/>
        <v>0</v>
      </c>
      <c r="BL360" s="18" t="s">
        <v>173</v>
      </c>
      <c r="BM360" s="143" t="s">
        <v>4667</v>
      </c>
    </row>
    <row r="361" spans="2:65" s="1" customFormat="1" ht="33" customHeight="1">
      <c r="B361" s="33"/>
      <c r="C361" s="132" t="s">
        <v>1804</v>
      </c>
      <c r="D361" s="132" t="s">
        <v>168</v>
      </c>
      <c r="E361" s="133" t="s">
        <v>4668</v>
      </c>
      <c r="F361" s="134" t="s">
        <v>4336</v>
      </c>
      <c r="G361" s="135" t="s">
        <v>307</v>
      </c>
      <c r="H361" s="136">
        <v>4</v>
      </c>
      <c r="I361" s="137"/>
      <c r="J361" s="138">
        <f t="shared" si="60"/>
        <v>0</v>
      </c>
      <c r="K361" s="134" t="s">
        <v>19</v>
      </c>
      <c r="L361" s="33"/>
      <c r="M361" s="139" t="s">
        <v>19</v>
      </c>
      <c r="N361" s="140" t="s">
        <v>43</v>
      </c>
      <c r="P361" s="141">
        <f t="shared" si="61"/>
        <v>0</v>
      </c>
      <c r="Q361" s="141">
        <v>0</v>
      </c>
      <c r="R361" s="141">
        <f t="shared" si="62"/>
        <v>0</v>
      </c>
      <c r="S361" s="141">
        <v>0</v>
      </c>
      <c r="T361" s="142">
        <f t="shared" si="63"/>
        <v>0</v>
      </c>
      <c r="AR361" s="143" t="s">
        <v>173</v>
      </c>
      <c r="AT361" s="143" t="s">
        <v>168</v>
      </c>
      <c r="AU361" s="143" t="s">
        <v>80</v>
      </c>
      <c r="AY361" s="18" t="s">
        <v>166</v>
      </c>
      <c r="BE361" s="144">
        <f t="shared" si="64"/>
        <v>0</v>
      </c>
      <c r="BF361" s="144">
        <f t="shared" si="65"/>
        <v>0</v>
      </c>
      <c r="BG361" s="144">
        <f t="shared" si="66"/>
        <v>0</v>
      </c>
      <c r="BH361" s="144">
        <f t="shared" si="67"/>
        <v>0</v>
      </c>
      <c r="BI361" s="144">
        <f t="shared" si="68"/>
        <v>0</v>
      </c>
      <c r="BJ361" s="18" t="s">
        <v>80</v>
      </c>
      <c r="BK361" s="144">
        <f t="shared" si="69"/>
        <v>0</v>
      </c>
      <c r="BL361" s="18" t="s">
        <v>173</v>
      </c>
      <c r="BM361" s="143" t="s">
        <v>4669</v>
      </c>
    </row>
    <row r="362" spans="2:65" s="1" customFormat="1" ht="33" customHeight="1">
      <c r="B362" s="33"/>
      <c r="C362" s="132" t="s">
        <v>1809</v>
      </c>
      <c r="D362" s="132" t="s">
        <v>168</v>
      </c>
      <c r="E362" s="133" t="s">
        <v>4670</v>
      </c>
      <c r="F362" s="134" t="s">
        <v>4338</v>
      </c>
      <c r="G362" s="135" t="s">
        <v>307</v>
      </c>
      <c r="H362" s="136">
        <v>2</v>
      </c>
      <c r="I362" s="137"/>
      <c r="J362" s="138">
        <f t="shared" si="60"/>
        <v>0</v>
      </c>
      <c r="K362" s="134" t="s">
        <v>19</v>
      </c>
      <c r="L362" s="33"/>
      <c r="M362" s="139" t="s">
        <v>19</v>
      </c>
      <c r="N362" s="140" t="s">
        <v>43</v>
      </c>
      <c r="P362" s="141">
        <f t="shared" si="61"/>
        <v>0</v>
      </c>
      <c r="Q362" s="141">
        <v>0</v>
      </c>
      <c r="R362" s="141">
        <f t="shared" si="62"/>
        <v>0</v>
      </c>
      <c r="S362" s="141">
        <v>0</v>
      </c>
      <c r="T362" s="142">
        <f t="shared" si="63"/>
        <v>0</v>
      </c>
      <c r="AR362" s="143" t="s">
        <v>173</v>
      </c>
      <c r="AT362" s="143" t="s">
        <v>168</v>
      </c>
      <c r="AU362" s="143" t="s">
        <v>80</v>
      </c>
      <c r="AY362" s="18" t="s">
        <v>166</v>
      </c>
      <c r="BE362" s="144">
        <f t="shared" si="64"/>
        <v>0</v>
      </c>
      <c r="BF362" s="144">
        <f t="shared" si="65"/>
        <v>0</v>
      </c>
      <c r="BG362" s="144">
        <f t="shared" si="66"/>
        <v>0</v>
      </c>
      <c r="BH362" s="144">
        <f t="shared" si="67"/>
        <v>0</v>
      </c>
      <c r="BI362" s="144">
        <f t="shared" si="68"/>
        <v>0</v>
      </c>
      <c r="BJ362" s="18" t="s">
        <v>80</v>
      </c>
      <c r="BK362" s="144">
        <f t="shared" si="69"/>
        <v>0</v>
      </c>
      <c r="BL362" s="18" t="s">
        <v>173</v>
      </c>
      <c r="BM362" s="143" t="s">
        <v>4671</v>
      </c>
    </row>
    <row r="363" spans="2:65" s="1" customFormat="1" ht="19.5">
      <c r="B363" s="33"/>
      <c r="D363" s="150" t="s">
        <v>887</v>
      </c>
      <c r="F363" s="187" t="s">
        <v>4228</v>
      </c>
      <c r="I363" s="147"/>
      <c r="L363" s="33"/>
      <c r="M363" s="148"/>
      <c r="T363" s="54"/>
      <c r="AT363" s="18" t="s">
        <v>887</v>
      </c>
      <c r="AU363" s="18" t="s">
        <v>80</v>
      </c>
    </row>
    <row r="364" spans="2:65" s="1" customFormat="1" ht="33" customHeight="1">
      <c r="B364" s="33"/>
      <c r="C364" s="132" t="s">
        <v>1813</v>
      </c>
      <c r="D364" s="132" t="s">
        <v>168</v>
      </c>
      <c r="E364" s="133" t="s">
        <v>4672</v>
      </c>
      <c r="F364" s="134" t="s">
        <v>4673</v>
      </c>
      <c r="G364" s="135" t="s">
        <v>307</v>
      </c>
      <c r="H364" s="136">
        <v>32</v>
      </c>
      <c r="I364" s="137"/>
      <c r="J364" s="138">
        <f t="shared" ref="J364:J378" si="70">ROUND(I364*H364,2)</f>
        <v>0</v>
      </c>
      <c r="K364" s="134" t="s">
        <v>19</v>
      </c>
      <c r="L364" s="33"/>
      <c r="M364" s="139" t="s">
        <v>19</v>
      </c>
      <c r="N364" s="140" t="s">
        <v>43</v>
      </c>
      <c r="P364" s="141">
        <f t="shared" ref="P364:P378" si="71">O364*H364</f>
        <v>0</v>
      </c>
      <c r="Q364" s="141">
        <v>0</v>
      </c>
      <c r="R364" s="141">
        <f t="shared" ref="R364:R378" si="72">Q364*H364</f>
        <v>0</v>
      </c>
      <c r="S364" s="141">
        <v>0</v>
      </c>
      <c r="T364" s="142">
        <f t="shared" ref="T364:T378" si="73">S364*H364</f>
        <v>0</v>
      </c>
      <c r="AR364" s="143" t="s">
        <v>173</v>
      </c>
      <c r="AT364" s="143" t="s">
        <v>168</v>
      </c>
      <c r="AU364" s="143" t="s">
        <v>80</v>
      </c>
      <c r="AY364" s="18" t="s">
        <v>166</v>
      </c>
      <c r="BE364" s="144">
        <f t="shared" ref="BE364:BE378" si="74">IF(N364="základní",J364,0)</f>
        <v>0</v>
      </c>
      <c r="BF364" s="144">
        <f t="shared" ref="BF364:BF378" si="75">IF(N364="snížená",J364,0)</f>
        <v>0</v>
      </c>
      <c r="BG364" s="144">
        <f t="shared" ref="BG364:BG378" si="76">IF(N364="zákl. přenesená",J364,0)</f>
        <v>0</v>
      </c>
      <c r="BH364" s="144">
        <f t="shared" ref="BH364:BH378" si="77">IF(N364="sníž. přenesená",J364,0)</f>
        <v>0</v>
      </c>
      <c r="BI364" s="144">
        <f t="shared" ref="BI364:BI378" si="78">IF(N364="nulová",J364,0)</f>
        <v>0</v>
      </c>
      <c r="BJ364" s="18" t="s">
        <v>80</v>
      </c>
      <c r="BK364" s="144">
        <f t="shared" ref="BK364:BK378" si="79">ROUND(I364*H364,2)</f>
        <v>0</v>
      </c>
      <c r="BL364" s="18" t="s">
        <v>173</v>
      </c>
      <c r="BM364" s="143" t="s">
        <v>4674</v>
      </c>
    </row>
    <row r="365" spans="2:65" s="1" customFormat="1" ht="33" customHeight="1">
      <c r="B365" s="33"/>
      <c r="C365" s="132" t="s">
        <v>1820</v>
      </c>
      <c r="D365" s="132" t="s">
        <v>168</v>
      </c>
      <c r="E365" s="133" t="s">
        <v>4675</v>
      </c>
      <c r="F365" s="134" t="s">
        <v>4676</v>
      </c>
      <c r="G365" s="135" t="s">
        <v>307</v>
      </c>
      <c r="H365" s="136">
        <v>18</v>
      </c>
      <c r="I365" s="137"/>
      <c r="J365" s="138">
        <f t="shared" si="70"/>
        <v>0</v>
      </c>
      <c r="K365" s="134" t="s">
        <v>19</v>
      </c>
      <c r="L365" s="33"/>
      <c r="M365" s="139" t="s">
        <v>19</v>
      </c>
      <c r="N365" s="140" t="s">
        <v>43</v>
      </c>
      <c r="P365" s="141">
        <f t="shared" si="71"/>
        <v>0</v>
      </c>
      <c r="Q365" s="141">
        <v>0</v>
      </c>
      <c r="R365" s="141">
        <f t="shared" si="72"/>
        <v>0</v>
      </c>
      <c r="S365" s="141">
        <v>0</v>
      </c>
      <c r="T365" s="142">
        <f t="shared" si="73"/>
        <v>0</v>
      </c>
      <c r="AR365" s="143" t="s">
        <v>173</v>
      </c>
      <c r="AT365" s="143" t="s">
        <v>168</v>
      </c>
      <c r="AU365" s="143" t="s">
        <v>80</v>
      </c>
      <c r="AY365" s="18" t="s">
        <v>166</v>
      </c>
      <c r="BE365" s="144">
        <f t="shared" si="74"/>
        <v>0</v>
      </c>
      <c r="BF365" s="144">
        <f t="shared" si="75"/>
        <v>0</v>
      </c>
      <c r="BG365" s="144">
        <f t="shared" si="76"/>
        <v>0</v>
      </c>
      <c r="BH365" s="144">
        <f t="shared" si="77"/>
        <v>0</v>
      </c>
      <c r="BI365" s="144">
        <f t="shared" si="78"/>
        <v>0</v>
      </c>
      <c r="BJ365" s="18" t="s">
        <v>80</v>
      </c>
      <c r="BK365" s="144">
        <f t="shared" si="79"/>
        <v>0</v>
      </c>
      <c r="BL365" s="18" t="s">
        <v>173</v>
      </c>
      <c r="BM365" s="143" t="s">
        <v>4677</v>
      </c>
    </row>
    <row r="366" spans="2:65" s="1" customFormat="1" ht="33" customHeight="1">
      <c r="B366" s="33"/>
      <c r="C366" s="132" t="s">
        <v>1826</v>
      </c>
      <c r="D366" s="132" t="s">
        <v>168</v>
      </c>
      <c r="E366" s="133" t="s">
        <v>4678</v>
      </c>
      <c r="F366" s="134" t="s">
        <v>4679</v>
      </c>
      <c r="G366" s="135" t="s">
        <v>307</v>
      </c>
      <c r="H366" s="136">
        <v>8</v>
      </c>
      <c r="I366" s="137"/>
      <c r="J366" s="138">
        <f t="shared" si="70"/>
        <v>0</v>
      </c>
      <c r="K366" s="134" t="s">
        <v>19</v>
      </c>
      <c r="L366" s="33"/>
      <c r="M366" s="139" t="s">
        <v>19</v>
      </c>
      <c r="N366" s="140" t="s">
        <v>43</v>
      </c>
      <c r="P366" s="141">
        <f t="shared" si="71"/>
        <v>0</v>
      </c>
      <c r="Q366" s="141">
        <v>0</v>
      </c>
      <c r="R366" s="141">
        <f t="shared" si="72"/>
        <v>0</v>
      </c>
      <c r="S366" s="141">
        <v>0</v>
      </c>
      <c r="T366" s="142">
        <f t="shared" si="73"/>
        <v>0</v>
      </c>
      <c r="AR366" s="143" t="s">
        <v>173</v>
      </c>
      <c r="AT366" s="143" t="s">
        <v>168</v>
      </c>
      <c r="AU366" s="143" t="s">
        <v>80</v>
      </c>
      <c r="AY366" s="18" t="s">
        <v>166</v>
      </c>
      <c r="BE366" s="144">
        <f t="shared" si="74"/>
        <v>0</v>
      </c>
      <c r="BF366" s="144">
        <f t="shared" si="75"/>
        <v>0</v>
      </c>
      <c r="BG366" s="144">
        <f t="shared" si="76"/>
        <v>0</v>
      </c>
      <c r="BH366" s="144">
        <f t="shared" si="77"/>
        <v>0</v>
      </c>
      <c r="BI366" s="144">
        <f t="shared" si="78"/>
        <v>0</v>
      </c>
      <c r="BJ366" s="18" t="s">
        <v>80</v>
      </c>
      <c r="BK366" s="144">
        <f t="shared" si="79"/>
        <v>0</v>
      </c>
      <c r="BL366" s="18" t="s">
        <v>173</v>
      </c>
      <c r="BM366" s="143" t="s">
        <v>4680</v>
      </c>
    </row>
    <row r="367" spans="2:65" s="1" customFormat="1" ht="33" customHeight="1">
      <c r="B367" s="33"/>
      <c r="C367" s="132" t="s">
        <v>1832</v>
      </c>
      <c r="D367" s="132" t="s">
        <v>168</v>
      </c>
      <c r="E367" s="133" t="s">
        <v>4681</v>
      </c>
      <c r="F367" s="134" t="s">
        <v>4682</v>
      </c>
      <c r="G367" s="135" t="s">
        <v>307</v>
      </c>
      <c r="H367" s="136">
        <v>2</v>
      </c>
      <c r="I367" s="137"/>
      <c r="J367" s="138">
        <f t="shared" si="70"/>
        <v>0</v>
      </c>
      <c r="K367" s="134" t="s">
        <v>19</v>
      </c>
      <c r="L367" s="33"/>
      <c r="M367" s="139" t="s">
        <v>19</v>
      </c>
      <c r="N367" s="140" t="s">
        <v>43</v>
      </c>
      <c r="P367" s="141">
        <f t="shared" si="71"/>
        <v>0</v>
      </c>
      <c r="Q367" s="141">
        <v>0</v>
      </c>
      <c r="R367" s="141">
        <f t="shared" si="72"/>
        <v>0</v>
      </c>
      <c r="S367" s="141">
        <v>0</v>
      </c>
      <c r="T367" s="142">
        <f t="shared" si="73"/>
        <v>0</v>
      </c>
      <c r="AR367" s="143" t="s">
        <v>173</v>
      </c>
      <c r="AT367" s="143" t="s">
        <v>168</v>
      </c>
      <c r="AU367" s="143" t="s">
        <v>80</v>
      </c>
      <c r="AY367" s="18" t="s">
        <v>166</v>
      </c>
      <c r="BE367" s="144">
        <f t="shared" si="74"/>
        <v>0</v>
      </c>
      <c r="BF367" s="144">
        <f t="shared" si="75"/>
        <v>0</v>
      </c>
      <c r="BG367" s="144">
        <f t="shared" si="76"/>
        <v>0</v>
      </c>
      <c r="BH367" s="144">
        <f t="shared" si="77"/>
        <v>0</v>
      </c>
      <c r="BI367" s="144">
        <f t="shared" si="78"/>
        <v>0</v>
      </c>
      <c r="BJ367" s="18" t="s">
        <v>80</v>
      </c>
      <c r="BK367" s="144">
        <f t="shared" si="79"/>
        <v>0</v>
      </c>
      <c r="BL367" s="18" t="s">
        <v>173</v>
      </c>
      <c r="BM367" s="143" t="s">
        <v>4683</v>
      </c>
    </row>
    <row r="368" spans="2:65" s="1" customFormat="1" ht="49.15" customHeight="1">
      <c r="B368" s="33"/>
      <c r="C368" s="132" t="s">
        <v>1837</v>
      </c>
      <c r="D368" s="132" t="s">
        <v>168</v>
      </c>
      <c r="E368" s="133" t="s">
        <v>4684</v>
      </c>
      <c r="F368" s="134" t="s">
        <v>4685</v>
      </c>
      <c r="G368" s="135" t="s">
        <v>307</v>
      </c>
      <c r="H368" s="136">
        <v>10</v>
      </c>
      <c r="I368" s="137"/>
      <c r="J368" s="138">
        <f t="shared" si="70"/>
        <v>0</v>
      </c>
      <c r="K368" s="134" t="s">
        <v>19</v>
      </c>
      <c r="L368" s="33"/>
      <c r="M368" s="139" t="s">
        <v>19</v>
      </c>
      <c r="N368" s="140" t="s">
        <v>43</v>
      </c>
      <c r="P368" s="141">
        <f t="shared" si="71"/>
        <v>0</v>
      </c>
      <c r="Q368" s="141">
        <v>0</v>
      </c>
      <c r="R368" s="141">
        <f t="shared" si="72"/>
        <v>0</v>
      </c>
      <c r="S368" s="141">
        <v>0</v>
      </c>
      <c r="T368" s="142">
        <f t="shared" si="73"/>
        <v>0</v>
      </c>
      <c r="AR368" s="143" t="s">
        <v>173</v>
      </c>
      <c r="AT368" s="143" t="s">
        <v>168</v>
      </c>
      <c r="AU368" s="143" t="s">
        <v>80</v>
      </c>
      <c r="AY368" s="18" t="s">
        <v>166</v>
      </c>
      <c r="BE368" s="144">
        <f t="shared" si="74"/>
        <v>0</v>
      </c>
      <c r="BF368" s="144">
        <f t="shared" si="75"/>
        <v>0</v>
      </c>
      <c r="BG368" s="144">
        <f t="shared" si="76"/>
        <v>0</v>
      </c>
      <c r="BH368" s="144">
        <f t="shared" si="77"/>
        <v>0</v>
      </c>
      <c r="BI368" s="144">
        <f t="shared" si="78"/>
        <v>0</v>
      </c>
      <c r="BJ368" s="18" t="s">
        <v>80</v>
      </c>
      <c r="BK368" s="144">
        <f t="shared" si="79"/>
        <v>0</v>
      </c>
      <c r="BL368" s="18" t="s">
        <v>173</v>
      </c>
      <c r="BM368" s="143" t="s">
        <v>4686</v>
      </c>
    </row>
    <row r="369" spans="2:65" s="1" customFormat="1" ht="44.25" customHeight="1">
      <c r="B369" s="33"/>
      <c r="C369" s="132" t="s">
        <v>1842</v>
      </c>
      <c r="D369" s="132" t="s">
        <v>168</v>
      </c>
      <c r="E369" s="133" t="s">
        <v>4687</v>
      </c>
      <c r="F369" s="134" t="s">
        <v>4688</v>
      </c>
      <c r="G369" s="135" t="s">
        <v>307</v>
      </c>
      <c r="H369" s="136">
        <v>2</v>
      </c>
      <c r="I369" s="137"/>
      <c r="J369" s="138">
        <f t="shared" si="70"/>
        <v>0</v>
      </c>
      <c r="K369" s="134" t="s">
        <v>19</v>
      </c>
      <c r="L369" s="33"/>
      <c r="M369" s="139" t="s">
        <v>19</v>
      </c>
      <c r="N369" s="140" t="s">
        <v>43</v>
      </c>
      <c r="P369" s="141">
        <f t="shared" si="71"/>
        <v>0</v>
      </c>
      <c r="Q369" s="141">
        <v>0</v>
      </c>
      <c r="R369" s="141">
        <f t="shared" si="72"/>
        <v>0</v>
      </c>
      <c r="S369" s="141">
        <v>0</v>
      </c>
      <c r="T369" s="142">
        <f t="shared" si="73"/>
        <v>0</v>
      </c>
      <c r="AR369" s="143" t="s">
        <v>173</v>
      </c>
      <c r="AT369" s="143" t="s">
        <v>168</v>
      </c>
      <c r="AU369" s="143" t="s">
        <v>80</v>
      </c>
      <c r="AY369" s="18" t="s">
        <v>166</v>
      </c>
      <c r="BE369" s="144">
        <f t="shared" si="74"/>
        <v>0</v>
      </c>
      <c r="BF369" s="144">
        <f t="shared" si="75"/>
        <v>0</v>
      </c>
      <c r="BG369" s="144">
        <f t="shared" si="76"/>
        <v>0</v>
      </c>
      <c r="BH369" s="144">
        <f t="shared" si="77"/>
        <v>0</v>
      </c>
      <c r="BI369" s="144">
        <f t="shared" si="78"/>
        <v>0</v>
      </c>
      <c r="BJ369" s="18" t="s">
        <v>80</v>
      </c>
      <c r="BK369" s="144">
        <f t="shared" si="79"/>
        <v>0</v>
      </c>
      <c r="BL369" s="18" t="s">
        <v>173</v>
      </c>
      <c r="BM369" s="143" t="s">
        <v>4689</v>
      </c>
    </row>
    <row r="370" spans="2:65" s="1" customFormat="1" ht="16.5" customHeight="1">
      <c r="B370" s="33"/>
      <c r="C370" s="132" t="s">
        <v>1847</v>
      </c>
      <c r="D370" s="132" t="s">
        <v>168</v>
      </c>
      <c r="E370" s="133" t="s">
        <v>4690</v>
      </c>
      <c r="F370" s="134" t="s">
        <v>4242</v>
      </c>
      <c r="G370" s="135" t="s">
        <v>307</v>
      </c>
      <c r="H370" s="136">
        <v>2</v>
      </c>
      <c r="I370" s="137"/>
      <c r="J370" s="138">
        <f t="shared" si="70"/>
        <v>0</v>
      </c>
      <c r="K370" s="134" t="s">
        <v>19</v>
      </c>
      <c r="L370" s="33"/>
      <c r="M370" s="139" t="s">
        <v>19</v>
      </c>
      <c r="N370" s="140" t="s">
        <v>43</v>
      </c>
      <c r="P370" s="141">
        <f t="shared" si="71"/>
        <v>0</v>
      </c>
      <c r="Q370" s="141">
        <v>0</v>
      </c>
      <c r="R370" s="141">
        <f t="shared" si="72"/>
        <v>0</v>
      </c>
      <c r="S370" s="141">
        <v>0</v>
      </c>
      <c r="T370" s="142">
        <f t="shared" si="73"/>
        <v>0</v>
      </c>
      <c r="AR370" s="143" t="s">
        <v>173</v>
      </c>
      <c r="AT370" s="143" t="s">
        <v>168</v>
      </c>
      <c r="AU370" s="143" t="s">
        <v>80</v>
      </c>
      <c r="AY370" s="18" t="s">
        <v>166</v>
      </c>
      <c r="BE370" s="144">
        <f t="shared" si="74"/>
        <v>0</v>
      </c>
      <c r="BF370" s="144">
        <f t="shared" si="75"/>
        <v>0</v>
      </c>
      <c r="BG370" s="144">
        <f t="shared" si="76"/>
        <v>0</v>
      </c>
      <c r="BH370" s="144">
        <f t="shared" si="77"/>
        <v>0</v>
      </c>
      <c r="BI370" s="144">
        <f t="shared" si="78"/>
        <v>0</v>
      </c>
      <c r="BJ370" s="18" t="s">
        <v>80</v>
      </c>
      <c r="BK370" s="144">
        <f t="shared" si="79"/>
        <v>0</v>
      </c>
      <c r="BL370" s="18" t="s">
        <v>173</v>
      </c>
      <c r="BM370" s="143" t="s">
        <v>4691</v>
      </c>
    </row>
    <row r="371" spans="2:65" s="1" customFormat="1" ht="16.5" customHeight="1">
      <c r="B371" s="33"/>
      <c r="C371" s="132" t="s">
        <v>1850</v>
      </c>
      <c r="D371" s="132" t="s">
        <v>168</v>
      </c>
      <c r="E371" s="133" t="s">
        <v>4692</v>
      </c>
      <c r="F371" s="134" t="s">
        <v>4693</v>
      </c>
      <c r="G371" s="135" t="s">
        <v>307</v>
      </c>
      <c r="H371" s="136">
        <v>4</v>
      </c>
      <c r="I371" s="137"/>
      <c r="J371" s="138">
        <f t="shared" si="70"/>
        <v>0</v>
      </c>
      <c r="K371" s="134" t="s">
        <v>19</v>
      </c>
      <c r="L371" s="33"/>
      <c r="M371" s="139" t="s">
        <v>19</v>
      </c>
      <c r="N371" s="140" t="s">
        <v>43</v>
      </c>
      <c r="P371" s="141">
        <f t="shared" si="71"/>
        <v>0</v>
      </c>
      <c r="Q371" s="141">
        <v>0</v>
      </c>
      <c r="R371" s="141">
        <f t="shared" si="72"/>
        <v>0</v>
      </c>
      <c r="S371" s="141">
        <v>0</v>
      </c>
      <c r="T371" s="142">
        <f t="shared" si="73"/>
        <v>0</v>
      </c>
      <c r="AR371" s="143" t="s">
        <v>173</v>
      </c>
      <c r="AT371" s="143" t="s">
        <v>168</v>
      </c>
      <c r="AU371" s="143" t="s">
        <v>80</v>
      </c>
      <c r="AY371" s="18" t="s">
        <v>166</v>
      </c>
      <c r="BE371" s="144">
        <f t="shared" si="74"/>
        <v>0</v>
      </c>
      <c r="BF371" s="144">
        <f t="shared" si="75"/>
        <v>0</v>
      </c>
      <c r="BG371" s="144">
        <f t="shared" si="76"/>
        <v>0</v>
      </c>
      <c r="BH371" s="144">
        <f t="shared" si="77"/>
        <v>0</v>
      </c>
      <c r="BI371" s="144">
        <f t="shared" si="78"/>
        <v>0</v>
      </c>
      <c r="BJ371" s="18" t="s">
        <v>80</v>
      </c>
      <c r="BK371" s="144">
        <f t="shared" si="79"/>
        <v>0</v>
      </c>
      <c r="BL371" s="18" t="s">
        <v>173</v>
      </c>
      <c r="BM371" s="143" t="s">
        <v>4694</v>
      </c>
    </row>
    <row r="372" spans="2:65" s="1" customFormat="1" ht="16.5" customHeight="1">
      <c r="B372" s="33"/>
      <c r="C372" s="132" t="s">
        <v>1857</v>
      </c>
      <c r="D372" s="132" t="s">
        <v>168</v>
      </c>
      <c r="E372" s="133" t="s">
        <v>4695</v>
      </c>
      <c r="F372" s="134" t="s">
        <v>4460</v>
      </c>
      <c r="G372" s="135" t="s">
        <v>307</v>
      </c>
      <c r="H372" s="136">
        <v>4</v>
      </c>
      <c r="I372" s="137"/>
      <c r="J372" s="138">
        <f t="shared" si="70"/>
        <v>0</v>
      </c>
      <c r="K372" s="134" t="s">
        <v>19</v>
      </c>
      <c r="L372" s="33"/>
      <c r="M372" s="139" t="s">
        <v>19</v>
      </c>
      <c r="N372" s="140" t="s">
        <v>43</v>
      </c>
      <c r="P372" s="141">
        <f t="shared" si="71"/>
        <v>0</v>
      </c>
      <c r="Q372" s="141">
        <v>0</v>
      </c>
      <c r="R372" s="141">
        <f t="shared" si="72"/>
        <v>0</v>
      </c>
      <c r="S372" s="141">
        <v>0</v>
      </c>
      <c r="T372" s="142">
        <f t="shared" si="73"/>
        <v>0</v>
      </c>
      <c r="AR372" s="143" t="s">
        <v>173</v>
      </c>
      <c r="AT372" s="143" t="s">
        <v>168</v>
      </c>
      <c r="AU372" s="143" t="s">
        <v>80</v>
      </c>
      <c r="AY372" s="18" t="s">
        <v>166</v>
      </c>
      <c r="BE372" s="144">
        <f t="shared" si="74"/>
        <v>0</v>
      </c>
      <c r="BF372" s="144">
        <f t="shared" si="75"/>
        <v>0</v>
      </c>
      <c r="BG372" s="144">
        <f t="shared" si="76"/>
        <v>0</v>
      </c>
      <c r="BH372" s="144">
        <f t="shared" si="77"/>
        <v>0</v>
      </c>
      <c r="BI372" s="144">
        <f t="shared" si="78"/>
        <v>0</v>
      </c>
      <c r="BJ372" s="18" t="s">
        <v>80</v>
      </c>
      <c r="BK372" s="144">
        <f t="shared" si="79"/>
        <v>0</v>
      </c>
      <c r="BL372" s="18" t="s">
        <v>173</v>
      </c>
      <c r="BM372" s="143" t="s">
        <v>4696</v>
      </c>
    </row>
    <row r="373" spans="2:65" s="1" customFormat="1" ht="16.5" customHeight="1">
      <c r="B373" s="33"/>
      <c r="C373" s="132" t="s">
        <v>1862</v>
      </c>
      <c r="D373" s="132" t="s">
        <v>168</v>
      </c>
      <c r="E373" s="133" t="s">
        <v>4697</v>
      </c>
      <c r="F373" s="134" t="s">
        <v>4698</v>
      </c>
      <c r="G373" s="135" t="s">
        <v>307</v>
      </c>
      <c r="H373" s="136">
        <v>9</v>
      </c>
      <c r="I373" s="137"/>
      <c r="J373" s="138">
        <f t="shared" si="70"/>
        <v>0</v>
      </c>
      <c r="K373" s="134" t="s">
        <v>19</v>
      </c>
      <c r="L373" s="33"/>
      <c r="M373" s="139" t="s">
        <v>19</v>
      </c>
      <c r="N373" s="140" t="s">
        <v>43</v>
      </c>
      <c r="P373" s="141">
        <f t="shared" si="71"/>
        <v>0</v>
      </c>
      <c r="Q373" s="141">
        <v>0</v>
      </c>
      <c r="R373" s="141">
        <f t="shared" si="72"/>
        <v>0</v>
      </c>
      <c r="S373" s="141">
        <v>0</v>
      </c>
      <c r="T373" s="142">
        <f t="shared" si="73"/>
        <v>0</v>
      </c>
      <c r="AR373" s="143" t="s">
        <v>173</v>
      </c>
      <c r="AT373" s="143" t="s">
        <v>168</v>
      </c>
      <c r="AU373" s="143" t="s">
        <v>80</v>
      </c>
      <c r="AY373" s="18" t="s">
        <v>166</v>
      </c>
      <c r="BE373" s="144">
        <f t="shared" si="74"/>
        <v>0</v>
      </c>
      <c r="BF373" s="144">
        <f t="shared" si="75"/>
        <v>0</v>
      </c>
      <c r="BG373" s="144">
        <f t="shared" si="76"/>
        <v>0</v>
      </c>
      <c r="BH373" s="144">
        <f t="shared" si="77"/>
        <v>0</v>
      </c>
      <c r="BI373" s="144">
        <f t="shared" si="78"/>
        <v>0</v>
      </c>
      <c r="BJ373" s="18" t="s">
        <v>80</v>
      </c>
      <c r="BK373" s="144">
        <f t="shared" si="79"/>
        <v>0</v>
      </c>
      <c r="BL373" s="18" t="s">
        <v>173</v>
      </c>
      <c r="BM373" s="143" t="s">
        <v>4699</v>
      </c>
    </row>
    <row r="374" spans="2:65" s="1" customFormat="1" ht="16.5" customHeight="1">
      <c r="B374" s="33"/>
      <c r="C374" s="132" t="s">
        <v>1867</v>
      </c>
      <c r="D374" s="132" t="s">
        <v>168</v>
      </c>
      <c r="E374" s="133" t="s">
        <v>4700</v>
      </c>
      <c r="F374" s="134" t="s">
        <v>4701</v>
      </c>
      <c r="G374" s="135" t="s">
        <v>307</v>
      </c>
      <c r="H374" s="136">
        <v>2</v>
      </c>
      <c r="I374" s="137"/>
      <c r="J374" s="138">
        <f t="shared" si="70"/>
        <v>0</v>
      </c>
      <c r="K374" s="134" t="s">
        <v>19</v>
      </c>
      <c r="L374" s="33"/>
      <c r="M374" s="139" t="s">
        <v>19</v>
      </c>
      <c r="N374" s="140" t="s">
        <v>43</v>
      </c>
      <c r="P374" s="141">
        <f t="shared" si="71"/>
        <v>0</v>
      </c>
      <c r="Q374" s="141">
        <v>0</v>
      </c>
      <c r="R374" s="141">
        <f t="shared" si="72"/>
        <v>0</v>
      </c>
      <c r="S374" s="141">
        <v>0</v>
      </c>
      <c r="T374" s="142">
        <f t="shared" si="73"/>
        <v>0</v>
      </c>
      <c r="AR374" s="143" t="s">
        <v>173</v>
      </c>
      <c r="AT374" s="143" t="s">
        <v>168</v>
      </c>
      <c r="AU374" s="143" t="s">
        <v>80</v>
      </c>
      <c r="AY374" s="18" t="s">
        <v>166</v>
      </c>
      <c r="BE374" s="144">
        <f t="shared" si="74"/>
        <v>0</v>
      </c>
      <c r="BF374" s="144">
        <f t="shared" si="75"/>
        <v>0</v>
      </c>
      <c r="BG374" s="144">
        <f t="shared" si="76"/>
        <v>0</v>
      </c>
      <c r="BH374" s="144">
        <f t="shared" si="77"/>
        <v>0</v>
      </c>
      <c r="BI374" s="144">
        <f t="shared" si="78"/>
        <v>0</v>
      </c>
      <c r="BJ374" s="18" t="s">
        <v>80</v>
      </c>
      <c r="BK374" s="144">
        <f t="shared" si="79"/>
        <v>0</v>
      </c>
      <c r="BL374" s="18" t="s">
        <v>173</v>
      </c>
      <c r="BM374" s="143" t="s">
        <v>4702</v>
      </c>
    </row>
    <row r="375" spans="2:65" s="1" customFormat="1" ht="16.5" customHeight="1">
      <c r="B375" s="33"/>
      <c r="C375" s="132" t="s">
        <v>1872</v>
      </c>
      <c r="D375" s="132" t="s">
        <v>168</v>
      </c>
      <c r="E375" s="133" t="s">
        <v>4703</v>
      </c>
      <c r="F375" s="134" t="s">
        <v>4704</v>
      </c>
      <c r="G375" s="135" t="s">
        <v>307</v>
      </c>
      <c r="H375" s="136">
        <v>5</v>
      </c>
      <c r="I375" s="137"/>
      <c r="J375" s="138">
        <f t="shared" si="70"/>
        <v>0</v>
      </c>
      <c r="K375" s="134" t="s">
        <v>19</v>
      </c>
      <c r="L375" s="33"/>
      <c r="M375" s="139" t="s">
        <v>19</v>
      </c>
      <c r="N375" s="140" t="s">
        <v>43</v>
      </c>
      <c r="P375" s="141">
        <f t="shared" si="71"/>
        <v>0</v>
      </c>
      <c r="Q375" s="141">
        <v>0</v>
      </c>
      <c r="R375" s="141">
        <f t="shared" si="72"/>
        <v>0</v>
      </c>
      <c r="S375" s="141">
        <v>0</v>
      </c>
      <c r="T375" s="142">
        <f t="shared" si="73"/>
        <v>0</v>
      </c>
      <c r="AR375" s="143" t="s">
        <v>173</v>
      </c>
      <c r="AT375" s="143" t="s">
        <v>168</v>
      </c>
      <c r="AU375" s="143" t="s">
        <v>80</v>
      </c>
      <c r="AY375" s="18" t="s">
        <v>166</v>
      </c>
      <c r="BE375" s="144">
        <f t="shared" si="74"/>
        <v>0</v>
      </c>
      <c r="BF375" s="144">
        <f t="shared" si="75"/>
        <v>0</v>
      </c>
      <c r="BG375" s="144">
        <f t="shared" si="76"/>
        <v>0</v>
      </c>
      <c r="BH375" s="144">
        <f t="shared" si="77"/>
        <v>0</v>
      </c>
      <c r="BI375" s="144">
        <f t="shared" si="78"/>
        <v>0</v>
      </c>
      <c r="BJ375" s="18" t="s">
        <v>80</v>
      </c>
      <c r="BK375" s="144">
        <f t="shared" si="79"/>
        <v>0</v>
      </c>
      <c r="BL375" s="18" t="s">
        <v>173</v>
      </c>
      <c r="BM375" s="143" t="s">
        <v>4705</v>
      </c>
    </row>
    <row r="376" spans="2:65" s="1" customFormat="1" ht="21.75" customHeight="1">
      <c r="B376" s="33"/>
      <c r="C376" s="132" t="s">
        <v>1875</v>
      </c>
      <c r="D376" s="132" t="s">
        <v>168</v>
      </c>
      <c r="E376" s="133" t="s">
        <v>4706</v>
      </c>
      <c r="F376" s="134" t="s">
        <v>4707</v>
      </c>
      <c r="G376" s="135" t="s">
        <v>307</v>
      </c>
      <c r="H376" s="136">
        <v>4</v>
      </c>
      <c r="I376" s="137"/>
      <c r="J376" s="138">
        <f t="shared" si="70"/>
        <v>0</v>
      </c>
      <c r="K376" s="134" t="s">
        <v>19</v>
      </c>
      <c r="L376" s="33"/>
      <c r="M376" s="139" t="s">
        <v>19</v>
      </c>
      <c r="N376" s="140" t="s">
        <v>43</v>
      </c>
      <c r="P376" s="141">
        <f t="shared" si="71"/>
        <v>0</v>
      </c>
      <c r="Q376" s="141">
        <v>0</v>
      </c>
      <c r="R376" s="141">
        <f t="shared" si="72"/>
        <v>0</v>
      </c>
      <c r="S376" s="141">
        <v>0</v>
      </c>
      <c r="T376" s="142">
        <f t="shared" si="73"/>
        <v>0</v>
      </c>
      <c r="AR376" s="143" t="s">
        <v>173</v>
      </c>
      <c r="AT376" s="143" t="s">
        <v>168</v>
      </c>
      <c r="AU376" s="143" t="s">
        <v>80</v>
      </c>
      <c r="AY376" s="18" t="s">
        <v>166</v>
      </c>
      <c r="BE376" s="144">
        <f t="shared" si="74"/>
        <v>0</v>
      </c>
      <c r="BF376" s="144">
        <f t="shared" si="75"/>
        <v>0</v>
      </c>
      <c r="BG376" s="144">
        <f t="shared" si="76"/>
        <v>0</v>
      </c>
      <c r="BH376" s="144">
        <f t="shared" si="77"/>
        <v>0</v>
      </c>
      <c r="BI376" s="144">
        <f t="shared" si="78"/>
        <v>0</v>
      </c>
      <c r="BJ376" s="18" t="s">
        <v>80</v>
      </c>
      <c r="BK376" s="144">
        <f t="shared" si="79"/>
        <v>0</v>
      </c>
      <c r="BL376" s="18" t="s">
        <v>173</v>
      </c>
      <c r="BM376" s="143" t="s">
        <v>4708</v>
      </c>
    </row>
    <row r="377" spans="2:65" s="1" customFormat="1" ht="16.5" customHeight="1">
      <c r="B377" s="33"/>
      <c r="C377" s="132" t="s">
        <v>1881</v>
      </c>
      <c r="D377" s="132" t="s">
        <v>168</v>
      </c>
      <c r="E377" s="133" t="s">
        <v>4709</v>
      </c>
      <c r="F377" s="134" t="s">
        <v>4367</v>
      </c>
      <c r="G377" s="135" t="s">
        <v>307</v>
      </c>
      <c r="H377" s="136">
        <v>4</v>
      </c>
      <c r="I377" s="137"/>
      <c r="J377" s="138">
        <f t="shared" si="70"/>
        <v>0</v>
      </c>
      <c r="K377" s="134" t="s">
        <v>19</v>
      </c>
      <c r="L377" s="33"/>
      <c r="M377" s="139" t="s">
        <v>19</v>
      </c>
      <c r="N377" s="140" t="s">
        <v>43</v>
      </c>
      <c r="P377" s="141">
        <f t="shared" si="71"/>
        <v>0</v>
      </c>
      <c r="Q377" s="141">
        <v>0</v>
      </c>
      <c r="R377" s="141">
        <f t="shared" si="72"/>
        <v>0</v>
      </c>
      <c r="S377" s="141">
        <v>0</v>
      </c>
      <c r="T377" s="142">
        <f t="shared" si="73"/>
        <v>0</v>
      </c>
      <c r="AR377" s="143" t="s">
        <v>173</v>
      </c>
      <c r="AT377" s="143" t="s">
        <v>168</v>
      </c>
      <c r="AU377" s="143" t="s">
        <v>80</v>
      </c>
      <c r="AY377" s="18" t="s">
        <v>166</v>
      </c>
      <c r="BE377" s="144">
        <f t="shared" si="74"/>
        <v>0</v>
      </c>
      <c r="BF377" s="144">
        <f t="shared" si="75"/>
        <v>0</v>
      </c>
      <c r="BG377" s="144">
        <f t="shared" si="76"/>
        <v>0</v>
      </c>
      <c r="BH377" s="144">
        <f t="shared" si="77"/>
        <v>0</v>
      </c>
      <c r="BI377" s="144">
        <f t="shared" si="78"/>
        <v>0</v>
      </c>
      <c r="BJ377" s="18" t="s">
        <v>80</v>
      </c>
      <c r="BK377" s="144">
        <f t="shared" si="79"/>
        <v>0</v>
      </c>
      <c r="BL377" s="18" t="s">
        <v>173</v>
      </c>
      <c r="BM377" s="143" t="s">
        <v>4710</v>
      </c>
    </row>
    <row r="378" spans="2:65" s="1" customFormat="1" ht="16.5" customHeight="1">
      <c r="B378" s="33"/>
      <c r="C378" s="132" t="s">
        <v>1886</v>
      </c>
      <c r="D378" s="132" t="s">
        <v>168</v>
      </c>
      <c r="E378" s="133" t="s">
        <v>4711</v>
      </c>
      <c r="F378" s="134" t="s">
        <v>4257</v>
      </c>
      <c r="G378" s="135" t="s">
        <v>1163</v>
      </c>
      <c r="H378" s="136">
        <v>1</v>
      </c>
      <c r="I378" s="137"/>
      <c r="J378" s="138">
        <f t="shared" si="70"/>
        <v>0</v>
      </c>
      <c r="K378" s="134" t="s">
        <v>19</v>
      </c>
      <c r="L378" s="33"/>
      <c r="M378" s="188" t="s">
        <v>19</v>
      </c>
      <c r="N378" s="189" t="s">
        <v>43</v>
      </c>
      <c r="O378" s="190"/>
      <c r="P378" s="191">
        <f t="shared" si="71"/>
        <v>0</v>
      </c>
      <c r="Q378" s="191">
        <v>0</v>
      </c>
      <c r="R378" s="191">
        <f t="shared" si="72"/>
        <v>0</v>
      </c>
      <c r="S378" s="191">
        <v>0</v>
      </c>
      <c r="T378" s="192">
        <f t="shared" si="73"/>
        <v>0</v>
      </c>
      <c r="AR378" s="143" t="s">
        <v>173</v>
      </c>
      <c r="AT378" s="143" t="s">
        <v>168</v>
      </c>
      <c r="AU378" s="143" t="s">
        <v>80</v>
      </c>
      <c r="AY378" s="18" t="s">
        <v>166</v>
      </c>
      <c r="BE378" s="144">
        <f t="shared" si="74"/>
        <v>0</v>
      </c>
      <c r="BF378" s="144">
        <f t="shared" si="75"/>
        <v>0</v>
      </c>
      <c r="BG378" s="144">
        <f t="shared" si="76"/>
        <v>0</v>
      </c>
      <c r="BH378" s="144">
        <f t="shared" si="77"/>
        <v>0</v>
      </c>
      <c r="BI378" s="144">
        <f t="shared" si="78"/>
        <v>0</v>
      </c>
      <c r="BJ378" s="18" t="s">
        <v>80</v>
      </c>
      <c r="BK378" s="144">
        <f t="shared" si="79"/>
        <v>0</v>
      </c>
      <c r="BL378" s="18" t="s">
        <v>173</v>
      </c>
      <c r="BM378" s="143" t="s">
        <v>4712</v>
      </c>
    </row>
    <row r="379" spans="2:65" s="1" customFormat="1" ht="6.95" customHeight="1">
      <c r="B379" s="42"/>
      <c r="C379" s="43"/>
      <c r="D379" s="43"/>
      <c r="E379" s="43"/>
      <c r="F379" s="43"/>
      <c r="G379" s="43"/>
      <c r="H379" s="43"/>
      <c r="I379" s="43"/>
      <c r="J379" s="43"/>
      <c r="K379" s="43"/>
      <c r="L379" s="33"/>
    </row>
  </sheetData>
  <sheetProtection algorithmName="SHA-512" hashValue="gNbOr9CzHy7Jck32NKq2J/by3HqnuwUFYKnMTjHmmK8BB/IYB+rjktPsRU2IdcB8AhjlksFJGrae+gEPgibjhg==" saltValue="vDm7fUSf3YeJ0TAq0qQd06J2gdXSEx2hoYBK5XKaOuxjOc5nyX2VGeRrTbaqhj7LXEzVkp9iHeusHxBzFPmwYw==" spinCount="100000" sheet="1" objects="1" scenarios="1" formatColumns="0" formatRows="0" autoFilter="0"/>
  <autoFilter ref="C86:K378" xr:uid="{00000000-0009-0000-0000-000008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7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111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118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POSÍLENÍ VODOVODNÍ SÍTĚ VODOJEM BUKOVNO, JIHLAVA</v>
      </c>
      <c r="F7" s="324"/>
      <c r="G7" s="324"/>
      <c r="H7" s="324"/>
      <c r="L7" s="21"/>
    </row>
    <row r="8" spans="2:46" s="1" customFormat="1" ht="12" customHeight="1">
      <c r="B8" s="33"/>
      <c r="D8" s="28" t="s">
        <v>119</v>
      </c>
      <c r="L8" s="33"/>
    </row>
    <row r="9" spans="2:46" s="1" customFormat="1" ht="16.5" customHeight="1">
      <c r="B9" s="33"/>
      <c r="E9" s="287" t="s">
        <v>4713</v>
      </c>
      <c r="F9" s="325"/>
      <c r="G9" s="325"/>
      <c r="H9" s="32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6. 5. 2024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6" t="str">
        <f>'Rekapitulace stavby'!E14</f>
        <v>Vyplň údaj</v>
      </c>
      <c r="F18" s="293"/>
      <c r="G18" s="293"/>
      <c r="H18" s="293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4264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92"/>
      <c r="E27" s="298" t="s">
        <v>4714</v>
      </c>
      <c r="F27" s="298"/>
      <c r="G27" s="298"/>
      <c r="H27" s="298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38</v>
      </c>
      <c r="J30" s="64">
        <f>ROUND(J84,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4">
        <f>ROUND((SUM(BE84:BE177)),  2)</f>
        <v>0</v>
      </c>
      <c r="I33" s="94">
        <v>0.21</v>
      </c>
      <c r="J33" s="84">
        <f>ROUND(((SUM(BE84:BE177))*I33),  2)</f>
        <v>0</v>
      </c>
      <c r="L33" s="33"/>
    </row>
    <row r="34" spans="2:12" s="1" customFormat="1" ht="14.45" customHeight="1">
      <c r="B34" s="33"/>
      <c r="E34" s="28" t="s">
        <v>44</v>
      </c>
      <c r="F34" s="84">
        <f>ROUND((SUM(BF84:BF177)),  2)</f>
        <v>0</v>
      </c>
      <c r="I34" s="94">
        <v>0.12</v>
      </c>
      <c r="J34" s="84">
        <f>ROUND(((SUM(BF84:BF177))*I34),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4">
        <f>ROUND((SUM(BG84:BG177)),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4">
        <f>ROUND((SUM(BH84:BH177)),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ROUND((SUM(BI84:BI177)),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48</v>
      </c>
      <c r="E39" s="55"/>
      <c r="F39" s="55"/>
      <c r="G39" s="97" t="s">
        <v>49</v>
      </c>
      <c r="H39" s="98" t="s">
        <v>50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122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3" t="str">
        <f>E7</f>
        <v>POSÍLENÍ VODOVODNÍ SÍTĚ VODOJEM BUKOVNO, JIHLAVA</v>
      </c>
      <c r="F48" s="324"/>
      <c r="G48" s="324"/>
      <c r="H48" s="324"/>
      <c r="L48" s="33"/>
    </row>
    <row r="49" spans="2:47" s="1" customFormat="1" ht="12" customHeight="1">
      <c r="B49" s="33"/>
      <c r="C49" s="28" t="s">
        <v>119</v>
      </c>
      <c r="L49" s="33"/>
    </row>
    <row r="50" spans="2:47" s="1" customFormat="1" ht="16.5" customHeight="1">
      <c r="B50" s="33"/>
      <c r="E50" s="287" t="str">
        <f>E9</f>
        <v>TZ 02 - Elektrotechnická část</v>
      </c>
      <c r="F50" s="325"/>
      <c r="G50" s="325"/>
      <c r="H50" s="32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Bukovno, Jihlava</v>
      </c>
      <c r="I52" s="28" t="s">
        <v>23</v>
      </c>
      <c r="J52" s="50" t="str">
        <f>IF(J12="","",J12)</f>
        <v>6. 5. 2024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25</v>
      </c>
      <c r="F54" s="26" t="str">
        <f>E15</f>
        <v>Statutární město Jihlava</v>
      </c>
      <c r="I54" s="28" t="s">
        <v>31</v>
      </c>
      <c r="J54" s="31" t="str">
        <f>E21</f>
        <v>Vodohospodářský rozvoj a výstavba, a.s.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Ing. M. Tomek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123</v>
      </c>
      <c r="D57" s="95"/>
      <c r="E57" s="95"/>
      <c r="F57" s="95"/>
      <c r="G57" s="95"/>
      <c r="H57" s="95"/>
      <c r="I57" s="95"/>
      <c r="J57" s="102" t="s">
        <v>124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70</v>
      </c>
      <c r="J59" s="64">
        <f>J84</f>
        <v>0</v>
      </c>
      <c r="L59" s="33"/>
      <c r="AU59" s="18" t="s">
        <v>125</v>
      </c>
    </row>
    <row r="60" spans="2:47" s="8" customFormat="1" ht="24.95" customHeight="1">
      <c r="B60" s="104"/>
      <c r="D60" s="105" t="s">
        <v>4715</v>
      </c>
      <c r="E60" s="106"/>
      <c r="F60" s="106"/>
      <c r="G60" s="106"/>
      <c r="H60" s="106"/>
      <c r="I60" s="106"/>
      <c r="J60" s="107">
        <f>J85</f>
        <v>0</v>
      </c>
      <c r="L60" s="104"/>
    </row>
    <row r="61" spans="2:47" s="8" customFormat="1" ht="24.95" customHeight="1">
      <c r="B61" s="104"/>
      <c r="D61" s="105" t="s">
        <v>4716</v>
      </c>
      <c r="E61" s="106"/>
      <c r="F61" s="106"/>
      <c r="G61" s="106"/>
      <c r="H61" s="106"/>
      <c r="I61" s="106"/>
      <c r="J61" s="107">
        <f>J102</f>
        <v>0</v>
      </c>
      <c r="L61" s="104"/>
    </row>
    <row r="62" spans="2:47" s="8" customFormat="1" ht="24.95" customHeight="1">
      <c r="B62" s="104"/>
      <c r="D62" s="105" t="s">
        <v>4717</v>
      </c>
      <c r="E62" s="106"/>
      <c r="F62" s="106"/>
      <c r="G62" s="106"/>
      <c r="H62" s="106"/>
      <c r="I62" s="106"/>
      <c r="J62" s="107">
        <f>J117</f>
        <v>0</v>
      </c>
      <c r="L62" s="104"/>
    </row>
    <row r="63" spans="2:47" s="8" customFormat="1" ht="24.95" customHeight="1">
      <c r="B63" s="104"/>
      <c r="D63" s="105" t="s">
        <v>4718</v>
      </c>
      <c r="E63" s="106"/>
      <c r="F63" s="106"/>
      <c r="G63" s="106"/>
      <c r="H63" s="106"/>
      <c r="I63" s="106"/>
      <c r="J63" s="107">
        <f>J153</f>
        <v>0</v>
      </c>
      <c r="L63" s="104"/>
    </row>
    <row r="64" spans="2:47" s="8" customFormat="1" ht="24.95" customHeight="1">
      <c r="B64" s="104"/>
      <c r="D64" s="105" t="s">
        <v>4719</v>
      </c>
      <c r="E64" s="106"/>
      <c r="F64" s="106"/>
      <c r="G64" s="106"/>
      <c r="H64" s="106"/>
      <c r="I64" s="106"/>
      <c r="J64" s="107">
        <f>J172</f>
        <v>0</v>
      </c>
      <c r="L64" s="104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151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23" t="str">
        <f>E7</f>
        <v>POSÍLENÍ VODOVODNÍ SÍTĚ VODOJEM BUKOVNO, JIHLAVA</v>
      </c>
      <c r="F74" s="324"/>
      <c r="G74" s="324"/>
      <c r="H74" s="324"/>
      <c r="L74" s="33"/>
    </row>
    <row r="75" spans="2:12" s="1" customFormat="1" ht="12" customHeight="1">
      <c r="B75" s="33"/>
      <c r="C75" s="28" t="s">
        <v>119</v>
      </c>
      <c r="L75" s="33"/>
    </row>
    <row r="76" spans="2:12" s="1" customFormat="1" ht="16.5" customHeight="1">
      <c r="B76" s="33"/>
      <c r="E76" s="287" t="str">
        <f>E9</f>
        <v>TZ 02 - Elektrotechnická část</v>
      </c>
      <c r="F76" s="325"/>
      <c r="G76" s="325"/>
      <c r="H76" s="325"/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>Bukovno, Jihlava</v>
      </c>
      <c r="I78" s="28" t="s">
        <v>23</v>
      </c>
      <c r="J78" s="50" t="str">
        <f>IF(J12="","",J12)</f>
        <v>6. 5. 2024</v>
      </c>
      <c r="L78" s="33"/>
    </row>
    <row r="79" spans="2:12" s="1" customFormat="1" ht="6.95" customHeight="1">
      <c r="B79" s="33"/>
      <c r="L79" s="33"/>
    </row>
    <row r="80" spans="2:12" s="1" customFormat="1" ht="25.7" customHeight="1">
      <c r="B80" s="33"/>
      <c r="C80" s="28" t="s">
        <v>25</v>
      </c>
      <c r="F80" s="26" t="str">
        <f>E15</f>
        <v>Statutární město Jihlava</v>
      </c>
      <c r="I80" s="28" t="s">
        <v>31</v>
      </c>
      <c r="J80" s="31" t="str">
        <f>E21</f>
        <v>Vodohospodářský rozvoj a výstavba, a.s.</v>
      </c>
      <c r="L80" s="33"/>
    </row>
    <row r="81" spans="2:65" s="1" customFormat="1" ht="15.2" customHeight="1">
      <c r="B81" s="33"/>
      <c r="C81" s="28" t="s">
        <v>29</v>
      </c>
      <c r="F81" s="26" t="str">
        <f>IF(E18="","",E18)</f>
        <v>Vyplň údaj</v>
      </c>
      <c r="I81" s="28" t="s">
        <v>34</v>
      </c>
      <c r="J81" s="31" t="str">
        <f>E24</f>
        <v>Ing. M. Tomek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12"/>
      <c r="C83" s="113" t="s">
        <v>152</v>
      </c>
      <c r="D83" s="114" t="s">
        <v>57</v>
      </c>
      <c r="E83" s="114" t="s">
        <v>53</v>
      </c>
      <c r="F83" s="114" t="s">
        <v>54</v>
      </c>
      <c r="G83" s="114" t="s">
        <v>153</v>
      </c>
      <c r="H83" s="114" t="s">
        <v>154</v>
      </c>
      <c r="I83" s="114" t="s">
        <v>155</v>
      </c>
      <c r="J83" s="114" t="s">
        <v>124</v>
      </c>
      <c r="K83" s="115" t="s">
        <v>156</v>
      </c>
      <c r="L83" s="112"/>
      <c r="M83" s="57" t="s">
        <v>19</v>
      </c>
      <c r="N83" s="58" t="s">
        <v>42</v>
      </c>
      <c r="O83" s="58" t="s">
        <v>157</v>
      </c>
      <c r="P83" s="58" t="s">
        <v>158</v>
      </c>
      <c r="Q83" s="58" t="s">
        <v>159</v>
      </c>
      <c r="R83" s="58" t="s">
        <v>160</v>
      </c>
      <c r="S83" s="58" t="s">
        <v>161</v>
      </c>
      <c r="T83" s="59" t="s">
        <v>162</v>
      </c>
    </row>
    <row r="84" spans="2:65" s="1" customFormat="1" ht="22.9" customHeight="1">
      <c r="B84" s="33"/>
      <c r="C84" s="62" t="s">
        <v>163</v>
      </c>
      <c r="J84" s="116">
        <f>BK84</f>
        <v>0</v>
      </c>
      <c r="L84" s="33"/>
      <c r="M84" s="60"/>
      <c r="N84" s="51"/>
      <c r="O84" s="51"/>
      <c r="P84" s="117">
        <f>P85+P102+P117+P153+P172</f>
        <v>0</v>
      </c>
      <c r="Q84" s="51"/>
      <c r="R84" s="117">
        <f>R85+R102+R117+R153+R172</f>
        <v>0</v>
      </c>
      <c r="S84" s="51"/>
      <c r="T84" s="118">
        <f>T85+T102+T117+T153+T172</f>
        <v>0</v>
      </c>
      <c r="AT84" s="18" t="s">
        <v>71</v>
      </c>
      <c r="AU84" s="18" t="s">
        <v>125</v>
      </c>
      <c r="BK84" s="119">
        <f>BK85+BK102+BK117+BK153+BK172</f>
        <v>0</v>
      </c>
    </row>
    <row r="85" spans="2:65" s="11" customFormat="1" ht="25.9" customHeight="1">
      <c r="B85" s="120"/>
      <c r="D85" s="121" t="s">
        <v>71</v>
      </c>
      <c r="E85" s="122" t="s">
        <v>4720</v>
      </c>
      <c r="F85" s="122" t="s">
        <v>4721</v>
      </c>
      <c r="I85" s="123"/>
      <c r="J85" s="124">
        <f>BK85</f>
        <v>0</v>
      </c>
      <c r="L85" s="120"/>
      <c r="M85" s="125"/>
      <c r="P85" s="126">
        <f>SUM(P86:P101)</f>
        <v>0</v>
      </c>
      <c r="R85" s="126">
        <f>SUM(R86:R101)</f>
        <v>0</v>
      </c>
      <c r="T85" s="127">
        <f>SUM(T86:T101)</f>
        <v>0</v>
      </c>
      <c r="AR85" s="121" t="s">
        <v>80</v>
      </c>
      <c r="AT85" s="128" t="s">
        <v>71</v>
      </c>
      <c r="AU85" s="128" t="s">
        <v>72</v>
      </c>
      <c r="AY85" s="121" t="s">
        <v>166</v>
      </c>
      <c r="BK85" s="129">
        <f>SUM(BK86:BK101)</f>
        <v>0</v>
      </c>
    </row>
    <row r="86" spans="2:65" s="1" customFormat="1" ht="37.9" customHeight="1">
      <c r="B86" s="33"/>
      <c r="C86" s="132" t="s">
        <v>80</v>
      </c>
      <c r="D86" s="132" t="s">
        <v>168</v>
      </c>
      <c r="E86" s="133" t="s">
        <v>4722</v>
      </c>
      <c r="F86" s="134" t="s">
        <v>4723</v>
      </c>
      <c r="G86" s="135" t="s">
        <v>4724</v>
      </c>
      <c r="H86" s="136">
        <v>1</v>
      </c>
      <c r="I86" s="137"/>
      <c r="J86" s="138">
        <f t="shared" ref="J86:J101" si="0">ROUND(I86*H86,2)</f>
        <v>0</v>
      </c>
      <c r="K86" s="134" t="s">
        <v>19</v>
      </c>
      <c r="L86" s="33"/>
      <c r="M86" s="139" t="s">
        <v>19</v>
      </c>
      <c r="N86" s="140" t="s">
        <v>43</v>
      </c>
      <c r="P86" s="141">
        <f t="shared" ref="P86:P101" si="1">O86*H86</f>
        <v>0</v>
      </c>
      <c r="Q86" s="141">
        <v>0</v>
      </c>
      <c r="R86" s="141">
        <f t="shared" ref="R86:R101" si="2">Q86*H86</f>
        <v>0</v>
      </c>
      <c r="S86" s="141">
        <v>0</v>
      </c>
      <c r="T86" s="142">
        <f t="shared" ref="T86:T101" si="3">S86*H86</f>
        <v>0</v>
      </c>
      <c r="AR86" s="143" t="s">
        <v>283</v>
      </c>
      <c r="AT86" s="143" t="s">
        <v>168</v>
      </c>
      <c r="AU86" s="143" t="s">
        <v>80</v>
      </c>
      <c r="AY86" s="18" t="s">
        <v>166</v>
      </c>
      <c r="BE86" s="144">
        <f t="shared" ref="BE86:BE101" si="4">IF(N86="základní",J86,0)</f>
        <v>0</v>
      </c>
      <c r="BF86" s="144">
        <f t="shared" ref="BF86:BF101" si="5">IF(N86="snížená",J86,0)</f>
        <v>0</v>
      </c>
      <c r="BG86" s="144">
        <f t="shared" ref="BG86:BG101" si="6">IF(N86="zákl. přenesená",J86,0)</f>
        <v>0</v>
      </c>
      <c r="BH86" s="144">
        <f t="shared" ref="BH86:BH101" si="7">IF(N86="sníž. přenesená",J86,0)</f>
        <v>0</v>
      </c>
      <c r="BI86" s="144">
        <f t="shared" ref="BI86:BI101" si="8">IF(N86="nulová",J86,0)</f>
        <v>0</v>
      </c>
      <c r="BJ86" s="18" t="s">
        <v>80</v>
      </c>
      <c r="BK86" s="144">
        <f t="shared" ref="BK86:BK101" si="9">ROUND(I86*H86,2)</f>
        <v>0</v>
      </c>
      <c r="BL86" s="18" t="s">
        <v>283</v>
      </c>
      <c r="BM86" s="143" t="s">
        <v>82</v>
      </c>
    </row>
    <row r="87" spans="2:65" s="1" customFormat="1" ht="16.5" customHeight="1">
      <c r="B87" s="33"/>
      <c r="C87" s="132" t="s">
        <v>82</v>
      </c>
      <c r="D87" s="132" t="s">
        <v>168</v>
      </c>
      <c r="E87" s="133" t="s">
        <v>4725</v>
      </c>
      <c r="F87" s="134" t="s">
        <v>4726</v>
      </c>
      <c r="G87" s="135" t="s">
        <v>4727</v>
      </c>
      <c r="H87" s="136">
        <v>1</v>
      </c>
      <c r="I87" s="137"/>
      <c r="J87" s="138">
        <f t="shared" si="0"/>
        <v>0</v>
      </c>
      <c r="K87" s="134" t="s">
        <v>19</v>
      </c>
      <c r="L87" s="33"/>
      <c r="M87" s="139" t="s">
        <v>19</v>
      </c>
      <c r="N87" s="140" t="s">
        <v>43</v>
      </c>
      <c r="P87" s="141">
        <f t="shared" si="1"/>
        <v>0</v>
      </c>
      <c r="Q87" s="141">
        <v>0</v>
      </c>
      <c r="R87" s="141">
        <f t="shared" si="2"/>
        <v>0</v>
      </c>
      <c r="S87" s="141">
        <v>0</v>
      </c>
      <c r="T87" s="142">
        <f t="shared" si="3"/>
        <v>0</v>
      </c>
      <c r="AR87" s="143" t="s">
        <v>283</v>
      </c>
      <c r="AT87" s="143" t="s">
        <v>168</v>
      </c>
      <c r="AU87" s="143" t="s">
        <v>80</v>
      </c>
      <c r="AY87" s="18" t="s">
        <v>166</v>
      </c>
      <c r="BE87" s="144">
        <f t="shared" si="4"/>
        <v>0</v>
      </c>
      <c r="BF87" s="144">
        <f t="shared" si="5"/>
        <v>0</v>
      </c>
      <c r="BG87" s="144">
        <f t="shared" si="6"/>
        <v>0</v>
      </c>
      <c r="BH87" s="144">
        <f t="shared" si="7"/>
        <v>0</v>
      </c>
      <c r="BI87" s="144">
        <f t="shared" si="8"/>
        <v>0</v>
      </c>
      <c r="BJ87" s="18" t="s">
        <v>80</v>
      </c>
      <c r="BK87" s="144">
        <f t="shared" si="9"/>
        <v>0</v>
      </c>
      <c r="BL87" s="18" t="s">
        <v>283</v>
      </c>
      <c r="BM87" s="143" t="s">
        <v>173</v>
      </c>
    </row>
    <row r="88" spans="2:65" s="1" customFormat="1" ht="21.75" customHeight="1">
      <c r="B88" s="33"/>
      <c r="C88" s="132" t="s">
        <v>185</v>
      </c>
      <c r="D88" s="132" t="s">
        <v>168</v>
      </c>
      <c r="E88" s="133" t="s">
        <v>4728</v>
      </c>
      <c r="F88" s="134" t="s">
        <v>4729</v>
      </c>
      <c r="G88" s="135" t="s">
        <v>4727</v>
      </c>
      <c r="H88" s="136">
        <v>1</v>
      </c>
      <c r="I88" s="137"/>
      <c r="J88" s="138">
        <f t="shared" si="0"/>
        <v>0</v>
      </c>
      <c r="K88" s="134" t="s">
        <v>19</v>
      </c>
      <c r="L88" s="33"/>
      <c r="M88" s="139" t="s">
        <v>19</v>
      </c>
      <c r="N88" s="140" t="s">
        <v>43</v>
      </c>
      <c r="P88" s="141">
        <f t="shared" si="1"/>
        <v>0</v>
      </c>
      <c r="Q88" s="141">
        <v>0</v>
      </c>
      <c r="R88" s="141">
        <f t="shared" si="2"/>
        <v>0</v>
      </c>
      <c r="S88" s="141">
        <v>0</v>
      </c>
      <c r="T88" s="142">
        <f t="shared" si="3"/>
        <v>0</v>
      </c>
      <c r="AR88" s="143" t="s">
        <v>283</v>
      </c>
      <c r="AT88" s="143" t="s">
        <v>168</v>
      </c>
      <c r="AU88" s="143" t="s">
        <v>80</v>
      </c>
      <c r="AY88" s="18" t="s">
        <v>166</v>
      </c>
      <c r="BE88" s="144">
        <f t="shared" si="4"/>
        <v>0</v>
      </c>
      <c r="BF88" s="144">
        <f t="shared" si="5"/>
        <v>0</v>
      </c>
      <c r="BG88" s="144">
        <f t="shared" si="6"/>
        <v>0</v>
      </c>
      <c r="BH88" s="144">
        <f t="shared" si="7"/>
        <v>0</v>
      </c>
      <c r="BI88" s="144">
        <f t="shared" si="8"/>
        <v>0</v>
      </c>
      <c r="BJ88" s="18" t="s">
        <v>80</v>
      </c>
      <c r="BK88" s="144">
        <f t="shared" si="9"/>
        <v>0</v>
      </c>
      <c r="BL88" s="18" t="s">
        <v>283</v>
      </c>
      <c r="BM88" s="143" t="s">
        <v>216</v>
      </c>
    </row>
    <row r="89" spans="2:65" s="1" customFormat="1" ht="24.2" customHeight="1">
      <c r="B89" s="33"/>
      <c r="C89" s="132" t="s">
        <v>173</v>
      </c>
      <c r="D89" s="132" t="s">
        <v>168</v>
      </c>
      <c r="E89" s="133" t="s">
        <v>4730</v>
      </c>
      <c r="F89" s="134" t="s">
        <v>4731</v>
      </c>
      <c r="G89" s="135" t="s">
        <v>4727</v>
      </c>
      <c r="H89" s="136">
        <v>1</v>
      </c>
      <c r="I89" s="137"/>
      <c r="J89" s="138">
        <f t="shared" si="0"/>
        <v>0</v>
      </c>
      <c r="K89" s="134" t="s">
        <v>19</v>
      </c>
      <c r="L89" s="33"/>
      <c r="M89" s="139" t="s">
        <v>19</v>
      </c>
      <c r="N89" s="140" t="s">
        <v>43</v>
      </c>
      <c r="P89" s="141">
        <f t="shared" si="1"/>
        <v>0</v>
      </c>
      <c r="Q89" s="141">
        <v>0</v>
      </c>
      <c r="R89" s="141">
        <f t="shared" si="2"/>
        <v>0</v>
      </c>
      <c r="S89" s="141">
        <v>0</v>
      </c>
      <c r="T89" s="142">
        <f t="shared" si="3"/>
        <v>0</v>
      </c>
      <c r="AR89" s="143" t="s">
        <v>283</v>
      </c>
      <c r="AT89" s="143" t="s">
        <v>168</v>
      </c>
      <c r="AU89" s="143" t="s">
        <v>80</v>
      </c>
      <c r="AY89" s="18" t="s">
        <v>166</v>
      </c>
      <c r="BE89" s="144">
        <f t="shared" si="4"/>
        <v>0</v>
      </c>
      <c r="BF89" s="144">
        <f t="shared" si="5"/>
        <v>0</v>
      </c>
      <c r="BG89" s="144">
        <f t="shared" si="6"/>
        <v>0</v>
      </c>
      <c r="BH89" s="144">
        <f t="shared" si="7"/>
        <v>0</v>
      </c>
      <c r="BI89" s="144">
        <f t="shared" si="8"/>
        <v>0</v>
      </c>
      <c r="BJ89" s="18" t="s">
        <v>80</v>
      </c>
      <c r="BK89" s="144">
        <f t="shared" si="9"/>
        <v>0</v>
      </c>
      <c r="BL89" s="18" t="s">
        <v>283</v>
      </c>
      <c r="BM89" s="143" t="s">
        <v>233</v>
      </c>
    </row>
    <row r="90" spans="2:65" s="1" customFormat="1" ht="24.2" customHeight="1">
      <c r="B90" s="33"/>
      <c r="C90" s="132" t="s">
        <v>207</v>
      </c>
      <c r="D90" s="132" t="s">
        <v>168</v>
      </c>
      <c r="E90" s="133" t="s">
        <v>4732</v>
      </c>
      <c r="F90" s="134" t="s">
        <v>4733</v>
      </c>
      <c r="G90" s="135" t="s">
        <v>307</v>
      </c>
      <c r="H90" s="136">
        <v>1</v>
      </c>
      <c r="I90" s="137"/>
      <c r="J90" s="138">
        <f t="shared" si="0"/>
        <v>0</v>
      </c>
      <c r="K90" s="134" t="s">
        <v>19</v>
      </c>
      <c r="L90" s="33"/>
      <c r="M90" s="139" t="s">
        <v>19</v>
      </c>
      <c r="N90" s="140" t="s">
        <v>43</v>
      </c>
      <c r="P90" s="141">
        <f t="shared" si="1"/>
        <v>0</v>
      </c>
      <c r="Q90" s="141">
        <v>0</v>
      </c>
      <c r="R90" s="141">
        <f t="shared" si="2"/>
        <v>0</v>
      </c>
      <c r="S90" s="141">
        <v>0</v>
      </c>
      <c r="T90" s="142">
        <f t="shared" si="3"/>
        <v>0</v>
      </c>
      <c r="AR90" s="143" t="s">
        <v>283</v>
      </c>
      <c r="AT90" s="143" t="s">
        <v>168</v>
      </c>
      <c r="AU90" s="143" t="s">
        <v>80</v>
      </c>
      <c r="AY90" s="18" t="s">
        <v>166</v>
      </c>
      <c r="BE90" s="144">
        <f t="shared" si="4"/>
        <v>0</v>
      </c>
      <c r="BF90" s="144">
        <f t="shared" si="5"/>
        <v>0</v>
      </c>
      <c r="BG90" s="144">
        <f t="shared" si="6"/>
        <v>0</v>
      </c>
      <c r="BH90" s="144">
        <f t="shared" si="7"/>
        <v>0</v>
      </c>
      <c r="BI90" s="144">
        <f t="shared" si="8"/>
        <v>0</v>
      </c>
      <c r="BJ90" s="18" t="s">
        <v>80</v>
      </c>
      <c r="BK90" s="144">
        <f t="shared" si="9"/>
        <v>0</v>
      </c>
      <c r="BL90" s="18" t="s">
        <v>283</v>
      </c>
      <c r="BM90" s="143" t="s">
        <v>246</v>
      </c>
    </row>
    <row r="91" spans="2:65" s="1" customFormat="1" ht="16.5" customHeight="1">
      <c r="B91" s="33"/>
      <c r="C91" s="132" t="s">
        <v>216</v>
      </c>
      <c r="D91" s="132" t="s">
        <v>168</v>
      </c>
      <c r="E91" s="133" t="s">
        <v>4734</v>
      </c>
      <c r="F91" s="134" t="s">
        <v>4735</v>
      </c>
      <c r="G91" s="135" t="s">
        <v>307</v>
      </c>
      <c r="H91" s="136">
        <v>1</v>
      </c>
      <c r="I91" s="137"/>
      <c r="J91" s="138">
        <f t="shared" si="0"/>
        <v>0</v>
      </c>
      <c r="K91" s="134" t="s">
        <v>19</v>
      </c>
      <c r="L91" s="33"/>
      <c r="M91" s="139" t="s">
        <v>19</v>
      </c>
      <c r="N91" s="140" t="s">
        <v>43</v>
      </c>
      <c r="P91" s="141">
        <f t="shared" si="1"/>
        <v>0</v>
      </c>
      <c r="Q91" s="141">
        <v>0</v>
      </c>
      <c r="R91" s="141">
        <f t="shared" si="2"/>
        <v>0</v>
      </c>
      <c r="S91" s="141">
        <v>0</v>
      </c>
      <c r="T91" s="142">
        <f t="shared" si="3"/>
        <v>0</v>
      </c>
      <c r="AR91" s="143" t="s">
        <v>283</v>
      </c>
      <c r="AT91" s="143" t="s">
        <v>168</v>
      </c>
      <c r="AU91" s="143" t="s">
        <v>80</v>
      </c>
      <c r="AY91" s="18" t="s">
        <v>166</v>
      </c>
      <c r="BE91" s="144">
        <f t="shared" si="4"/>
        <v>0</v>
      </c>
      <c r="BF91" s="144">
        <f t="shared" si="5"/>
        <v>0</v>
      </c>
      <c r="BG91" s="144">
        <f t="shared" si="6"/>
        <v>0</v>
      </c>
      <c r="BH91" s="144">
        <f t="shared" si="7"/>
        <v>0</v>
      </c>
      <c r="BI91" s="144">
        <f t="shared" si="8"/>
        <v>0</v>
      </c>
      <c r="BJ91" s="18" t="s">
        <v>80</v>
      </c>
      <c r="BK91" s="144">
        <f t="shared" si="9"/>
        <v>0</v>
      </c>
      <c r="BL91" s="18" t="s">
        <v>283</v>
      </c>
      <c r="BM91" s="143" t="s">
        <v>8</v>
      </c>
    </row>
    <row r="92" spans="2:65" s="1" customFormat="1" ht="24.2" customHeight="1">
      <c r="B92" s="33"/>
      <c r="C92" s="132" t="s">
        <v>226</v>
      </c>
      <c r="D92" s="132" t="s">
        <v>168</v>
      </c>
      <c r="E92" s="133" t="s">
        <v>4736</v>
      </c>
      <c r="F92" s="134" t="s">
        <v>4737</v>
      </c>
      <c r="G92" s="135" t="s">
        <v>4727</v>
      </c>
      <c r="H92" s="136">
        <v>1</v>
      </c>
      <c r="I92" s="137"/>
      <c r="J92" s="138">
        <f t="shared" si="0"/>
        <v>0</v>
      </c>
      <c r="K92" s="134" t="s">
        <v>19</v>
      </c>
      <c r="L92" s="33"/>
      <c r="M92" s="139" t="s">
        <v>19</v>
      </c>
      <c r="N92" s="140" t="s">
        <v>43</v>
      </c>
      <c r="P92" s="141">
        <f t="shared" si="1"/>
        <v>0</v>
      </c>
      <c r="Q92" s="141">
        <v>0</v>
      </c>
      <c r="R92" s="141">
        <f t="shared" si="2"/>
        <v>0</v>
      </c>
      <c r="S92" s="141">
        <v>0</v>
      </c>
      <c r="T92" s="142">
        <f t="shared" si="3"/>
        <v>0</v>
      </c>
      <c r="AR92" s="143" t="s">
        <v>283</v>
      </c>
      <c r="AT92" s="143" t="s">
        <v>168</v>
      </c>
      <c r="AU92" s="143" t="s">
        <v>80</v>
      </c>
      <c r="AY92" s="18" t="s">
        <v>166</v>
      </c>
      <c r="BE92" s="144">
        <f t="shared" si="4"/>
        <v>0</v>
      </c>
      <c r="BF92" s="144">
        <f t="shared" si="5"/>
        <v>0</v>
      </c>
      <c r="BG92" s="144">
        <f t="shared" si="6"/>
        <v>0</v>
      </c>
      <c r="BH92" s="144">
        <f t="shared" si="7"/>
        <v>0</v>
      </c>
      <c r="BI92" s="144">
        <f t="shared" si="8"/>
        <v>0</v>
      </c>
      <c r="BJ92" s="18" t="s">
        <v>80</v>
      </c>
      <c r="BK92" s="144">
        <f t="shared" si="9"/>
        <v>0</v>
      </c>
      <c r="BL92" s="18" t="s">
        <v>283</v>
      </c>
      <c r="BM92" s="143" t="s">
        <v>270</v>
      </c>
    </row>
    <row r="93" spans="2:65" s="1" customFormat="1" ht="16.5" customHeight="1">
      <c r="B93" s="33"/>
      <c r="C93" s="132" t="s">
        <v>233</v>
      </c>
      <c r="D93" s="132" t="s">
        <v>168</v>
      </c>
      <c r="E93" s="133" t="s">
        <v>4738</v>
      </c>
      <c r="F93" s="134" t="s">
        <v>4739</v>
      </c>
      <c r="G93" s="135" t="s">
        <v>4727</v>
      </c>
      <c r="H93" s="136">
        <v>1</v>
      </c>
      <c r="I93" s="137"/>
      <c r="J93" s="138">
        <f t="shared" si="0"/>
        <v>0</v>
      </c>
      <c r="K93" s="134" t="s">
        <v>19</v>
      </c>
      <c r="L93" s="33"/>
      <c r="M93" s="139" t="s">
        <v>19</v>
      </c>
      <c r="N93" s="140" t="s">
        <v>43</v>
      </c>
      <c r="P93" s="141">
        <f t="shared" si="1"/>
        <v>0</v>
      </c>
      <c r="Q93" s="141">
        <v>0</v>
      </c>
      <c r="R93" s="141">
        <f t="shared" si="2"/>
        <v>0</v>
      </c>
      <c r="S93" s="141">
        <v>0</v>
      </c>
      <c r="T93" s="142">
        <f t="shared" si="3"/>
        <v>0</v>
      </c>
      <c r="AR93" s="143" t="s">
        <v>283</v>
      </c>
      <c r="AT93" s="143" t="s">
        <v>168</v>
      </c>
      <c r="AU93" s="143" t="s">
        <v>80</v>
      </c>
      <c r="AY93" s="18" t="s">
        <v>166</v>
      </c>
      <c r="BE93" s="144">
        <f t="shared" si="4"/>
        <v>0</v>
      </c>
      <c r="BF93" s="144">
        <f t="shared" si="5"/>
        <v>0</v>
      </c>
      <c r="BG93" s="144">
        <f t="shared" si="6"/>
        <v>0</v>
      </c>
      <c r="BH93" s="144">
        <f t="shared" si="7"/>
        <v>0</v>
      </c>
      <c r="BI93" s="144">
        <f t="shared" si="8"/>
        <v>0</v>
      </c>
      <c r="BJ93" s="18" t="s">
        <v>80</v>
      </c>
      <c r="BK93" s="144">
        <f t="shared" si="9"/>
        <v>0</v>
      </c>
      <c r="BL93" s="18" t="s">
        <v>283</v>
      </c>
      <c r="BM93" s="143" t="s">
        <v>283</v>
      </c>
    </row>
    <row r="94" spans="2:65" s="1" customFormat="1" ht="16.5" customHeight="1">
      <c r="B94" s="33"/>
      <c r="C94" s="132" t="s">
        <v>240</v>
      </c>
      <c r="D94" s="132" t="s">
        <v>168</v>
      </c>
      <c r="E94" s="133" t="s">
        <v>4740</v>
      </c>
      <c r="F94" s="134" t="s">
        <v>4741</v>
      </c>
      <c r="G94" s="135" t="s">
        <v>4727</v>
      </c>
      <c r="H94" s="136">
        <v>3</v>
      </c>
      <c r="I94" s="137"/>
      <c r="J94" s="138">
        <f t="shared" si="0"/>
        <v>0</v>
      </c>
      <c r="K94" s="134" t="s">
        <v>19</v>
      </c>
      <c r="L94" s="33"/>
      <c r="M94" s="139" t="s">
        <v>19</v>
      </c>
      <c r="N94" s="140" t="s">
        <v>43</v>
      </c>
      <c r="P94" s="141">
        <f t="shared" si="1"/>
        <v>0</v>
      </c>
      <c r="Q94" s="141">
        <v>0</v>
      </c>
      <c r="R94" s="141">
        <f t="shared" si="2"/>
        <v>0</v>
      </c>
      <c r="S94" s="141">
        <v>0</v>
      </c>
      <c r="T94" s="142">
        <f t="shared" si="3"/>
        <v>0</v>
      </c>
      <c r="AR94" s="143" t="s">
        <v>283</v>
      </c>
      <c r="AT94" s="143" t="s">
        <v>168</v>
      </c>
      <c r="AU94" s="143" t="s">
        <v>80</v>
      </c>
      <c r="AY94" s="18" t="s">
        <v>166</v>
      </c>
      <c r="BE94" s="144">
        <f t="shared" si="4"/>
        <v>0</v>
      </c>
      <c r="BF94" s="144">
        <f t="shared" si="5"/>
        <v>0</v>
      </c>
      <c r="BG94" s="144">
        <f t="shared" si="6"/>
        <v>0</v>
      </c>
      <c r="BH94" s="144">
        <f t="shared" si="7"/>
        <v>0</v>
      </c>
      <c r="BI94" s="144">
        <f t="shared" si="8"/>
        <v>0</v>
      </c>
      <c r="BJ94" s="18" t="s">
        <v>80</v>
      </c>
      <c r="BK94" s="144">
        <f t="shared" si="9"/>
        <v>0</v>
      </c>
      <c r="BL94" s="18" t="s">
        <v>283</v>
      </c>
      <c r="BM94" s="143" t="s">
        <v>294</v>
      </c>
    </row>
    <row r="95" spans="2:65" s="1" customFormat="1" ht="16.5" customHeight="1">
      <c r="B95" s="33"/>
      <c r="C95" s="132" t="s">
        <v>246</v>
      </c>
      <c r="D95" s="132" t="s">
        <v>168</v>
      </c>
      <c r="E95" s="133" t="s">
        <v>4742</v>
      </c>
      <c r="F95" s="134" t="s">
        <v>4743</v>
      </c>
      <c r="G95" s="135" t="s">
        <v>307</v>
      </c>
      <c r="H95" s="136">
        <v>2</v>
      </c>
      <c r="I95" s="137"/>
      <c r="J95" s="138">
        <f t="shared" si="0"/>
        <v>0</v>
      </c>
      <c r="K95" s="134" t="s">
        <v>19</v>
      </c>
      <c r="L95" s="33"/>
      <c r="M95" s="139" t="s">
        <v>19</v>
      </c>
      <c r="N95" s="140" t="s">
        <v>43</v>
      </c>
      <c r="P95" s="141">
        <f t="shared" si="1"/>
        <v>0</v>
      </c>
      <c r="Q95" s="141">
        <v>0</v>
      </c>
      <c r="R95" s="141">
        <f t="shared" si="2"/>
        <v>0</v>
      </c>
      <c r="S95" s="141">
        <v>0</v>
      </c>
      <c r="T95" s="142">
        <f t="shared" si="3"/>
        <v>0</v>
      </c>
      <c r="AR95" s="143" t="s">
        <v>283</v>
      </c>
      <c r="AT95" s="143" t="s">
        <v>168</v>
      </c>
      <c r="AU95" s="143" t="s">
        <v>80</v>
      </c>
      <c r="AY95" s="18" t="s">
        <v>166</v>
      </c>
      <c r="BE95" s="144">
        <f t="shared" si="4"/>
        <v>0</v>
      </c>
      <c r="BF95" s="144">
        <f t="shared" si="5"/>
        <v>0</v>
      </c>
      <c r="BG95" s="144">
        <f t="shared" si="6"/>
        <v>0</v>
      </c>
      <c r="BH95" s="144">
        <f t="shared" si="7"/>
        <v>0</v>
      </c>
      <c r="BI95" s="144">
        <f t="shared" si="8"/>
        <v>0</v>
      </c>
      <c r="BJ95" s="18" t="s">
        <v>80</v>
      </c>
      <c r="BK95" s="144">
        <f t="shared" si="9"/>
        <v>0</v>
      </c>
      <c r="BL95" s="18" t="s">
        <v>283</v>
      </c>
      <c r="BM95" s="143" t="s">
        <v>304</v>
      </c>
    </row>
    <row r="96" spans="2:65" s="1" customFormat="1" ht="16.5" customHeight="1">
      <c r="B96" s="33"/>
      <c r="C96" s="132" t="s">
        <v>253</v>
      </c>
      <c r="D96" s="132" t="s">
        <v>168</v>
      </c>
      <c r="E96" s="133" t="s">
        <v>4744</v>
      </c>
      <c r="F96" s="134" t="s">
        <v>4745</v>
      </c>
      <c r="G96" s="135" t="s">
        <v>307</v>
      </c>
      <c r="H96" s="136">
        <v>2</v>
      </c>
      <c r="I96" s="137"/>
      <c r="J96" s="138">
        <f t="shared" si="0"/>
        <v>0</v>
      </c>
      <c r="K96" s="134" t="s">
        <v>19</v>
      </c>
      <c r="L96" s="33"/>
      <c r="M96" s="139" t="s">
        <v>19</v>
      </c>
      <c r="N96" s="140" t="s">
        <v>43</v>
      </c>
      <c r="P96" s="141">
        <f t="shared" si="1"/>
        <v>0</v>
      </c>
      <c r="Q96" s="141">
        <v>0</v>
      </c>
      <c r="R96" s="141">
        <f t="shared" si="2"/>
        <v>0</v>
      </c>
      <c r="S96" s="141">
        <v>0</v>
      </c>
      <c r="T96" s="142">
        <f t="shared" si="3"/>
        <v>0</v>
      </c>
      <c r="AR96" s="143" t="s">
        <v>283</v>
      </c>
      <c r="AT96" s="143" t="s">
        <v>168</v>
      </c>
      <c r="AU96" s="143" t="s">
        <v>80</v>
      </c>
      <c r="AY96" s="18" t="s">
        <v>166</v>
      </c>
      <c r="BE96" s="144">
        <f t="shared" si="4"/>
        <v>0</v>
      </c>
      <c r="BF96" s="144">
        <f t="shared" si="5"/>
        <v>0</v>
      </c>
      <c r="BG96" s="144">
        <f t="shared" si="6"/>
        <v>0</v>
      </c>
      <c r="BH96" s="144">
        <f t="shared" si="7"/>
        <v>0</v>
      </c>
      <c r="BI96" s="144">
        <f t="shared" si="8"/>
        <v>0</v>
      </c>
      <c r="BJ96" s="18" t="s">
        <v>80</v>
      </c>
      <c r="BK96" s="144">
        <f t="shared" si="9"/>
        <v>0</v>
      </c>
      <c r="BL96" s="18" t="s">
        <v>283</v>
      </c>
      <c r="BM96" s="143" t="s">
        <v>316</v>
      </c>
    </row>
    <row r="97" spans="2:65" s="1" customFormat="1" ht="16.5" customHeight="1">
      <c r="B97" s="33"/>
      <c r="C97" s="132" t="s">
        <v>8</v>
      </c>
      <c r="D97" s="132" t="s">
        <v>168</v>
      </c>
      <c r="E97" s="133" t="s">
        <v>4746</v>
      </c>
      <c r="F97" s="134" t="s">
        <v>4747</v>
      </c>
      <c r="G97" s="135" t="s">
        <v>307</v>
      </c>
      <c r="H97" s="136">
        <v>1</v>
      </c>
      <c r="I97" s="137"/>
      <c r="J97" s="138">
        <f t="shared" si="0"/>
        <v>0</v>
      </c>
      <c r="K97" s="134" t="s">
        <v>19</v>
      </c>
      <c r="L97" s="33"/>
      <c r="M97" s="139" t="s">
        <v>19</v>
      </c>
      <c r="N97" s="140" t="s">
        <v>43</v>
      </c>
      <c r="P97" s="141">
        <f t="shared" si="1"/>
        <v>0</v>
      </c>
      <c r="Q97" s="141">
        <v>0</v>
      </c>
      <c r="R97" s="141">
        <f t="shared" si="2"/>
        <v>0</v>
      </c>
      <c r="S97" s="141">
        <v>0</v>
      </c>
      <c r="T97" s="142">
        <f t="shared" si="3"/>
        <v>0</v>
      </c>
      <c r="AR97" s="143" t="s">
        <v>283</v>
      </c>
      <c r="AT97" s="143" t="s">
        <v>168</v>
      </c>
      <c r="AU97" s="143" t="s">
        <v>80</v>
      </c>
      <c r="AY97" s="18" t="s">
        <v>166</v>
      </c>
      <c r="BE97" s="144">
        <f t="shared" si="4"/>
        <v>0</v>
      </c>
      <c r="BF97" s="144">
        <f t="shared" si="5"/>
        <v>0</v>
      </c>
      <c r="BG97" s="144">
        <f t="shared" si="6"/>
        <v>0</v>
      </c>
      <c r="BH97" s="144">
        <f t="shared" si="7"/>
        <v>0</v>
      </c>
      <c r="BI97" s="144">
        <f t="shared" si="8"/>
        <v>0</v>
      </c>
      <c r="BJ97" s="18" t="s">
        <v>80</v>
      </c>
      <c r="BK97" s="144">
        <f t="shared" si="9"/>
        <v>0</v>
      </c>
      <c r="BL97" s="18" t="s">
        <v>283</v>
      </c>
      <c r="BM97" s="143" t="s">
        <v>325</v>
      </c>
    </row>
    <row r="98" spans="2:65" s="1" customFormat="1" ht="16.5" customHeight="1">
      <c r="B98" s="33"/>
      <c r="C98" s="132" t="s">
        <v>263</v>
      </c>
      <c r="D98" s="132" t="s">
        <v>168</v>
      </c>
      <c r="E98" s="133" t="s">
        <v>4748</v>
      </c>
      <c r="F98" s="134" t="s">
        <v>4749</v>
      </c>
      <c r="G98" s="135" t="s">
        <v>307</v>
      </c>
      <c r="H98" s="136">
        <v>1</v>
      </c>
      <c r="I98" s="137"/>
      <c r="J98" s="138">
        <f t="shared" si="0"/>
        <v>0</v>
      </c>
      <c r="K98" s="134" t="s">
        <v>19</v>
      </c>
      <c r="L98" s="33"/>
      <c r="M98" s="139" t="s">
        <v>19</v>
      </c>
      <c r="N98" s="140" t="s">
        <v>43</v>
      </c>
      <c r="P98" s="141">
        <f t="shared" si="1"/>
        <v>0</v>
      </c>
      <c r="Q98" s="141">
        <v>0</v>
      </c>
      <c r="R98" s="141">
        <f t="shared" si="2"/>
        <v>0</v>
      </c>
      <c r="S98" s="141">
        <v>0</v>
      </c>
      <c r="T98" s="142">
        <f t="shared" si="3"/>
        <v>0</v>
      </c>
      <c r="AR98" s="143" t="s">
        <v>283</v>
      </c>
      <c r="AT98" s="143" t="s">
        <v>168</v>
      </c>
      <c r="AU98" s="143" t="s">
        <v>80</v>
      </c>
      <c r="AY98" s="18" t="s">
        <v>166</v>
      </c>
      <c r="BE98" s="144">
        <f t="shared" si="4"/>
        <v>0</v>
      </c>
      <c r="BF98" s="144">
        <f t="shared" si="5"/>
        <v>0</v>
      </c>
      <c r="BG98" s="144">
        <f t="shared" si="6"/>
        <v>0</v>
      </c>
      <c r="BH98" s="144">
        <f t="shared" si="7"/>
        <v>0</v>
      </c>
      <c r="BI98" s="144">
        <f t="shared" si="8"/>
        <v>0</v>
      </c>
      <c r="BJ98" s="18" t="s">
        <v>80</v>
      </c>
      <c r="BK98" s="144">
        <f t="shared" si="9"/>
        <v>0</v>
      </c>
      <c r="BL98" s="18" t="s">
        <v>283</v>
      </c>
      <c r="BM98" s="143" t="s">
        <v>333</v>
      </c>
    </row>
    <row r="99" spans="2:65" s="1" customFormat="1" ht="37.9" customHeight="1">
      <c r="B99" s="33"/>
      <c r="C99" s="132" t="s">
        <v>270</v>
      </c>
      <c r="D99" s="132" t="s">
        <v>168</v>
      </c>
      <c r="E99" s="133" t="s">
        <v>4750</v>
      </c>
      <c r="F99" s="134" t="s">
        <v>4751</v>
      </c>
      <c r="G99" s="135" t="s">
        <v>307</v>
      </c>
      <c r="H99" s="136">
        <v>1</v>
      </c>
      <c r="I99" s="137"/>
      <c r="J99" s="138">
        <f t="shared" si="0"/>
        <v>0</v>
      </c>
      <c r="K99" s="134" t="s">
        <v>19</v>
      </c>
      <c r="L99" s="33"/>
      <c r="M99" s="139" t="s">
        <v>19</v>
      </c>
      <c r="N99" s="140" t="s">
        <v>43</v>
      </c>
      <c r="P99" s="141">
        <f t="shared" si="1"/>
        <v>0</v>
      </c>
      <c r="Q99" s="141">
        <v>0</v>
      </c>
      <c r="R99" s="141">
        <f t="shared" si="2"/>
        <v>0</v>
      </c>
      <c r="S99" s="141">
        <v>0</v>
      </c>
      <c r="T99" s="142">
        <f t="shared" si="3"/>
        <v>0</v>
      </c>
      <c r="AR99" s="143" t="s">
        <v>283</v>
      </c>
      <c r="AT99" s="143" t="s">
        <v>168</v>
      </c>
      <c r="AU99" s="143" t="s">
        <v>80</v>
      </c>
      <c r="AY99" s="18" t="s">
        <v>166</v>
      </c>
      <c r="BE99" s="144">
        <f t="shared" si="4"/>
        <v>0</v>
      </c>
      <c r="BF99" s="144">
        <f t="shared" si="5"/>
        <v>0</v>
      </c>
      <c r="BG99" s="144">
        <f t="shared" si="6"/>
        <v>0</v>
      </c>
      <c r="BH99" s="144">
        <f t="shared" si="7"/>
        <v>0</v>
      </c>
      <c r="BI99" s="144">
        <f t="shared" si="8"/>
        <v>0</v>
      </c>
      <c r="BJ99" s="18" t="s">
        <v>80</v>
      </c>
      <c r="BK99" s="144">
        <f t="shared" si="9"/>
        <v>0</v>
      </c>
      <c r="BL99" s="18" t="s">
        <v>283</v>
      </c>
      <c r="BM99" s="143" t="s">
        <v>344</v>
      </c>
    </row>
    <row r="100" spans="2:65" s="1" customFormat="1" ht="24.2" customHeight="1">
      <c r="B100" s="33"/>
      <c r="C100" s="132" t="s">
        <v>276</v>
      </c>
      <c r="D100" s="132" t="s">
        <v>168</v>
      </c>
      <c r="E100" s="133" t="s">
        <v>4752</v>
      </c>
      <c r="F100" s="134" t="s">
        <v>4753</v>
      </c>
      <c r="G100" s="135" t="s">
        <v>307</v>
      </c>
      <c r="H100" s="136">
        <v>2</v>
      </c>
      <c r="I100" s="137"/>
      <c r="J100" s="138">
        <f t="shared" si="0"/>
        <v>0</v>
      </c>
      <c r="K100" s="134" t="s">
        <v>19</v>
      </c>
      <c r="L100" s="33"/>
      <c r="M100" s="139" t="s">
        <v>19</v>
      </c>
      <c r="N100" s="140" t="s">
        <v>43</v>
      </c>
      <c r="P100" s="141">
        <f t="shared" si="1"/>
        <v>0</v>
      </c>
      <c r="Q100" s="141">
        <v>0</v>
      </c>
      <c r="R100" s="141">
        <f t="shared" si="2"/>
        <v>0</v>
      </c>
      <c r="S100" s="141">
        <v>0</v>
      </c>
      <c r="T100" s="142">
        <f t="shared" si="3"/>
        <v>0</v>
      </c>
      <c r="AR100" s="143" t="s">
        <v>283</v>
      </c>
      <c r="AT100" s="143" t="s">
        <v>168</v>
      </c>
      <c r="AU100" s="143" t="s">
        <v>80</v>
      </c>
      <c r="AY100" s="18" t="s">
        <v>166</v>
      </c>
      <c r="BE100" s="144">
        <f t="shared" si="4"/>
        <v>0</v>
      </c>
      <c r="BF100" s="144">
        <f t="shared" si="5"/>
        <v>0</v>
      </c>
      <c r="BG100" s="144">
        <f t="shared" si="6"/>
        <v>0</v>
      </c>
      <c r="BH100" s="144">
        <f t="shared" si="7"/>
        <v>0</v>
      </c>
      <c r="BI100" s="144">
        <f t="shared" si="8"/>
        <v>0</v>
      </c>
      <c r="BJ100" s="18" t="s">
        <v>80</v>
      </c>
      <c r="BK100" s="144">
        <f t="shared" si="9"/>
        <v>0</v>
      </c>
      <c r="BL100" s="18" t="s">
        <v>283</v>
      </c>
      <c r="BM100" s="143" t="s">
        <v>358</v>
      </c>
    </row>
    <row r="101" spans="2:65" s="1" customFormat="1" ht="24.2" customHeight="1">
      <c r="B101" s="33"/>
      <c r="C101" s="132" t="s">
        <v>283</v>
      </c>
      <c r="D101" s="132" t="s">
        <v>168</v>
      </c>
      <c r="E101" s="133" t="s">
        <v>4754</v>
      </c>
      <c r="F101" s="134" t="s">
        <v>4755</v>
      </c>
      <c r="G101" s="135" t="s">
        <v>307</v>
      </c>
      <c r="H101" s="136">
        <v>1</v>
      </c>
      <c r="I101" s="137"/>
      <c r="J101" s="138">
        <f t="shared" si="0"/>
        <v>0</v>
      </c>
      <c r="K101" s="134" t="s">
        <v>19</v>
      </c>
      <c r="L101" s="33"/>
      <c r="M101" s="139" t="s">
        <v>19</v>
      </c>
      <c r="N101" s="140" t="s">
        <v>43</v>
      </c>
      <c r="P101" s="141">
        <f t="shared" si="1"/>
        <v>0</v>
      </c>
      <c r="Q101" s="141">
        <v>0</v>
      </c>
      <c r="R101" s="141">
        <f t="shared" si="2"/>
        <v>0</v>
      </c>
      <c r="S101" s="141">
        <v>0</v>
      </c>
      <c r="T101" s="142">
        <f t="shared" si="3"/>
        <v>0</v>
      </c>
      <c r="AR101" s="143" t="s">
        <v>283</v>
      </c>
      <c r="AT101" s="143" t="s">
        <v>168</v>
      </c>
      <c r="AU101" s="143" t="s">
        <v>80</v>
      </c>
      <c r="AY101" s="18" t="s">
        <v>166</v>
      </c>
      <c r="BE101" s="144">
        <f t="shared" si="4"/>
        <v>0</v>
      </c>
      <c r="BF101" s="144">
        <f t="shared" si="5"/>
        <v>0</v>
      </c>
      <c r="BG101" s="144">
        <f t="shared" si="6"/>
        <v>0</v>
      </c>
      <c r="BH101" s="144">
        <f t="shared" si="7"/>
        <v>0</v>
      </c>
      <c r="BI101" s="144">
        <f t="shared" si="8"/>
        <v>0</v>
      </c>
      <c r="BJ101" s="18" t="s">
        <v>80</v>
      </c>
      <c r="BK101" s="144">
        <f t="shared" si="9"/>
        <v>0</v>
      </c>
      <c r="BL101" s="18" t="s">
        <v>283</v>
      </c>
      <c r="BM101" s="143" t="s">
        <v>368</v>
      </c>
    </row>
    <row r="102" spans="2:65" s="11" customFormat="1" ht="25.9" customHeight="1">
      <c r="B102" s="120"/>
      <c r="D102" s="121" t="s">
        <v>71</v>
      </c>
      <c r="E102" s="122" t="s">
        <v>4756</v>
      </c>
      <c r="F102" s="122" t="s">
        <v>4757</v>
      </c>
      <c r="I102" s="123"/>
      <c r="J102" s="124">
        <f>BK102</f>
        <v>0</v>
      </c>
      <c r="L102" s="120"/>
      <c r="M102" s="125"/>
      <c r="P102" s="126">
        <f>SUM(P103:P116)</f>
        <v>0</v>
      </c>
      <c r="R102" s="126">
        <f>SUM(R103:R116)</f>
        <v>0</v>
      </c>
      <c r="T102" s="127">
        <f>SUM(T103:T116)</f>
        <v>0</v>
      </c>
      <c r="AR102" s="121" t="s">
        <v>80</v>
      </c>
      <c r="AT102" s="128" t="s">
        <v>71</v>
      </c>
      <c r="AU102" s="128" t="s">
        <v>72</v>
      </c>
      <c r="AY102" s="121" t="s">
        <v>166</v>
      </c>
      <c r="BK102" s="129">
        <f>SUM(BK103:BK116)</f>
        <v>0</v>
      </c>
    </row>
    <row r="103" spans="2:65" s="1" customFormat="1" ht="24.2" customHeight="1">
      <c r="B103" s="33"/>
      <c r="C103" s="170" t="s">
        <v>289</v>
      </c>
      <c r="D103" s="170" t="s">
        <v>277</v>
      </c>
      <c r="E103" s="171" t="s">
        <v>4758</v>
      </c>
      <c r="F103" s="172" t="s">
        <v>4759</v>
      </c>
      <c r="G103" s="173" t="s">
        <v>307</v>
      </c>
      <c r="H103" s="174">
        <v>4</v>
      </c>
      <c r="I103" s="175"/>
      <c r="J103" s="176">
        <f t="shared" ref="J103:J116" si="10">ROUND(I103*H103,2)</f>
        <v>0</v>
      </c>
      <c r="K103" s="172" t="s">
        <v>19</v>
      </c>
      <c r="L103" s="177"/>
      <c r="M103" s="178" t="s">
        <v>19</v>
      </c>
      <c r="N103" s="179" t="s">
        <v>43</v>
      </c>
      <c r="P103" s="141">
        <f t="shared" ref="P103:P116" si="11">O103*H103</f>
        <v>0</v>
      </c>
      <c r="Q103" s="141">
        <v>0</v>
      </c>
      <c r="R103" s="141">
        <f t="shared" ref="R103:R116" si="12">Q103*H103</f>
        <v>0</v>
      </c>
      <c r="S103" s="141">
        <v>0</v>
      </c>
      <c r="T103" s="142">
        <f t="shared" ref="T103:T116" si="13">S103*H103</f>
        <v>0</v>
      </c>
      <c r="AR103" s="143" t="s">
        <v>368</v>
      </c>
      <c r="AT103" s="143" t="s">
        <v>277</v>
      </c>
      <c r="AU103" s="143" t="s">
        <v>80</v>
      </c>
      <c r="AY103" s="18" t="s">
        <v>166</v>
      </c>
      <c r="BE103" s="144">
        <f t="shared" ref="BE103:BE116" si="14">IF(N103="základní",J103,0)</f>
        <v>0</v>
      </c>
      <c r="BF103" s="144">
        <f t="shared" ref="BF103:BF116" si="15">IF(N103="snížená",J103,0)</f>
        <v>0</v>
      </c>
      <c r="BG103" s="144">
        <f t="shared" ref="BG103:BG116" si="16">IF(N103="zákl. přenesená",J103,0)</f>
        <v>0</v>
      </c>
      <c r="BH103" s="144">
        <f t="shared" ref="BH103:BH116" si="17">IF(N103="sníž. přenesená",J103,0)</f>
        <v>0</v>
      </c>
      <c r="BI103" s="144">
        <f t="shared" ref="BI103:BI116" si="18">IF(N103="nulová",J103,0)</f>
        <v>0</v>
      </c>
      <c r="BJ103" s="18" t="s">
        <v>80</v>
      </c>
      <c r="BK103" s="144">
        <f t="shared" ref="BK103:BK116" si="19">ROUND(I103*H103,2)</f>
        <v>0</v>
      </c>
      <c r="BL103" s="18" t="s">
        <v>283</v>
      </c>
      <c r="BM103" s="143" t="s">
        <v>378</v>
      </c>
    </row>
    <row r="104" spans="2:65" s="1" customFormat="1" ht="44.25" customHeight="1">
      <c r="B104" s="33"/>
      <c r="C104" s="170" t="s">
        <v>294</v>
      </c>
      <c r="D104" s="170" t="s">
        <v>277</v>
      </c>
      <c r="E104" s="171" t="s">
        <v>4760</v>
      </c>
      <c r="F104" s="172" t="s">
        <v>4761</v>
      </c>
      <c r="G104" s="173" t="s">
        <v>307</v>
      </c>
      <c r="H104" s="174">
        <v>2</v>
      </c>
      <c r="I104" s="175"/>
      <c r="J104" s="176">
        <f t="shared" si="10"/>
        <v>0</v>
      </c>
      <c r="K104" s="172" t="s">
        <v>19</v>
      </c>
      <c r="L104" s="177"/>
      <c r="M104" s="178" t="s">
        <v>19</v>
      </c>
      <c r="N104" s="179" t="s">
        <v>43</v>
      </c>
      <c r="P104" s="141">
        <f t="shared" si="11"/>
        <v>0</v>
      </c>
      <c r="Q104" s="141">
        <v>0</v>
      </c>
      <c r="R104" s="141">
        <f t="shared" si="12"/>
        <v>0</v>
      </c>
      <c r="S104" s="141">
        <v>0</v>
      </c>
      <c r="T104" s="142">
        <f t="shared" si="13"/>
        <v>0</v>
      </c>
      <c r="AR104" s="143" t="s">
        <v>368</v>
      </c>
      <c r="AT104" s="143" t="s">
        <v>277</v>
      </c>
      <c r="AU104" s="143" t="s">
        <v>80</v>
      </c>
      <c r="AY104" s="18" t="s">
        <v>166</v>
      </c>
      <c r="BE104" s="144">
        <f t="shared" si="14"/>
        <v>0</v>
      </c>
      <c r="BF104" s="144">
        <f t="shared" si="15"/>
        <v>0</v>
      </c>
      <c r="BG104" s="144">
        <f t="shared" si="16"/>
        <v>0</v>
      </c>
      <c r="BH104" s="144">
        <f t="shared" si="17"/>
        <v>0</v>
      </c>
      <c r="BI104" s="144">
        <f t="shared" si="18"/>
        <v>0</v>
      </c>
      <c r="BJ104" s="18" t="s">
        <v>80</v>
      </c>
      <c r="BK104" s="144">
        <f t="shared" si="19"/>
        <v>0</v>
      </c>
      <c r="BL104" s="18" t="s">
        <v>283</v>
      </c>
      <c r="BM104" s="143" t="s">
        <v>392</v>
      </c>
    </row>
    <row r="105" spans="2:65" s="1" customFormat="1" ht="44.25" customHeight="1">
      <c r="B105" s="33"/>
      <c r="C105" s="170" t="s">
        <v>299</v>
      </c>
      <c r="D105" s="170" t="s">
        <v>277</v>
      </c>
      <c r="E105" s="171" t="s">
        <v>4762</v>
      </c>
      <c r="F105" s="172" t="s">
        <v>4763</v>
      </c>
      <c r="G105" s="173" t="s">
        <v>307</v>
      </c>
      <c r="H105" s="174">
        <v>2</v>
      </c>
      <c r="I105" s="175"/>
      <c r="J105" s="176">
        <f t="shared" si="10"/>
        <v>0</v>
      </c>
      <c r="K105" s="172" t="s">
        <v>19</v>
      </c>
      <c r="L105" s="177"/>
      <c r="M105" s="178" t="s">
        <v>19</v>
      </c>
      <c r="N105" s="179" t="s">
        <v>43</v>
      </c>
      <c r="P105" s="141">
        <f t="shared" si="11"/>
        <v>0</v>
      </c>
      <c r="Q105" s="141">
        <v>0</v>
      </c>
      <c r="R105" s="141">
        <f t="shared" si="12"/>
        <v>0</v>
      </c>
      <c r="S105" s="141">
        <v>0</v>
      </c>
      <c r="T105" s="142">
        <f t="shared" si="13"/>
        <v>0</v>
      </c>
      <c r="AR105" s="143" t="s">
        <v>368</v>
      </c>
      <c r="AT105" s="143" t="s">
        <v>277</v>
      </c>
      <c r="AU105" s="143" t="s">
        <v>80</v>
      </c>
      <c r="AY105" s="18" t="s">
        <v>166</v>
      </c>
      <c r="BE105" s="144">
        <f t="shared" si="14"/>
        <v>0</v>
      </c>
      <c r="BF105" s="144">
        <f t="shared" si="15"/>
        <v>0</v>
      </c>
      <c r="BG105" s="144">
        <f t="shared" si="16"/>
        <v>0</v>
      </c>
      <c r="BH105" s="144">
        <f t="shared" si="17"/>
        <v>0</v>
      </c>
      <c r="BI105" s="144">
        <f t="shared" si="18"/>
        <v>0</v>
      </c>
      <c r="BJ105" s="18" t="s">
        <v>80</v>
      </c>
      <c r="BK105" s="144">
        <f t="shared" si="19"/>
        <v>0</v>
      </c>
      <c r="BL105" s="18" t="s">
        <v>283</v>
      </c>
      <c r="BM105" s="143" t="s">
        <v>402</v>
      </c>
    </row>
    <row r="106" spans="2:65" s="1" customFormat="1" ht="49.15" customHeight="1">
      <c r="B106" s="33"/>
      <c r="C106" s="170" t="s">
        <v>304</v>
      </c>
      <c r="D106" s="170" t="s">
        <v>277</v>
      </c>
      <c r="E106" s="171" t="s">
        <v>4764</v>
      </c>
      <c r="F106" s="172" t="s">
        <v>4765</v>
      </c>
      <c r="G106" s="173" t="s">
        <v>307</v>
      </c>
      <c r="H106" s="174">
        <v>1</v>
      </c>
      <c r="I106" s="175"/>
      <c r="J106" s="176">
        <f t="shared" si="10"/>
        <v>0</v>
      </c>
      <c r="K106" s="172" t="s">
        <v>19</v>
      </c>
      <c r="L106" s="177"/>
      <c r="M106" s="178" t="s">
        <v>19</v>
      </c>
      <c r="N106" s="179" t="s">
        <v>43</v>
      </c>
      <c r="P106" s="141">
        <f t="shared" si="11"/>
        <v>0</v>
      </c>
      <c r="Q106" s="141">
        <v>0</v>
      </c>
      <c r="R106" s="141">
        <f t="shared" si="12"/>
        <v>0</v>
      </c>
      <c r="S106" s="141">
        <v>0</v>
      </c>
      <c r="T106" s="142">
        <f t="shared" si="13"/>
        <v>0</v>
      </c>
      <c r="AR106" s="143" t="s">
        <v>368</v>
      </c>
      <c r="AT106" s="143" t="s">
        <v>277</v>
      </c>
      <c r="AU106" s="143" t="s">
        <v>80</v>
      </c>
      <c r="AY106" s="18" t="s">
        <v>166</v>
      </c>
      <c r="BE106" s="144">
        <f t="shared" si="14"/>
        <v>0</v>
      </c>
      <c r="BF106" s="144">
        <f t="shared" si="15"/>
        <v>0</v>
      </c>
      <c r="BG106" s="144">
        <f t="shared" si="16"/>
        <v>0</v>
      </c>
      <c r="BH106" s="144">
        <f t="shared" si="17"/>
        <v>0</v>
      </c>
      <c r="BI106" s="144">
        <f t="shared" si="18"/>
        <v>0</v>
      </c>
      <c r="BJ106" s="18" t="s">
        <v>80</v>
      </c>
      <c r="BK106" s="144">
        <f t="shared" si="19"/>
        <v>0</v>
      </c>
      <c r="BL106" s="18" t="s">
        <v>283</v>
      </c>
      <c r="BM106" s="143" t="s">
        <v>417</v>
      </c>
    </row>
    <row r="107" spans="2:65" s="1" customFormat="1" ht="49.15" customHeight="1">
      <c r="B107" s="33"/>
      <c r="C107" s="170" t="s">
        <v>7</v>
      </c>
      <c r="D107" s="170" t="s">
        <v>277</v>
      </c>
      <c r="E107" s="171" t="s">
        <v>4766</v>
      </c>
      <c r="F107" s="172" t="s">
        <v>4767</v>
      </c>
      <c r="G107" s="173" t="s">
        <v>307</v>
      </c>
      <c r="H107" s="174">
        <v>1</v>
      </c>
      <c r="I107" s="175"/>
      <c r="J107" s="176">
        <f t="shared" si="10"/>
        <v>0</v>
      </c>
      <c r="K107" s="172" t="s">
        <v>19</v>
      </c>
      <c r="L107" s="177"/>
      <c r="M107" s="178" t="s">
        <v>19</v>
      </c>
      <c r="N107" s="179" t="s">
        <v>43</v>
      </c>
      <c r="P107" s="141">
        <f t="shared" si="11"/>
        <v>0</v>
      </c>
      <c r="Q107" s="141">
        <v>0</v>
      </c>
      <c r="R107" s="141">
        <f t="shared" si="12"/>
        <v>0</v>
      </c>
      <c r="S107" s="141">
        <v>0</v>
      </c>
      <c r="T107" s="142">
        <f t="shared" si="13"/>
        <v>0</v>
      </c>
      <c r="AR107" s="143" t="s">
        <v>368</v>
      </c>
      <c r="AT107" s="143" t="s">
        <v>277</v>
      </c>
      <c r="AU107" s="143" t="s">
        <v>80</v>
      </c>
      <c r="AY107" s="18" t="s">
        <v>166</v>
      </c>
      <c r="BE107" s="144">
        <f t="shared" si="14"/>
        <v>0</v>
      </c>
      <c r="BF107" s="144">
        <f t="shared" si="15"/>
        <v>0</v>
      </c>
      <c r="BG107" s="144">
        <f t="shared" si="16"/>
        <v>0</v>
      </c>
      <c r="BH107" s="144">
        <f t="shared" si="17"/>
        <v>0</v>
      </c>
      <c r="BI107" s="144">
        <f t="shared" si="18"/>
        <v>0</v>
      </c>
      <c r="BJ107" s="18" t="s">
        <v>80</v>
      </c>
      <c r="BK107" s="144">
        <f t="shared" si="19"/>
        <v>0</v>
      </c>
      <c r="BL107" s="18" t="s">
        <v>283</v>
      </c>
      <c r="BM107" s="143" t="s">
        <v>435</v>
      </c>
    </row>
    <row r="108" spans="2:65" s="1" customFormat="1" ht="167.1" customHeight="1">
      <c r="B108" s="33"/>
      <c r="C108" s="170" t="s">
        <v>316</v>
      </c>
      <c r="D108" s="170" t="s">
        <v>277</v>
      </c>
      <c r="E108" s="171" t="s">
        <v>4768</v>
      </c>
      <c r="F108" s="172" t="s">
        <v>4769</v>
      </c>
      <c r="G108" s="173" t="s">
        <v>307</v>
      </c>
      <c r="H108" s="174">
        <v>2</v>
      </c>
      <c r="I108" s="175"/>
      <c r="J108" s="176">
        <f t="shared" si="10"/>
        <v>0</v>
      </c>
      <c r="K108" s="172" t="s">
        <v>19</v>
      </c>
      <c r="L108" s="177"/>
      <c r="M108" s="178" t="s">
        <v>19</v>
      </c>
      <c r="N108" s="179" t="s">
        <v>43</v>
      </c>
      <c r="P108" s="141">
        <f t="shared" si="11"/>
        <v>0</v>
      </c>
      <c r="Q108" s="141">
        <v>0</v>
      </c>
      <c r="R108" s="141">
        <f t="shared" si="12"/>
        <v>0</v>
      </c>
      <c r="S108" s="141">
        <v>0</v>
      </c>
      <c r="T108" s="142">
        <f t="shared" si="13"/>
        <v>0</v>
      </c>
      <c r="AR108" s="143" t="s">
        <v>368</v>
      </c>
      <c r="AT108" s="143" t="s">
        <v>277</v>
      </c>
      <c r="AU108" s="143" t="s">
        <v>80</v>
      </c>
      <c r="AY108" s="18" t="s">
        <v>166</v>
      </c>
      <c r="BE108" s="144">
        <f t="shared" si="14"/>
        <v>0</v>
      </c>
      <c r="BF108" s="144">
        <f t="shared" si="15"/>
        <v>0</v>
      </c>
      <c r="BG108" s="144">
        <f t="shared" si="16"/>
        <v>0</v>
      </c>
      <c r="BH108" s="144">
        <f t="shared" si="17"/>
        <v>0</v>
      </c>
      <c r="BI108" s="144">
        <f t="shared" si="18"/>
        <v>0</v>
      </c>
      <c r="BJ108" s="18" t="s">
        <v>80</v>
      </c>
      <c r="BK108" s="144">
        <f t="shared" si="19"/>
        <v>0</v>
      </c>
      <c r="BL108" s="18" t="s">
        <v>283</v>
      </c>
      <c r="BM108" s="143" t="s">
        <v>450</v>
      </c>
    </row>
    <row r="109" spans="2:65" s="1" customFormat="1" ht="167.1" customHeight="1">
      <c r="B109" s="33"/>
      <c r="C109" s="170" t="s">
        <v>321</v>
      </c>
      <c r="D109" s="170" t="s">
        <v>277</v>
      </c>
      <c r="E109" s="171" t="s">
        <v>4770</v>
      </c>
      <c r="F109" s="172" t="s">
        <v>4771</v>
      </c>
      <c r="G109" s="173" t="s">
        <v>307</v>
      </c>
      <c r="H109" s="174">
        <v>1</v>
      </c>
      <c r="I109" s="175"/>
      <c r="J109" s="176">
        <f t="shared" si="10"/>
        <v>0</v>
      </c>
      <c r="K109" s="172" t="s">
        <v>19</v>
      </c>
      <c r="L109" s="177"/>
      <c r="M109" s="178" t="s">
        <v>19</v>
      </c>
      <c r="N109" s="179" t="s">
        <v>43</v>
      </c>
      <c r="P109" s="141">
        <f t="shared" si="11"/>
        <v>0</v>
      </c>
      <c r="Q109" s="141">
        <v>0</v>
      </c>
      <c r="R109" s="141">
        <f t="shared" si="12"/>
        <v>0</v>
      </c>
      <c r="S109" s="141">
        <v>0</v>
      </c>
      <c r="T109" s="142">
        <f t="shared" si="13"/>
        <v>0</v>
      </c>
      <c r="AR109" s="143" t="s">
        <v>368</v>
      </c>
      <c r="AT109" s="143" t="s">
        <v>277</v>
      </c>
      <c r="AU109" s="143" t="s">
        <v>80</v>
      </c>
      <c r="AY109" s="18" t="s">
        <v>166</v>
      </c>
      <c r="BE109" s="144">
        <f t="shared" si="14"/>
        <v>0</v>
      </c>
      <c r="BF109" s="144">
        <f t="shared" si="15"/>
        <v>0</v>
      </c>
      <c r="BG109" s="144">
        <f t="shared" si="16"/>
        <v>0</v>
      </c>
      <c r="BH109" s="144">
        <f t="shared" si="17"/>
        <v>0</v>
      </c>
      <c r="BI109" s="144">
        <f t="shared" si="18"/>
        <v>0</v>
      </c>
      <c r="BJ109" s="18" t="s">
        <v>80</v>
      </c>
      <c r="BK109" s="144">
        <f t="shared" si="19"/>
        <v>0</v>
      </c>
      <c r="BL109" s="18" t="s">
        <v>283</v>
      </c>
      <c r="BM109" s="143" t="s">
        <v>463</v>
      </c>
    </row>
    <row r="110" spans="2:65" s="1" customFormat="1" ht="33" customHeight="1">
      <c r="B110" s="33"/>
      <c r="C110" s="170" t="s">
        <v>325</v>
      </c>
      <c r="D110" s="170" t="s">
        <v>277</v>
      </c>
      <c r="E110" s="171" t="s">
        <v>4772</v>
      </c>
      <c r="F110" s="172" t="s">
        <v>4773</v>
      </c>
      <c r="G110" s="173" t="s">
        <v>3838</v>
      </c>
      <c r="H110" s="174">
        <v>1</v>
      </c>
      <c r="I110" s="175"/>
      <c r="J110" s="176">
        <f t="shared" si="10"/>
        <v>0</v>
      </c>
      <c r="K110" s="172" t="s">
        <v>19</v>
      </c>
      <c r="L110" s="177"/>
      <c r="M110" s="178" t="s">
        <v>19</v>
      </c>
      <c r="N110" s="179" t="s">
        <v>43</v>
      </c>
      <c r="P110" s="141">
        <f t="shared" si="11"/>
        <v>0</v>
      </c>
      <c r="Q110" s="141">
        <v>0</v>
      </c>
      <c r="R110" s="141">
        <f t="shared" si="12"/>
        <v>0</v>
      </c>
      <c r="S110" s="141">
        <v>0</v>
      </c>
      <c r="T110" s="142">
        <f t="shared" si="13"/>
        <v>0</v>
      </c>
      <c r="AR110" s="143" t="s">
        <v>368</v>
      </c>
      <c r="AT110" s="143" t="s">
        <v>277</v>
      </c>
      <c r="AU110" s="143" t="s">
        <v>80</v>
      </c>
      <c r="AY110" s="18" t="s">
        <v>166</v>
      </c>
      <c r="BE110" s="144">
        <f t="shared" si="14"/>
        <v>0</v>
      </c>
      <c r="BF110" s="144">
        <f t="shared" si="15"/>
        <v>0</v>
      </c>
      <c r="BG110" s="144">
        <f t="shared" si="16"/>
        <v>0</v>
      </c>
      <c r="BH110" s="144">
        <f t="shared" si="17"/>
        <v>0</v>
      </c>
      <c r="BI110" s="144">
        <f t="shared" si="18"/>
        <v>0</v>
      </c>
      <c r="BJ110" s="18" t="s">
        <v>80</v>
      </c>
      <c r="BK110" s="144">
        <f t="shared" si="19"/>
        <v>0</v>
      </c>
      <c r="BL110" s="18" t="s">
        <v>283</v>
      </c>
      <c r="BM110" s="143" t="s">
        <v>482</v>
      </c>
    </row>
    <row r="111" spans="2:65" s="1" customFormat="1" ht="37.9" customHeight="1">
      <c r="B111" s="33"/>
      <c r="C111" s="170" t="s">
        <v>329</v>
      </c>
      <c r="D111" s="170" t="s">
        <v>277</v>
      </c>
      <c r="E111" s="171" t="s">
        <v>4774</v>
      </c>
      <c r="F111" s="172" t="s">
        <v>4775</v>
      </c>
      <c r="G111" s="173" t="s">
        <v>3838</v>
      </c>
      <c r="H111" s="174">
        <v>1</v>
      </c>
      <c r="I111" s="175"/>
      <c r="J111" s="176">
        <f t="shared" si="10"/>
        <v>0</v>
      </c>
      <c r="K111" s="172" t="s">
        <v>19</v>
      </c>
      <c r="L111" s="177"/>
      <c r="M111" s="178" t="s">
        <v>19</v>
      </c>
      <c r="N111" s="179" t="s">
        <v>43</v>
      </c>
      <c r="P111" s="141">
        <f t="shared" si="11"/>
        <v>0</v>
      </c>
      <c r="Q111" s="141">
        <v>0</v>
      </c>
      <c r="R111" s="141">
        <f t="shared" si="12"/>
        <v>0</v>
      </c>
      <c r="S111" s="141">
        <v>0</v>
      </c>
      <c r="T111" s="142">
        <f t="shared" si="13"/>
        <v>0</v>
      </c>
      <c r="AR111" s="143" t="s">
        <v>368</v>
      </c>
      <c r="AT111" s="143" t="s">
        <v>277</v>
      </c>
      <c r="AU111" s="143" t="s">
        <v>80</v>
      </c>
      <c r="AY111" s="18" t="s">
        <v>166</v>
      </c>
      <c r="BE111" s="144">
        <f t="shared" si="14"/>
        <v>0</v>
      </c>
      <c r="BF111" s="144">
        <f t="shared" si="15"/>
        <v>0</v>
      </c>
      <c r="BG111" s="144">
        <f t="shared" si="16"/>
        <v>0</v>
      </c>
      <c r="BH111" s="144">
        <f t="shared" si="17"/>
        <v>0</v>
      </c>
      <c r="BI111" s="144">
        <f t="shared" si="18"/>
        <v>0</v>
      </c>
      <c r="BJ111" s="18" t="s">
        <v>80</v>
      </c>
      <c r="BK111" s="144">
        <f t="shared" si="19"/>
        <v>0</v>
      </c>
      <c r="BL111" s="18" t="s">
        <v>283</v>
      </c>
      <c r="BM111" s="143" t="s">
        <v>541</v>
      </c>
    </row>
    <row r="112" spans="2:65" s="1" customFormat="1" ht="24.2" customHeight="1">
      <c r="B112" s="33"/>
      <c r="C112" s="170" t="s">
        <v>333</v>
      </c>
      <c r="D112" s="170" t="s">
        <v>277</v>
      </c>
      <c r="E112" s="171" t="s">
        <v>4776</v>
      </c>
      <c r="F112" s="172" t="s">
        <v>4777</v>
      </c>
      <c r="G112" s="173" t="s">
        <v>307</v>
      </c>
      <c r="H112" s="174">
        <v>3</v>
      </c>
      <c r="I112" s="175"/>
      <c r="J112" s="176">
        <f t="shared" si="10"/>
        <v>0</v>
      </c>
      <c r="K112" s="172" t="s">
        <v>19</v>
      </c>
      <c r="L112" s="177"/>
      <c r="M112" s="178" t="s">
        <v>19</v>
      </c>
      <c r="N112" s="179" t="s">
        <v>43</v>
      </c>
      <c r="P112" s="141">
        <f t="shared" si="11"/>
        <v>0</v>
      </c>
      <c r="Q112" s="141">
        <v>0</v>
      </c>
      <c r="R112" s="141">
        <f t="shared" si="12"/>
        <v>0</v>
      </c>
      <c r="S112" s="141">
        <v>0</v>
      </c>
      <c r="T112" s="142">
        <f t="shared" si="13"/>
        <v>0</v>
      </c>
      <c r="AR112" s="143" t="s">
        <v>368</v>
      </c>
      <c r="AT112" s="143" t="s">
        <v>277</v>
      </c>
      <c r="AU112" s="143" t="s">
        <v>80</v>
      </c>
      <c r="AY112" s="18" t="s">
        <v>166</v>
      </c>
      <c r="BE112" s="144">
        <f t="shared" si="14"/>
        <v>0</v>
      </c>
      <c r="BF112" s="144">
        <f t="shared" si="15"/>
        <v>0</v>
      </c>
      <c r="BG112" s="144">
        <f t="shared" si="16"/>
        <v>0</v>
      </c>
      <c r="BH112" s="144">
        <f t="shared" si="17"/>
        <v>0</v>
      </c>
      <c r="BI112" s="144">
        <f t="shared" si="18"/>
        <v>0</v>
      </c>
      <c r="BJ112" s="18" t="s">
        <v>80</v>
      </c>
      <c r="BK112" s="144">
        <f t="shared" si="19"/>
        <v>0</v>
      </c>
      <c r="BL112" s="18" t="s">
        <v>283</v>
      </c>
      <c r="BM112" s="143" t="s">
        <v>558</v>
      </c>
    </row>
    <row r="113" spans="2:65" s="1" customFormat="1" ht="37.9" customHeight="1">
      <c r="B113" s="33"/>
      <c r="C113" s="170" t="s">
        <v>338</v>
      </c>
      <c r="D113" s="170" t="s">
        <v>277</v>
      </c>
      <c r="E113" s="171" t="s">
        <v>4778</v>
      </c>
      <c r="F113" s="172" t="s">
        <v>4779</v>
      </c>
      <c r="G113" s="173" t="s">
        <v>307</v>
      </c>
      <c r="H113" s="174">
        <v>4</v>
      </c>
      <c r="I113" s="175"/>
      <c r="J113" s="176">
        <f t="shared" si="10"/>
        <v>0</v>
      </c>
      <c r="K113" s="172" t="s">
        <v>19</v>
      </c>
      <c r="L113" s="177"/>
      <c r="M113" s="178" t="s">
        <v>19</v>
      </c>
      <c r="N113" s="179" t="s">
        <v>43</v>
      </c>
      <c r="P113" s="141">
        <f t="shared" si="11"/>
        <v>0</v>
      </c>
      <c r="Q113" s="141">
        <v>0</v>
      </c>
      <c r="R113" s="141">
        <f t="shared" si="12"/>
        <v>0</v>
      </c>
      <c r="S113" s="141">
        <v>0</v>
      </c>
      <c r="T113" s="142">
        <f t="shared" si="13"/>
        <v>0</v>
      </c>
      <c r="AR113" s="143" t="s">
        <v>368</v>
      </c>
      <c r="AT113" s="143" t="s">
        <v>277</v>
      </c>
      <c r="AU113" s="143" t="s">
        <v>80</v>
      </c>
      <c r="AY113" s="18" t="s">
        <v>166</v>
      </c>
      <c r="BE113" s="144">
        <f t="shared" si="14"/>
        <v>0</v>
      </c>
      <c r="BF113" s="144">
        <f t="shared" si="15"/>
        <v>0</v>
      </c>
      <c r="BG113" s="144">
        <f t="shared" si="16"/>
        <v>0</v>
      </c>
      <c r="BH113" s="144">
        <f t="shared" si="17"/>
        <v>0</v>
      </c>
      <c r="BI113" s="144">
        <f t="shared" si="18"/>
        <v>0</v>
      </c>
      <c r="BJ113" s="18" t="s">
        <v>80</v>
      </c>
      <c r="BK113" s="144">
        <f t="shared" si="19"/>
        <v>0</v>
      </c>
      <c r="BL113" s="18" t="s">
        <v>283</v>
      </c>
      <c r="BM113" s="143" t="s">
        <v>624</v>
      </c>
    </row>
    <row r="114" spans="2:65" s="1" customFormat="1" ht="78" customHeight="1">
      <c r="B114" s="33"/>
      <c r="C114" s="170" t="s">
        <v>344</v>
      </c>
      <c r="D114" s="170" t="s">
        <v>277</v>
      </c>
      <c r="E114" s="171" t="s">
        <v>4780</v>
      </c>
      <c r="F114" s="172" t="s">
        <v>4781</v>
      </c>
      <c r="G114" s="173" t="s">
        <v>4782</v>
      </c>
      <c r="H114" s="174">
        <v>1</v>
      </c>
      <c r="I114" s="175"/>
      <c r="J114" s="176">
        <f t="shared" si="10"/>
        <v>0</v>
      </c>
      <c r="K114" s="172" t="s">
        <v>19</v>
      </c>
      <c r="L114" s="177"/>
      <c r="M114" s="178" t="s">
        <v>19</v>
      </c>
      <c r="N114" s="179" t="s">
        <v>43</v>
      </c>
      <c r="P114" s="141">
        <f t="shared" si="11"/>
        <v>0</v>
      </c>
      <c r="Q114" s="141">
        <v>0</v>
      </c>
      <c r="R114" s="141">
        <f t="shared" si="12"/>
        <v>0</v>
      </c>
      <c r="S114" s="141">
        <v>0</v>
      </c>
      <c r="T114" s="142">
        <f t="shared" si="13"/>
        <v>0</v>
      </c>
      <c r="AR114" s="143" t="s">
        <v>368</v>
      </c>
      <c r="AT114" s="143" t="s">
        <v>277</v>
      </c>
      <c r="AU114" s="143" t="s">
        <v>80</v>
      </c>
      <c r="AY114" s="18" t="s">
        <v>166</v>
      </c>
      <c r="BE114" s="144">
        <f t="shared" si="14"/>
        <v>0</v>
      </c>
      <c r="BF114" s="144">
        <f t="shared" si="15"/>
        <v>0</v>
      </c>
      <c r="BG114" s="144">
        <f t="shared" si="16"/>
        <v>0</v>
      </c>
      <c r="BH114" s="144">
        <f t="shared" si="17"/>
        <v>0</v>
      </c>
      <c r="BI114" s="144">
        <f t="shared" si="18"/>
        <v>0</v>
      </c>
      <c r="BJ114" s="18" t="s">
        <v>80</v>
      </c>
      <c r="BK114" s="144">
        <f t="shared" si="19"/>
        <v>0</v>
      </c>
      <c r="BL114" s="18" t="s">
        <v>283</v>
      </c>
      <c r="BM114" s="143" t="s">
        <v>658</v>
      </c>
    </row>
    <row r="115" spans="2:65" s="1" customFormat="1" ht="24.2" customHeight="1">
      <c r="B115" s="33"/>
      <c r="C115" s="170" t="s">
        <v>351</v>
      </c>
      <c r="D115" s="170" t="s">
        <v>277</v>
      </c>
      <c r="E115" s="171" t="s">
        <v>4783</v>
      </c>
      <c r="F115" s="172" t="s">
        <v>4784</v>
      </c>
      <c r="G115" s="173" t="s">
        <v>3838</v>
      </c>
      <c r="H115" s="174">
        <v>1</v>
      </c>
      <c r="I115" s="175"/>
      <c r="J115" s="176">
        <f t="shared" si="10"/>
        <v>0</v>
      </c>
      <c r="K115" s="172" t="s">
        <v>19</v>
      </c>
      <c r="L115" s="177"/>
      <c r="M115" s="178" t="s">
        <v>19</v>
      </c>
      <c r="N115" s="179" t="s">
        <v>43</v>
      </c>
      <c r="P115" s="141">
        <f t="shared" si="11"/>
        <v>0</v>
      </c>
      <c r="Q115" s="141">
        <v>0</v>
      </c>
      <c r="R115" s="141">
        <f t="shared" si="12"/>
        <v>0</v>
      </c>
      <c r="S115" s="141">
        <v>0</v>
      </c>
      <c r="T115" s="142">
        <f t="shared" si="13"/>
        <v>0</v>
      </c>
      <c r="AR115" s="143" t="s">
        <v>368</v>
      </c>
      <c r="AT115" s="143" t="s">
        <v>277</v>
      </c>
      <c r="AU115" s="143" t="s">
        <v>80</v>
      </c>
      <c r="AY115" s="18" t="s">
        <v>166</v>
      </c>
      <c r="BE115" s="144">
        <f t="shared" si="14"/>
        <v>0</v>
      </c>
      <c r="BF115" s="144">
        <f t="shared" si="15"/>
        <v>0</v>
      </c>
      <c r="BG115" s="144">
        <f t="shared" si="16"/>
        <v>0</v>
      </c>
      <c r="BH115" s="144">
        <f t="shared" si="17"/>
        <v>0</v>
      </c>
      <c r="BI115" s="144">
        <f t="shared" si="18"/>
        <v>0</v>
      </c>
      <c r="BJ115" s="18" t="s">
        <v>80</v>
      </c>
      <c r="BK115" s="144">
        <f t="shared" si="19"/>
        <v>0</v>
      </c>
      <c r="BL115" s="18" t="s">
        <v>283</v>
      </c>
      <c r="BM115" s="143" t="s">
        <v>729</v>
      </c>
    </row>
    <row r="116" spans="2:65" s="1" customFormat="1" ht="49.15" customHeight="1">
      <c r="B116" s="33"/>
      <c r="C116" s="170" t="s">
        <v>358</v>
      </c>
      <c r="D116" s="170" t="s">
        <v>277</v>
      </c>
      <c r="E116" s="171" t="s">
        <v>4785</v>
      </c>
      <c r="F116" s="172" t="s">
        <v>4786</v>
      </c>
      <c r="G116" s="173" t="s">
        <v>3838</v>
      </c>
      <c r="H116" s="174">
        <v>1</v>
      </c>
      <c r="I116" s="175"/>
      <c r="J116" s="176">
        <f t="shared" si="10"/>
        <v>0</v>
      </c>
      <c r="K116" s="172" t="s">
        <v>19</v>
      </c>
      <c r="L116" s="177"/>
      <c r="M116" s="178" t="s">
        <v>19</v>
      </c>
      <c r="N116" s="179" t="s">
        <v>43</v>
      </c>
      <c r="P116" s="141">
        <f t="shared" si="11"/>
        <v>0</v>
      </c>
      <c r="Q116" s="141">
        <v>0</v>
      </c>
      <c r="R116" s="141">
        <f t="shared" si="12"/>
        <v>0</v>
      </c>
      <c r="S116" s="141">
        <v>0</v>
      </c>
      <c r="T116" s="142">
        <f t="shared" si="13"/>
        <v>0</v>
      </c>
      <c r="AR116" s="143" t="s">
        <v>368</v>
      </c>
      <c r="AT116" s="143" t="s">
        <v>277</v>
      </c>
      <c r="AU116" s="143" t="s">
        <v>80</v>
      </c>
      <c r="AY116" s="18" t="s">
        <v>166</v>
      </c>
      <c r="BE116" s="144">
        <f t="shared" si="14"/>
        <v>0</v>
      </c>
      <c r="BF116" s="144">
        <f t="shared" si="15"/>
        <v>0</v>
      </c>
      <c r="BG116" s="144">
        <f t="shared" si="16"/>
        <v>0</v>
      </c>
      <c r="BH116" s="144">
        <f t="shared" si="17"/>
        <v>0</v>
      </c>
      <c r="BI116" s="144">
        <f t="shared" si="18"/>
        <v>0</v>
      </c>
      <c r="BJ116" s="18" t="s">
        <v>80</v>
      </c>
      <c r="BK116" s="144">
        <f t="shared" si="19"/>
        <v>0</v>
      </c>
      <c r="BL116" s="18" t="s">
        <v>283</v>
      </c>
      <c r="BM116" s="143" t="s">
        <v>750</v>
      </c>
    </row>
    <row r="117" spans="2:65" s="11" customFormat="1" ht="25.9" customHeight="1">
      <c r="B117" s="120"/>
      <c r="D117" s="121" t="s">
        <v>71</v>
      </c>
      <c r="E117" s="122" t="s">
        <v>4787</v>
      </c>
      <c r="F117" s="122" t="s">
        <v>4788</v>
      </c>
      <c r="I117" s="123"/>
      <c r="J117" s="124">
        <f>BK117</f>
        <v>0</v>
      </c>
      <c r="L117" s="120"/>
      <c r="M117" s="125"/>
      <c r="P117" s="126">
        <f>SUM(P118:P152)</f>
        <v>0</v>
      </c>
      <c r="R117" s="126">
        <f>SUM(R118:R152)</f>
        <v>0</v>
      </c>
      <c r="T117" s="127">
        <f>SUM(T118:T152)</f>
        <v>0</v>
      </c>
      <c r="AR117" s="121" t="s">
        <v>80</v>
      </c>
      <c r="AT117" s="128" t="s">
        <v>71</v>
      </c>
      <c r="AU117" s="128" t="s">
        <v>72</v>
      </c>
      <c r="AY117" s="121" t="s">
        <v>166</v>
      </c>
      <c r="BK117" s="129">
        <f>SUM(BK118:BK152)</f>
        <v>0</v>
      </c>
    </row>
    <row r="118" spans="2:65" s="1" customFormat="1" ht="16.5" customHeight="1">
      <c r="B118" s="33"/>
      <c r="C118" s="170" t="s">
        <v>363</v>
      </c>
      <c r="D118" s="170" t="s">
        <v>277</v>
      </c>
      <c r="E118" s="171" t="s">
        <v>4789</v>
      </c>
      <c r="F118" s="172" t="s">
        <v>4790</v>
      </c>
      <c r="G118" s="173" t="s">
        <v>458</v>
      </c>
      <c r="H118" s="174">
        <v>20</v>
      </c>
      <c r="I118" s="175"/>
      <c r="J118" s="176">
        <f t="shared" ref="J118:J152" si="20">ROUND(I118*H118,2)</f>
        <v>0</v>
      </c>
      <c r="K118" s="172" t="s">
        <v>19</v>
      </c>
      <c r="L118" s="177"/>
      <c r="M118" s="178" t="s">
        <v>19</v>
      </c>
      <c r="N118" s="179" t="s">
        <v>43</v>
      </c>
      <c r="P118" s="141">
        <f t="shared" ref="P118:P152" si="21">O118*H118</f>
        <v>0</v>
      </c>
      <c r="Q118" s="141">
        <v>0</v>
      </c>
      <c r="R118" s="141">
        <f t="shared" ref="R118:R152" si="22">Q118*H118</f>
        <v>0</v>
      </c>
      <c r="S118" s="141">
        <v>0</v>
      </c>
      <c r="T118" s="142">
        <f t="shared" ref="T118:T152" si="23">S118*H118</f>
        <v>0</v>
      </c>
      <c r="AR118" s="143" t="s">
        <v>368</v>
      </c>
      <c r="AT118" s="143" t="s">
        <v>277</v>
      </c>
      <c r="AU118" s="143" t="s">
        <v>80</v>
      </c>
      <c r="AY118" s="18" t="s">
        <v>166</v>
      </c>
      <c r="BE118" s="144">
        <f t="shared" ref="BE118:BE152" si="24">IF(N118="základní",J118,0)</f>
        <v>0</v>
      </c>
      <c r="BF118" s="144">
        <f t="shared" ref="BF118:BF152" si="25">IF(N118="snížená",J118,0)</f>
        <v>0</v>
      </c>
      <c r="BG118" s="144">
        <f t="shared" ref="BG118:BG152" si="26">IF(N118="zákl. přenesená",J118,0)</f>
        <v>0</v>
      </c>
      <c r="BH118" s="144">
        <f t="shared" ref="BH118:BH152" si="27">IF(N118="sníž. přenesená",J118,0)</f>
        <v>0</v>
      </c>
      <c r="BI118" s="144">
        <f t="shared" ref="BI118:BI152" si="28">IF(N118="nulová",J118,0)</f>
        <v>0</v>
      </c>
      <c r="BJ118" s="18" t="s">
        <v>80</v>
      </c>
      <c r="BK118" s="144">
        <f t="shared" ref="BK118:BK152" si="29">ROUND(I118*H118,2)</f>
        <v>0</v>
      </c>
      <c r="BL118" s="18" t="s">
        <v>283</v>
      </c>
      <c r="BM118" s="143" t="s">
        <v>774</v>
      </c>
    </row>
    <row r="119" spans="2:65" s="1" customFormat="1" ht="16.5" customHeight="1">
      <c r="B119" s="33"/>
      <c r="C119" s="170" t="s">
        <v>368</v>
      </c>
      <c r="D119" s="170" t="s">
        <v>277</v>
      </c>
      <c r="E119" s="171" t="s">
        <v>4791</v>
      </c>
      <c r="F119" s="172" t="s">
        <v>4792</v>
      </c>
      <c r="G119" s="173" t="s">
        <v>458</v>
      </c>
      <c r="H119" s="174">
        <v>25</v>
      </c>
      <c r="I119" s="175"/>
      <c r="J119" s="176">
        <f t="shared" si="20"/>
        <v>0</v>
      </c>
      <c r="K119" s="172" t="s">
        <v>19</v>
      </c>
      <c r="L119" s="177"/>
      <c r="M119" s="178" t="s">
        <v>19</v>
      </c>
      <c r="N119" s="179" t="s">
        <v>43</v>
      </c>
      <c r="P119" s="141">
        <f t="shared" si="21"/>
        <v>0</v>
      </c>
      <c r="Q119" s="141">
        <v>0</v>
      </c>
      <c r="R119" s="141">
        <f t="shared" si="22"/>
        <v>0</v>
      </c>
      <c r="S119" s="141">
        <v>0</v>
      </c>
      <c r="T119" s="142">
        <f t="shared" si="23"/>
        <v>0</v>
      </c>
      <c r="AR119" s="143" t="s">
        <v>368</v>
      </c>
      <c r="AT119" s="143" t="s">
        <v>277</v>
      </c>
      <c r="AU119" s="143" t="s">
        <v>80</v>
      </c>
      <c r="AY119" s="18" t="s">
        <v>166</v>
      </c>
      <c r="BE119" s="144">
        <f t="shared" si="24"/>
        <v>0</v>
      </c>
      <c r="BF119" s="144">
        <f t="shared" si="25"/>
        <v>0</v>
      </c>
      <c r="BG119" s="144">
        <f t="shared" si="26"/>
        <v>0</v>
      </c>
      <c r="BH119" s="144">
        <f t="shared" si="27"/>
        <v>0</v>
      </c>
      <c r="BI119" s="144">
        <f t="shared" si="28"/>
        <v>0</v>
      </c>
      <c r="BJ119" s="18" t="s">
        <v>80</v>
      </c>
      <c r="BK119" s="144">
        <f t="shared" si="29"/>
        <v>0</v>
      </c>
      <c r="BL119" s="18" t="s">
        <v>283</v>
      </c>
      <c r="BM119" s="143" t="s">
        <v>4793</v>
      </c>
    </row>
    <row r="120" spans="2:65" s="1" customFormat="1" ht="16.5" customHeight="1">
      <c r="B120" s="33"/>
      <c r="C120" s="170" t="s">
        <v>373</v>
      </c>
      <c r="D120" s="170" t="s">
        <v>277</v>
      </c>
      <c r="E120" s="171" t="s">
        <v>4794</v>
      </c>
      <c r="F120" s="172" t="s">
        <v>4795</v>
      </c>
      <c r="G120" s="173" t="s">
        <v>458</v>
      </c>
      <c r="H120" s="174">
        <v>50</v>
      </c>
      <c r="I120" s="175"/>
      <c r="J120" s="176">
        <f t="shared" si="20"/>
        <v>0</v>
      </c>
      <c r="K120" s="172" t="s">
        <v>19</v>
      </c>
      <c r="L120" s="177"/>
      <c r="M120" s="178" t="s">
        <v>19</v>
      </c>
      <c r="N120" s="179" t="s">
        <v>43</v>
      </c>
      <c r="P120" s="141">
        <f t="shared" si="21"/>
        <v>0</v>
      </c>
      <c r="Q120" s="141">
        <v>0</v>
      </c>
      <c r="R120" s="141">
        <f t="shared" si="22"/>
        <v>0</v>
      </c>
      <c r="S120" s="141">
        <v>0</v>
      </c>
      <c r="T120" s="142">
        <f t="shared" si="23"/>
        <v>0</v>
      </c>
      <c r="AR120" s="143" t="s">
        <v>368</v>
      </c>
      <c r="AT120" s="143" t="s">
        <v>277</v>
      </c>
      <c r="AU120" s="143" t="s">
        <v>80</v>
      </c>
      <c r="AY120" s="18" t="s">
        <v>166</v>
      </c>
      <c r="BE120" s="144">
        <f t="shared" si="24"/>
        <v>0</v>
      </c>
      <c r="BF120" s="144">
        <f t="shared" si="25"/>
        <v>0</v>
      </c>
      <c r="BG120" s="144">
        <f t="shared" si="26"/>
        <v>0</v>
      </c>
      <c r="BH120" s="144">
        <f t="shared" si="27"/>
        <v>0</v>
      </c>
      <c r="BI120" s="144">
        <f t="shared" si="28"/>
        <v>0</v>
      </c>
      <c r="BJ120" s="18" t="s">
        <v>80</v>
      </c>
      <c r="BK120" s="144">
        <f t="shared" si="29"/>
        <v>0</v>
      </c>
      <c r="BL120" s="18" t="s">
        <v>283</v>
      </c>
      <c r="BM120" s="143" t="s">
        <v>4796</v>
      </c>
    </row>
    <row r="121" spans="2:65" s="1" customFormat="1" ht="16.5" customHeight="1">
      <c r="B121" s="33"/>
      <c r="C121" s="170" t="s">
        <v>378</v>
      </c>
      <c r="D121" s="170" t="s">
        <v>277</v>
      </c>
      <c r="E121" s="171" t="s">
        <v>4797</v>
      </c>
      <c r="F121" s="172" t="s">
        <v>4798</v>
      </c>
      <c r="G121" s="173" t="s">
        <v>458</v>
      </c>
      <c r="H121" s="174">
        <v>330</v>
      </c>
      <c r="I121" s="175"/>
      <c r="J121" s="176">
        <f t="shared" si="20"/>
        <v>0</v>
      </c>
      <c r="K121" s="172" t="s">
        <v>19</v>
      </c>
      <c r="L121" s="177"/>
      <c r="M121" s="178" t="s">
        <v>19</v>
      </c>
      <c r="N121" s="179" t="s">
        <v>43</v>
      </c>
      <c r="P121" s="141">
        <f t="shared" si="21"/>
        <v>0</v>
      </c>
      <c r="Q121" s="141">
        <v>0</v>
      </c>
      <c r="R121" s="141">
        <f t="shared" si="22"/>
        <v>0</v>
      </c>
      <c r="S121" s="141">
        <v>0</v>
      </c>
      <c r="T121" s="142">
        <f t="shared" si="23"/>
        <v>0</v>
      </c>
      <c r="AR121" s="143" t="s">
        <v>368</v>
      </c>
      <c r="AT121" s="143" t="s">
        <v>277</v>
      </c>
      <c r="AU121" s="143" t="s">
        <v>80</v>
      </c>
      <c r="AY121" s="18" t="s">
        <v>166</v>
      </c>
      <c r="BE121" s="144">
        <f t="shared" si="24"/>
        <v>0</v>
      </c>
      <c r="BF121" s="144">
        <f t="shared" si="25"/>
        <v>0</v>
      </c>
      <c r="BG121" s="144">
        <f t="shared" si="26"/>
        <v>0</v>
      </c>
      <c r="BH121" s="144">
        <f t="shared" si="27"/>
        <v>0</v>
      </c>
      <c r="BI121" s="144">
        <f t="shared" si="28"/>
        <v>0</v>
      </c>
      <c r="BJ121" s="18" t="s">
        <v>80</v>
      </c>
      <c r="BK121" s="144">
        <f t="shared" si="29"/>
        <v>0</v>
      </c>
      <c r="BL121" s="18" t="s">
        <v>283</v>
      </c>
      <c r="BM121" s="143" t="s">
        <v>4799</v>
      </c>
    </row>
    <row r="122" spans="2:65" s="1" customFormat="1" ht="16.5" customHeight="1">
      <c r="B122" s="33"/>
      <c r="C122" s="170" t="s">
        <v>386</v>
      </c>
      <c r="D122" s="170" t="s">
        <v>277</v>
      </c>
      <c r="E122" s="171" t="s">
        <v>4800</v>
      </c>
      <c r="F122" s="172" t="s">
        <v>4801</v>
      </c>
      <c r="G122" s="173" t="s">
        <v>458</v>
      </c>
      <c r="H122" s="174">
        <v>420</v>
      </c>
      <c r="I122" s="175"/>
      <c r="J122" s="176">
        <f t="shared" si="20"/>
        <v>0</v>
      </c>
      <c r="K122" s="172" t="s">
        <v>19</v>
      </c>
      <c r="L122" s="177"/>
      <c r="M122" s="178" t="s">
        <v>19</v>
      </c>
      <c r="N122" s="179" t="s">
        <v>43</v>
      </c>
      <c r="P122" s="141">
        <f t="shared" si="21"/>
        <v>0</v>
      </c>
      <c r="Q122" s="141">
        <v>0</v>
      </c>
      <c r="R122" s="141">
        <f t="shared" si="22"/>
        <v>0</v>
      </c>
      <c r="S122" s="141">
        <v>0</v>
      </c>
      <c r="T122" s="142">
        <f t="shared" si="23"/>
        <v>0</v>
      </c>
      <c r="AR122" s="143" t="s">
        <v>368</v>
      </c>
      <c r="AT122" s="143" t="s">
        <v>277</v>
      </c>
      <c r="AU122" s="143" t="s">
        <v>80</v>
      </c>
      <c r="AY122" s="18" t="s">
        <v>166</v>
      </c>
      <c r="BE122" s="144">
        <f t="shared" si="24"/>
        <v>0</v>
      </c>
      <c r="BF122" s="144">
        <f t="shared" si="25"/>
        <v>0</v>
      </c>
      <c r="BG122" s="144">
        <f t="shared" si="26"/>
        <v>0</v>
      </c>
      <c r="BH122" s="144">
        <f t="shared" si="27"/>
        <v>0</v>
      </c>
      <c r="BI122" s="144">
        <f t="shared" si="28"/>
        <v>0</v>
      </c>
      <c r="BJ122" s="18" t="s">
        <v>80</v>
      </c>
      <c r="BK122" s="144">
        <f t="shared" si="29"/>
        <v>0</v>
      </c>
      <c r="BL122" s="18" t="s">
        <v>283</v>
      </c>
      <c r="BM122" s="143" t="s">
        <v>4802</v>
      </c>
    </row>
    <row r="123" spans="2:65" s="1" customFormat="1" ht="16.5" customHeight="1">
      <c r="B123" s="33"/>
      <c r="C123" s="170" t="s">
        <v>392</v>
      </c>
      <c r="D123" s="170" t="s">
        <v>277</v>
      </c>
      <c r="E123" s="171" t="s">
        <v>4803</v>
      </c>
      <c r="F123" s="172" t="s">
        <v>4804</v>
      </c>
      <c r="G123" s="173" t="s">
        <v>458</v>
      </c>
      <c r="H123" s="174">
        <v>15</v>
      </c>
      <c r="I123" s="175"/>
      <c r="J123" s="176">
        <f t="shared" si="20"/>
        <v>0</v>
      </c>
      <c r="K123" s="172" t="s">
        <v>19</v>
      </c>
      <c r="L123" s="177"/>
      <c r="M123" s="178" t="s">
        <v>19</v>
      </c>
      <c r="N123" s="179" t="s">
        <v>43</v>
      </c>
      <c r="P123" s="141">
        <f t="shared" si="21"/>
        <v>0</v>
      </c>
      <c r="Q123" s="141">
        <v>0</v>
      </c>
      <c r="R123" s="141">
        <f t="shared" si="22"/>
        <v>0</v>
      </c>
      <c r="S123" s="141">
        <v>0</v>
      </c>
      <c r="T123" s="142">
        <f t="shared" si="23"/>
        <v>0</v>
      </c>
      <c r="AR123" s="143" t="s">
        <v>368</v>
      </c>
      <c r="AT123" s="143" t="s">
        <v>277</v>
      </c>
      <c r="AU123" s="143" t="s">
        <v>80</v>
      </c>
      <c r="AY123" s="18" t="s">
        <v>166</v>
      </c>
      <c r="BE123" s="144">
        <f t="shared" si="24"/>
        <v>0</v>
      </c>
      <c r="BF123" s="144">
        <f t="shared" si="25"/>
        <v>0</v>
      </c>
      <c r="BG123" s="144">
        <f t="shared" si="26"/>
        <v>0</v>
      </c>
      <c r="BH123" s="144">
        <f t="shared" si="27"/>
        <v>0</v>
      </c>
      <c r="BI123" s="144">
        <f t="shared" si="28"/>
        <v>0</v>
      </c>
      <c r="BJ123" s="18" t="s">
        <v>80</v>
      </c>
      <c r="BK123" s="144">
        <f t="shared" si="29"/>
        <v>0</v>
      </c>
      <c r="BL123" s="18" t="s">
        <v>283</v>
      </c>
      <c r="BM123" s="143" t="s">
        <v>4805</v>
      </c>
    </row>
    <row r="124" spans="2:65" s="1" customFormat="1" ht="16.5" customHeight="1">
      <c r="B124" s="33"/>
      <c r="C124" s="170" t="s">
        <v>395</v>
      </c>
      <c r="D124" s="170" t="s">
        <v>277</v>
      </c>
      <c r="E124" s="171" t="s">
        <v>4806</v>
      </c>
      <c r="F124" s="172" t="s">
        <v>4807</v>
      </c>
      <c r="G124" s="173" t="s">
        <v>458</v>
      </c>
      <c r="H124" s="174">
        <v>60</v>
      </c>
      <c r="I124" s="175"/>
      <c r="J124" s="176">
        <f t="shared" si="20"/>
        <v>0</v>
      </c>
      <c r="K124" s="172" t="s">
        <v>19</v>
      </c>
      <c r="L124" s="177"/>
      <c r="M124" s="178" t="s">
        <v>19</v>
      </c>
      <c r="N124" s="179" t="s">
        <v>43</v>
      </c>
      <c r="P124" s="141">
        <f t="shared" si="21"/>
        <v>0</v>
      </c>
      <c r="Q124" s="141">
        <v>0</v>
      </c>
      <c r="R124" s="141">
        <f t="shared" si="22"/>
        <v>0</v>
      </c>
      <c r="S124" s="141">
        <v>0</v>
      </c>
      <c r="T124" s="142">
        <f t="shared" si="23"/>
        <v>0</v>
      </c>
      <c r="AR124" s="143" t="s">
        <v>368</v>
      </c>
      <c r="AT124" s="143" t="s">
        <v>277</v>
      </c>
      <c r="AU124" s="143" t="s">
        <v>80</v>
      </c>
      <c r="AY124" s="18" t="s">
        <v>166</v>
      </c>
      <c r="BE124" s="144">
        <f t="shared" si="24"/>
        <v>0</v>
      </c>
      <c r="BF124" s="144">
        <f t="shared" si="25"/>
        <v>0</v>
      </c>
      <c r="BG124" s="144">
        <f t="shared" si="26"/>
        <v>0</v>
      </c>
      <c r="BH124" s="144">
        <f t="shared" si="27"/>
        <v>0</v>
      </c>
      <c r="BI124" s="144">
        <f t="shared" si="28"/>
        <v>0</v>
      </c>
      <c r="BJ124" s="18" t="s">
        <v>80</v>
      </c>
      <c r="BK124" s="144">
        <f t="shared" si="29"/>
        <v>0</v>
      </c>
      <c r="BL124" s="18" t="s">
        <v>283</v>
      </c>
      <c r="BM124" s="143" t="s">
        <v>4808</v>
      </c>
    </row>
    <row r="125" spans="2:65" s="1" customFormat="1" ht="16.5" customHeight="1">
      <c r="B125" s="33"/>
      <c r="C125" s="170" t="s">
        <v>402</v>
      </c>
      <c r="D125" s="170" t="s">
        <v>277</v>
      </c>
      <c r="E125" s="171" t="s">
        <v>4809</v>
      </c>
      <c r="F125" s="172" t="s">
        <v>4810</v>
      </c>
      <c r="G125" s="173" t="s">
        <v>458</v>
      </c>
      <c r="H125" s="174">
        <v>140</v>
      </c>
      <c r="I125" s="175"/>
      <c r="J125" s="176">
        <f t="shared" si="20"/>
        <v>0</v>
      </c>
      <c r="K125" s="172" t="s">
        <v>19</v>
      </c>
      <c r="L125" s="177"/>
      <c r="M125" s="178" t="s">
        <v>19</v>
      </c>
      <c r="N125" s="179" t="s">
        <v>43</v>
      </c>
      <c r="P125" s="141">
        <f t="shared" si="21"/>
        <v>0</v>
      </c>
      <c r="Q125" s="141">
        <v>0</v>
      </c>
      <c r="R125" s="141">
        <f t="shared" si="22"/>
        <v>0</v>
      </c>
      <c r="S125" s="141">
        <v>0</v>
      </c>
      <c r="T125" s="142">
        <f t="shared" si="23"/>
        <v>0</v>
      </c>
      <c r="AR125" s="143" t="s">
        <v>368</v>
      </c>
      <c r="AT125" s="143" t="s">
        <v>277</v>
      </c>
      <c r="AU125" s="143" t="s">
        <v>80</v>
      </c>
      <c r="AY125" s="18" t="s">
        <v>166</v>
      </c>
      <c r="BE125" s="144">
        <f t="shared" si="24"/>
        <v>0</v>
      </c>
      <c r="BF125" s="144">
        <f t="shared" si="25"/>
        <v>0</v>
      </c>
      <c r="BG125" s="144">
        <f t="shared" si="26"/>
        <v>0</v>
      </c>
      <c r="BH125" s="144">
        <f t="shared" si="27"/>
        <v>0</v>
      </c>
      <c r="BI125" s="144">
        <f t="shared" si="28"/>
        <v>0</v>
      </c>
      <c r="BJ125" s="18" t="s">
        <v>80</v>
      </c>
      <c r="BK125" s="144">
        <f t="shared" si="29"/>
        <v>0</v>
      </c>
      <c r="BL125" s="18" t="s">
        <v>283</v>
      </c>
      <c r="BM125" s="143" t="s">
        <v>4811</v>
      </c>
    </row>
    <row r="126" spans="2:65" s="1" customFormat="1" ht="16.5" customHeight="1">
      <c r="B126" s="33"/>
      <c r="C126" s="170" t="s">
        <v>412</v>
      </c>
      <c r="D126" s="170" t="s">
        <v>277</v>
      </c>
      <c r="E126" s="171" t="s">
        <v>4812</v>
      </c>
      <c r="F126" s="172" t="s">
        <v>4813</v>
      </c>
      <c r="G126" s="173" t="s">
        <v>458</v>
      </c>
      <c r="H126" s="174">
        <v>100</v>
      </c>
      <c r="I126" s="175"/>
      <c r="J126" s="176">
        <f t="shared" si="20"/>
        <v>0</v>
      </c>
      <c r="K126" s="172" t="s">
        <v>19</v>
      </c>
      <c r="L126" s="177"/>
      <c r="M126" s="178" t="s">
        <v>19</v>
      </c>
      <c r="N126" s="179" t="s">
        <v>43</v>
      </c>
      <c r="P126" s="141">
        <f t="shared" si="21"/>
        <v>0</v>
      </c>
      <c r="Q126" s="141">
        <v>0</v>
      </c>
      <c r="R126" s="141">
        <f t="shared" si="22"/>
        <v>0</v>
      </c>
      <c r="S126" s="141">
        <v>0</v>
      </c>
      <c r="T126" s="142">
        <f t="shared" si="23"/>
        <v>0</v>
      </c>
      <c r="AR126" s="143" t="s">
        <v>368</v>
      </c>
      <c r="AT126" s="143" t="s">
        <v>277</v>
      </c>
      <c r="AU126" s="143" t="s">
        <v>80</v>
      </c>
      <c r="AY126" s="18" t="s">
        <v>166</v>
      </c>
      <c r="BE126" s="144">
        <f t="shared" si="24"/>
        <v>0</v>
      </c>
      <c r="BF126" s="144">
        <f t="shared" si="25"/>
        <v>0</v>
      </c>
      <c r="BG126" s="144">
        <f t="shared" si="26"/>
        <v>0</v>
      </c>
      <c r="BH126" s="144">
        <f t="shared" si="27"/>
        <v>0</v>
      </c>
      <c r="BI126" s="144">
        <f t="shared" si="28"/>
        <v>0</v>
      </c>
      <c r="BJ126" s="18" t="s">
        <v>80</v>
      </c>
      <c r="BK126" s="144">
        <f t="shared" si="29"/>
        <v>0</v>
      </c>
      <c r="BL126" s="18" t="s">
        <v>283</v>
      </c>
      <c r="BM126" s="143" t="s">
        <v>4814</v>
      </c>
    </row>
    <row r="127" spans="2:65" s="1" customFormat="1" ht="16.5" customHeight="1">
      <c r="B127" s="33"/>
      <c r="C127" s="170" t="s">
        <v>417</v>
      </c>
      <c r="D127" s="170" t="s">
        <v>277</v>
      </c>
      <c r="E127" s="171" t="s">
        <v>4815</v>
      </c>
      <c r="F127" s="172" t="s">
        <v>4816</v>
      </c>
      <c r="G127" s="173" t="s">
        <v>458</v>
      </c>
      <c r="H127" s="174">
        <v>135</v>
      </c>
      <c r="I127" s="175"/>
      <c r="J127" s="176">
        <f t="shared" si="20"/>
        <v>0</v>
      </c>
      <c r="K127" s="172" t="s">
        <v>19</v>
      </c>
      <c r="L127" s="177"/>
      <c r="M127" s="178" t="s">
        <v>19</v>
      </c>
      <c r="N127" s="179" t="s">
        <v>43</v>
      </c>
      <c r="P127" s="141">
        <f t="shared" si="21"/>
        <v>0</v>
      </c>
      <c r="Q127" s="141">
        <v>0</v>
      </c>
      <c r="R127" s="141">
        <f t="shared" si="22"/>
        <v>0</v>
      </c>
      <c r="S127" s="141">
        <v>0</v>
      </c>
      <c r="T127" s="142">
        <f t="shared" si="23"/>
        <v>0</v>
      </c>
      <c r="AR127" s="143" t="s">
        <v>368</v>
      </c>
      <c r="AT127" s="143" t="s">
        <v>277</v>
      </c>
      <c r="AU127" s="143" t="s">
        <v>80</v>
      </c>
      <c r="AY127" s="18" t="s">
        <v>166</v>
      </c>
      <c r="BE127" s="144">
        <f t="shared" si="24"/>
        <v>0</v>
      </c>
      <c r="BF127" s="144">
        <f t="shared" si="25"/>
        <v>0</v>
      </c>
      <c r="BG127" s="144">
        <f t="shared" si="26"/>
        <v>0</v>
      </c>
      <c r="BH127" s="144">
        <f t="shared" si="27"/>
        <v>0</v>
      </c>
      <c r="BI127" s="144">
        <f t="shared" si="28"/>
        <v>0</v>
      </c>
      <c r="BJ127" s="18" t="s">
        <v>80</v>
      </c>
      <c r="BK127" s="144">
        <f t="shared" si="29"/>
        <v>0</v>
      </c>
      <c r="BL127" s="18" t="s">
        <v>283</v>
      </c>
      <c r="BM127" s="143" t="s">
        <v>4817</v>
      </c>
    </row>
    <row r="128" spans="2:65" s="1" customFormat="1" ht="16.5" customHeight="1">
      <c r="B128" s="33"/>
      <c r="C128" s="170" t="s">
        <v>427</v>
      </c>
      <c r="D128" s="170" t="s">
        <v>277</v>
      </c>
      <c r="E128" s="171" t="s">
        <v>4818</v>
      </c>
      <c r="F128" s="172" t="s">
        <v>4819</v>
      </c>
      <c r="G128" s="173" t="s">
        <v>458</v>
      </c>
      <c r="H128" s="174">
        <v>360</v>
      </c>
      <c r="I128" s="175"/>
      <c r="J128" s="176">
        <f t="shared" si="20"/>
        <v>0</v>
      </c>
      <c r="K128" s="172" t="s">
        <v>19</v>
      </c>
      <c r="L128" s="177"/>
      <c r="M128" s="178" t="s">
        <v>19</v>
      </c>
      <c r="N128" s="179" t="s">
        <v>43</v>
      </c>
      <c r="P128" s="141">
        <f t="shared" si="21"/>
        <v>0</v>
      </c>
      <c r="Q128" s="141">
        <v>0</v>
      </c>
      <c r="R128" s="141">
        <f t="shared" si="22"/>
        <v>0</v>
      </c>
      <c r="S128" s="141">
        <v>0</v>
      </c>
      <c r="T128" s="142">
        <f t="shared" si="23"/>
        <v>0</v>
      </c>
      <c r="AR128" s="143" t="s">
        <v>368</v>
      </c>
      <c r="AT128" s="143" t="s">
        <v>277</v>
      </c>
      <c r="AU128" s="143" t="s">
        <v>80</v>
      </c>
      <c r="AY128" s="18" t="s">
        <v>166</v>
      </c>
      <c r="BE128" s="144">
        <f t="shared" si="24"/>
        <v>0</v>
      </c>
      <c r="BF128" s="144">
        <f t="shared" si="25"/>
        <v>0</v>
      </c>
      <c r="BG128" s="144">
        <f t="shared" si="26"/>
        <v>0</v>
      </c>
      <c r="BH128" s="144">
        <f t="shared" si="27"/>
        <v>0</v>
      </c>
      <c r="BI128" s="144">
        <f t="shared" si="28"/>
        <v>0</v>
      </c>
      <c r="BJ128" s="18" t="s">
        <v>80</v>
      </c>
      <c r="BK128" s="144">
        <f t="shared" si="29"/>
        <v>0</v>
      </c>
      <c r="BL128" s="18" t="s">
        <v>283</v>
      </c>
      <c r="BM128" s="143" t="s">
        <v>4820</v>
      </c>
    </row>
    <row r="129" spans="2:65" s="1" customFormat="1" ht="16.5" customHeight="1">
      <c r="B129" s="33"/>
      <c r="C129" s="170" t="s">
        <v>435</v>
      </c>
      <c r="D129" s="170" t="s">
        <v>277</v>
      </c>
      <c r="E129" s="171" t="s">
        <v>4821</v>
      </c>
      <c r="F129" s="172" t="s">
        <v>4822</v>
      </c>
      <c r="G129" s="173" t="s">
        <v>458</v>
      </c>
      <c r="H129" s="174">
        <v>280</v>
      </c>
      <c r="I129" s="175"/>
      <c r="J129" s="176">
        <f t="shared" si="20"/>
        <v>0</v>
      </c>
      <c r="K129" s="172" t="s">
        <v>19</v>
      </c>
      <c r="L129" s="177"/>
      <c r="M129" s="178" t="s">
        <v>19</v>
      </c>
      <c r="N129" s="179" t="s">
        <v>43</v>
      </c>
      <c r="P129" s="141">
        <f t="shared" si="21"/>
        <v>0</v>
      </c>
      <c r="Q129" s="141">
        <v>0</v>
      </c>
      <c r="R129" s="141">
        <f t="shared" si="22"/>
        <v>0</v>
      </c>
      <c r="S129" s="141">
        <v>0</v>
      </c>
      <c r="T129" s="142">
        <f t="shared" si="23"/>
        <v>0</v>
      </c>
      <c r="AR129" s="143" t="s">
        <v>368</v>
      </c>
      <c r="AT129" s="143" t="s">
        <v>277</v>
      </c>
      <c r="AU129" s="143" t="s">
        <v>80</v>
      </c>
      <c r="AY129" s="18" t="s">
        <v>166</v>
      </c>
      <c r="BE129" s="144">
        <f t="shared" si="24"/>
        <v>0</v>
      </c>
      <c r="BF129" s="144">
        <f t="shared" si="25"/>
        <v>0</v>
      </c>
      <c r="BG129" s="144">
        <f t="shared" si="26"/>
        <v>0</v>
      </c>
      <c r="BH129" s="144">
        <f t="shared" si="27"/>
        <v>0</v>
      </c>
      <c r="BI129" s="144">
        <f t="shared" si="28"/>
        <v>0</v>
      </c>
      <c r="BJ129" s="18" t="s">
        <v>80</v>
      </c>
      <c r="BK129" s="144">
        <f t="shared" si="29"/>
        <v>0</v>
      </c>
      <c r="BL129" s="18" t="s">
        <v>283</v>
      </c>
      <c r="BM129" s="143" t="s">
        <v>4823</v>
      </c>
    </row>
    <row r="130" spans="2:65" s="1" customFormat="1" ht="16.5" customHeight="1">
      <c r="B130" s="33"/>
      <c r="C130" s="170" t="s">
        <v>444</v>
      </c>
      <c r="D130" s="170" t="s">
        <v>277</v>
      </c>
      <c r="E130" s="171" t="s">
        <v>4824</v>
      </c>
      <c r="F130" s="172" t="s">
        <v>4825</v>
      </c>
      <c r="G130" s="173" t="s">
        <v>458</v>
      </c>
      <c r="H130" s="174">
        <v>90</v>
      </c>
      <c r="I130" s="175"/>
      <c r="J130" s="176">
        <f t="shared" si="20"/>
        <v>0</v>
      </c>
      <c r="K130" s="172" t="s">
        <v>19</v>
      </c>
      <c r="L130" s="177"/>
      <c r="M130" s="178" t="s">
        <v>19</v>
      </c>
      <c r="N130" s="179" t="s">
        <v>43</v>
      </c>
      <c r="P130" s="141">
        <f t="shared" si="21"/>
        <v>0</v>
      </c>
      <c r="Q130" s="141">
        <v>0</v>
      </c>
      <c r="R130" s="141">
        <f t="shared" si="22"/>
        <v>0</v>
      </c>
      <c r="S130" s="141">
        <v>0</v>
      </c>
      <c r="T130" s="142">
        <f t="shared" si="23"/>
        <v>0</v>
      </c>
      <c r="AR130" s="143" t="s">
        <v>368</v>
      </c>
      <c r="AT130" s="143" t="s">
        <v>277</v>
      </c>
      <c r="AU130" s="143" t="s">
        <v>80</v>
      </c>
      <c r="AY130" s="18" t="s">
        <v>166</v>
      </c>
      <c r="BE130" s="144">
        <f t="shared" si="24"/>
        <v>0</v>
      </c>
      <c r="BF130" s="144">
        <f t="shared" si="25"/>
        <v>0</v>
      </c>
      <c r="BG130" s="144">
        <f t="shared" si="26"/>
        <v>0</v>
      </c>
      <c r="BH130" s="144">
        <f t="shared" si="27"/>
        <v>0</v>
      </c>
      <c r="BI130" s="144">
        <f t="shared" si="28"/>
        <v>0</v>
      </c>
      <c r="BJ130" s="18" t="s">
        <v>80</v>
      </c>
      <c r="BK130" s="144">
        <f t="shared" si="29"/>
        <v>0</v>
      </c>
      <c r="BL130" s="18" t="s">
        <v>283</v>
      </c>
      <c r="BM130" s="143" t="s">
        <v>4826</v>
      </c>
    </row>
    <row r="131" spans="2:65" s="1" customFormat="1" ht="16.5" customHeight="1">
      <c r="B131" s="33"/>
      <c r="C131" s="170" t="s">
        <v>450</v>
      </c>
      <c r="D131" s="170" t="s">
        <v>277</v>
      </c>
      <c r="E131" s="171" t="s">
        <v>4827</v>
      </c>
      <c r="F131" s="172" t="s">
        <v>4828</v>
      </c>
      <c r="G131" s="173" t="s">
        <v>458</v>
      </c>
      <c r="H131" s="174">
        <v>360</v>
      </c>
      <c r="I131" s="175"/>
      <c r="J131" s="176">
        <f t="shared" si="20"/>
        <v>0</v>
      </c>
      <c r="K131" s="172" t="s">
        <v>19</v>
      </c>
      <c r="L131" s="177"/>
      <c r="M131" s="178" t="s">
        <v>19</v>
      </c>
      <c r="N131" s="179" t="s">
        <v>43</v>
      </c>
      <c r="P131" s="141">
        <f t="shared" si="21"/>
        <v>0</v>
      </c>
      <c r="Q131" s="141">
        <v>0</v>
      </c>
      <c r="R131" s="141">
        <f t="shared" si="22"/>
        <v>0</v>
      </c>
      <c r="S131" s="141">
        <v>0</v>
      </c>
      <c r="T131" s="142">
        <f t="shared" si="23"/>
        <v>0</v>
      </c>
      <c r="AR131" s="143" t="s">
        <v>368</v>
      </c>
      <c r="AT131" s="143" t="s">
        <v>277</v>
      </c>
      <c r="AU131" s="143" t="s">
        <v>80</v>
      </c>
      <c r="AY131" s="18" t="s">
        <v>166</v>
      </c>
      <c r="BE131" s="144">
        <f t="shared" si="24"/>
        <v>0</v>
      </c>
      <c r="BF131" s="144">
        <f t="shared" si="25"/>
        <v>0</v>
      </c>
      <c r="BG131" s="144">
        <f t="shared" si="26"/>
        <v>0</v>
      </c>
      <c r="BH131" s="144">
        <f t="shared" si="27"/>
        <v>0</v>
      </c>
      <c r="BI131" s="144">
        <f t="shared" si="28"/>
        <v>0</v>
      </c>
      <c r="BJ131" s="18" t="s">
        <v>80</v>
      </c>
      <c r="BK131" s="144">
        <f t="shared" si="29"/>
        <v>0</v>
      </c>
      <c r="BL131" s="18" t="s">
        <v>283</v>
      </c>
      <c r="BM131" s="143" t="s">
        <v>4829</v>
      </c>
    </row>
    <row r="132" spans="2:65" s="1" customFormat="1" ht="16.5" customHeight="1">
      <c r="B132" s="33"/>
      <c r="C132" s="170" t="s">
        <v>455</v>
      </c>
      <c r="D132" s="170" t="s">
        <v>277</v>
      </c>
      <c r="E132" s="171" t="s">
        <v>4830</v>
      </c>
      <c r="F132" s="172" t="s">
        <v>4828</v>
      </c>
      <c r="G132" s="173" t="s">
        <v>458</v>
      </c>
      <c r="H132" s="174">
        <v>280</v>
      </c>
      <c r="I132" s="175"/>
      <c r="J132" s="176">
        <f t="shared" si="20"/>
        <v>0</v>
      </c>
      <c r="K132" s="172" t="s">
        <v>19</v>
      </c>
      <c r="L132" s="177"/>
      <c r="M132" s="178" t="s">
        <v>19</v>
      </c>
      <c r="N132" s="179" t="s">
        <v>43</v>
      </c>
      <c r="P132" s="141">
        <f t="shared" si="21"/>
        <v>0</v>
      </c>
      <c r="Q132" s="141">
        <v>0</v>
      </c>
      <c r="R132" s="141">
        <f t="shared" si="22"/>
        <v>0</v>
      </c>
      <c r="S132" s="141">
        <v>0</v>
      </c>
      <c r="T132" s="142">
        <f t="shared" si="23"/>
        <v>0</v>
      </c>
      <c r="AR132" s="143" t="s">
        <v>368</v>
      </c>
      <c r="AT132" s="143" t="s">
        <v>277</v>
      </c>
      <c r="AU132" s="143" t="s">
        <v>80</v>
      </c>
      <c r="AY132" s="18" t="s">
        <v>166</v>
      </c>
      <c r="BE132" s="144">
        <f t="shared" si="24"/>
        <v>0</v>
      </c>
      <c r="BF132" s="144">
        <f t="shared" si="25"/>
        <v>0</v>
      </c>
      <c r="BG132" s="144">
        <f t="shared" si="26"/>
        <v>0</v>
      </c>
      <c r="BH132" s="144">
        <f t="shared" si="27"/>
        <v>0</v>
      </c>
      <c r="BI132" s="144">
        <f t="shared" si="28"/>
        <v>0</v>
      </c>
      <c r="BJ132" s="18" t="s">
        <v>80</v>
      </c>
      <c r="BK132" s="144">
        <f t="shared" si="29"/>
        <v>0</v>
      </c>
      <c r="BL132" s="18" t="s">
        <v>283</v>
      </c>
      <c r="BM132" s="143" t="s">
        <v>4831</v>
      </c>
    </row>
    <row r="133" spans="2:65" s="1" customFormat="1" ht="16.5" customHeight="1">
      <c r="B133" s="33"/>
      <c r="C133" s="170" t="s">
        <v>463</v>
      </c>
      <c r="D133" s="170" t="s">
        <v>277</v>
      </c>
      <c r="E133" s="171" t="s">
        <v>4832</v>
      </c>
      <c r="F133" s="172" t="s">
        <v>4833</v>
      </c>
      <c r="G133" s="173" t="s">
        <v>458</v>
      </c>
      <c r="H133" s="174">
        <v>50</v>
      </c>
      <c r="I133" s="175"/>
      <c r="J133" s="176">
        <f t="shared" si="20"/>
        <v>0</v>
      </c>
      <c r="K133" s="172" t="s">
        <v>19</v>
      </c>
      <c r="L133" s="177"/>
      <c r="M133" s="178" t="s">
        <v>19</v>
      </c>
      <c r="N133" s="179" t="s">
        <v>43</v>
      </c>
      <c r="P133" s="141">
        <f t="shared" si="21"/>
        <v>0</v>
      </c>
      <c r="Q133" s="141">
        <v>0</v>
      </c>
      <c r="R133" s="141">
        <f t="shared" si="22"/>
        <v>0</v>
      </c>
      <c r="S133" s="141">
        <v>0</v>
      </c>
      <c r="T133" s="142">
        <f t="shared" si="23"/>
        <v>0</v>
      </c>
      <c r="AR133" s="143" t="s">
        <v>368</v>
      </c>
      <c r="AT133" s="143" t="s">
        <v>277</v>
      </c>
      <c r="AU133" s="143" t="s">
        <v>80</v>
      </c>
      <c r="AY133" s="18" t="s">
        <v>166</v>
      </c>
      <c r="BE133" s="144">
        <f t="shared" si="24"/>
        <v>0</v>
      </c>
      <c r="BF133" s="144">
        <f t="shared" si="25"/>
        <v>0</v>
      </c>
      <c r="BG133" s="144">
        <f t="shared" si="26"/>
        <v>0</v>
      </c>
      <c r="BH133" s="144">
        <f t="shared" si="27"/>
        <v>0</v>
      </c>
      <c r="BI133" s="144">
        <f t="shared" si="28"/>
        <v>0</v>
      </c>
      <c r="BJ133" s="18" t="s">
        <v>80</v>
      </c>
      <c r="BK133" s="144">
        <f t="shared" si="29"/>
        <v>0</v>
      </c>
      <c r="BL133" s="18" t="s">
        <v>283</v>
      </c>
      <c r="BM133" s="143" t="s">
        <v>4834</v>
      </c>
    </row>
    <row r="134" spans="2:65" s="1" customFormat="1" ht="24.2" customHeight="1">
      <c r="B134" s="33"/>
      <c r="C134" s="170" t="s">
        <v>469</v>
      </c>
      <c r="D134" s="170" t="s">
        <v>277</v>
      </c>
      <c r="E134" s="171" t="s">
        <v>4835</v>
      </c>
      <c r="F134" s="172" t="s">
        <v>4836</v>
      </c>
      <c r="G134" s="173" t="s">
        <v>458</v>
      </c>
      <c r="H134" s="174">
        <v>170</v>
      </c>
      <c r="I134" s="175"/>
      <c r="J134" s="176">
        <f t="shared" si="20"/>
        <v>0</v>
      </c>
      <c r="K134" s="172" t="s">
        <v>19</v>
      </c>
      <c r="L134" s="177"/>
      <c r="M134" s="178" t="s">
        <v>19</v>
      </c>
      <c r="N134" s="179" t="s">
        <v>43</v>
      </c>
      <c r="P134" s="141">
        <f t="shared" si="21"/>
        <v>0</v>
      </c>
      <c r="Q134" s="141">
        <v>0</v>
      </c>
      <c r="R134" s="141">
        <f t="shared" si="22"/>
        <v>0</v>
      </c>
      <c r="S134" s="141">
        <v>0</v>
      </c>
      <c r="T134" s="142">
        <f t="shared" si="23"/>
        <v>0</v>
      </c>
      <c r="AR134" s="143" t="s">
        <v>368</v>
      </c>
      <c r="AT134" s="143" t="s">
        <v>277</v>
      </c>
      <c r="AU134" s="143" t="s">
        <v>80</v>
      </c>
      <c r="AY134" s="18" t="s">
        <v>166</v>
      </c>
      <c r="BE134" s="144">
        <f t="shared" si="24"/>
        <v>0</v>
      </c>
      <c r="BF134" s="144">
        <f t="shared" si="25"/>
        <v>0</v>
      </c>
      <c r="BG134" s="144">
        <f t="shared" si="26"/>
        <v>0</v>
      </c>
      <c r="BH134" s="144">
        <f t="shared" si="27"/>
        <v>0</v>
      </c>
      <c r="BI134" s="144">
        <f t="shared" si="28"/>
        <v>0</v>
      </c>
      <c r="BJ134" s="18" t="s">
        <v>80</v>
      </c>
      <c r="BK134" s="144">
        <f t="shared" si="29"/>
        <v>0</v>
      </c>
      <c r="BL134" s="18" t="s">
        <v>283</v>
      </c>
      <c r="BM134" s="143" t="s">
        <v>4837</v>
      </c>
    </row>
    <row r="135" spans="2:65" s="1" customFormat="1" ht="16.5" customHeight="1">
      <c r="B135" s="33"/>
      <c r="C135" s="170" t="s">
        <v>482</v>
      </c>
      <c r="D135" s="170" t="s">
        <v>277</v>
      </c>
      <c r="E135" s="171" t="s">
        <v>4838</v>
      </c>
      <c r="F135" s="172" t="s">
        <v>4839</v>
      </c>
      <c r="G135" s="173" t="s">
        <v>458</v>
      </c>
      <c r="H135" s="174">
        <v>40</v>
      </c>
      <c r="I135" s="175"/>
      <c r="J135" s="176">
        <f t="shared" si="20"/>
        <v>0</v>
      </c>
      <c r="K135" s="172" t="s">
        <v>19</v>
      </c>
      <c r="L135" s="177"/>
      <c r="M135" s="178" t="s">
        <v>19</v>
      </c>
      <c r="N135" s="179" t="s">
        <v>43</v>
      </c>
      <c r="P135" s="141">
        <f t="shared" si="21"/>
        <v>0</v>
      </c>
      <c r="Q135" s="141">
        <v>0</v>
      </c>
      <c r="R135" s="141">
        <f t="shared" si="22"/>
        <v>0</v>
      </c>
      <c r="S135" s="141">
        <v>0</v>
      </c>
      <c r="T135" s="142">
        <f t="shared" si="23"/>
        <v>0</v>
      </c>
      <c r="AR135" s="143" t="s">
        <v>368</v>
      </c>
      <c r="AT135" s="143" t="s">
        <v>277</v>
      </c>
      <c r="AU135" s="143" t="s">
        <v>80</v>
      </c>
      <c r="AY135" s="18" t="s">
        <v>166</v>
      </c>
      <c r="BE135" s="144">
        <f t="shared" si="24"/>
        <v>0</v>
      </c>
      <c r="BF135" s="144">
        <f t="shared" si="25"/>
        <v>0</v>
      </c>
      <c r="BG135" s="144">
        <f t="shared" si="26"/>
        <v>0</v>
      </c>
      <c r="BH135" s="144">
        <f t="shared" si="27"/>
        <v>0</v>
      </c>
      <c r="BI135" s="144">
        <f t="shared" si="28"/>
        <v>0</v>
      </c>
      <c r="BJ135" s="18" t="s">
        <v>80</v>
      </c>
      <c r="BK135" s="144">
        <f t="shared" si="29"/>
        <v>0</v>
      </c>
      <c r="BL135" s="18" t="s">
        <v>283</v>
      </c>
      <c r="BM135" s="143" t="s">
        <v>4840</v>
      </c>
    </row>
    <row r="136" spans="2:65" s="1" customFormat="1" ht="16.5" customHeight="1">
      <c r="B136" s="33"/>
      <c r="C136" s="170" t="s">
        <v>489</v>
      </c>
      <c r="D136" s="170" t="s">
        <v>277</v>
      </c>
      <c r="E136" s="171" t="s">
        <v>4841</v>
      </c>
      <c r="F136" s="172" t="s">
        <v>4842</v>
      </c>
      <c r="G136" s="173" t="s">
        <v>458</v>
      </c>
      <c r="H136" s="174">
        <v>60</v>
      </c>
      <c r="I136" s="175"/>
      <c r="J136" s="176">
        <f t="shared" si="20"/>
        <v>0</v>
      </c>
      <c r="K136" s="172" t="s">
        <v>19</v>
      </c>
      <c r="L136" s="177"/>
      <c r="M136" s="178" t="s">
        <v>19</v>
      </c>
      <c r="N136" s="179" t="s">
        <v>43</v>
      </c>
      <c r="P136" s="141">
        <f t="shared" si="21"/>
        <v>0</v>
      </c>
      <c r="Q136" s="141">
        <v>0</v>
      </c>
      <c r="R136" s="141">
        <f t="shared" si="22"/>
        <v>0</v>
      </c>
      <c r="S136" s="141">
        <v>0</v>
      </c>
      <c r="T136" s="142">
        <f t="shared" si="23"/>
        <v>0</v>
      </c>
      <c r="AR136" s="143" t="s">
        <v>368</v>
      </c>
      <c r="AT136" s="143" t="s">
        <v>277</v>
      </c>
      <c r="AU136" s="143" t="s">
        <v>80</v>
      </c>
      <c r="AY136" s="18" t="s">
        <v>166</v>
      </c>
      <c r="BE136" s="144">
        <f t="shared" si="24"/>
        <v>0</v>
      </c>
      <c r="BF136" s="144">
        <f t="shared" si="25"/>
        <v>0</v>
      </c>
      <c r="BG136" s="144">
        <f t="shared" si="26"/>
        <v>0</v>
      </c>
      <c r="BH136" s="144">
        <f t="shared" si="27"/>
        <v>0</v>
      </c>
      <c r="BI136" s="144">
        <f t="shared" si="28"/>
        <v>0</v>
      </c>
      <c r="BJ136" s="18" t="s">
        <v>80</v>
      </c>
      <c r="BK136" s="144">
        <f t="shared" si="29"/>
        <v>0</v>
      </c>
      <c r="BL136" s="18" t="s">
        <v>283</v>
      </c>
      <c r="BM136" s="143" t="s">
        <v>4843</v>
      </c>
    </row>
    <row r="137" spans="2:65" s="1" customFormat="1" ht="16.5" customHeight="1">
      <c r="B137" s="33"/>
      <c r="C137" s="170" t="s">
        <v>541</v>
      </c>
      <c r="D137" s="170" t="s">
        <v>277</v>
      </c>
      <c r="E137" s="171" t="s">
        <v>4844</v>
      </c>
      <c r="F137" s="172" t="s">
        <v>4845</v>
      </c>
      <c r="G137" s="173" t="s">
        <v>458</v>
      </c>
      <c r="H137" s="174">
        <v>30</v>
      </c>
      <c r="I137" s="175"/>
      <c r="J137" s="176">
        <f t="shared" si="20"/>
        <v>0</v>
      </c>
      <c r="K137" s="172" t="s">
        <v>19</v>
      </c>
      <c r="L137" s="177"/>
      <c r="M137" s="178" t="s">
        <v>19</v>
      </c>
      <c r="N137" s="179" t="s">
        <v>43</v>
      </c>
      <c r="P137" s="141">
        <f t="shared" si="21"/>
        <v>0</v>
      </c>
      <c r="Q137" s="141">
        <v>0</v>
      </c>
      <c r="R137" s="141">
        <f t="shared" si="22"/>
        <v>0</v>
      </c>
      <c r="S137" s="141">
        <v>0</v>
      </c>
      <c r="T137" s="142">
        <f t="shared" si="23"/>
        <v>0</v>
      </c>
      <c r="AR137" s="143" t="s">
        <v>368</v>
      </c>
      <c r="AT137" s="143" t="s">
        <v>277</v>
      </c>
      <c r="AU137" s="143" t="s">
        <v>80</v>
      </c>
      <c r="AY137" s="18" t="s">
        <v>166</v>
      </c>
      <c r="BE137" s="144">
        <f t="shared" si="24"/>
        <v>0</v>
      </c>
      <c r="BF137" s="144">
        <f t="shared" si="25"/>
        <v>0</v>
      </c>
      <c r="BG137" s="144">
        <f t="shared" si="26"/>
        <v>0</v>
      </c>
      <c r="BH137" s="144">
        <f t="shared" si="27"/>
        <v>0</v>
      </c>
      <c r="BI137" s="144">
        <f t="shared" si="28"/>
        <v>0</v>
      </c>
      <c r="BJ137" s="18" t="s">
        <v>80</v>
      </c>
      <c r="BK137" s="144">
        <f t="shared" si="29"/>
        <v>0</v>
      </c>
      <c r="BL137" s="18" t="s">
        <v>283</v>
      </c>
      <c r="BM137" s="143" t="s">
        <v>1037</v>
      </c>
    </row>
    <row r="138" spans="2:65" s="1" customFormat="1" ht="16.5" customHeight="1">
      <c r="B138" s="33"/>
      <c r="C138" s="170" t="s">
        <v>550</v>
      </c>
      <c r="D138" s="170" t="s">
        <v>277</v>
      </c>
      <c r="E138" s="171" t="s">
        <v>4846</v>
      </c>
      <c r="F138" s="172" t="s">
        <v>4847</v>
      </c>
      <c r="G138" s="173" t="s">
        <v>307</v>
      </c>
      <c r="H138" s="174">
        <v>1</v>
      </c>
      <c r="I138" s="175"/>
      <c r="J138" s="176">
        <f t="shared" si="20"/>
        <v>0</v>
      </c>
      <c r="K138" s="172" t="s">
        <v>19</v>
      </c>
      <c r="L138" s="177"/>
      <c r="M138" s="178" t="s">
        <v>19</v>
      </c>
      <c r="N138" s="179" t="s">
        <v>43</v>
      </c>
      <c r="P138" s="141">
        <f t="shared" si="21"/>
        <v>0</v>
      </c>
      <c r="Q138" s="141">
        <v>0</v>
      </c>
      <c r="R138" s="141">
        <f t="shared" si="22"/>
        <v>0</v>
      </c>
      <c r="S138" s="141">
        <v>0</v>
      </c>
      <c r="T138" s="142">
        <f t="shared" si="23"/>
        <v>0</v>
      </c>
      <c r="AR138" s="143" t="s">
        <v>368</v>
      </c>
      <c r="AT138" s="143" t="s">
        <v>277</v>
      </c>
      <c r="AU138" s="143" t="s">
        <v>80</v>
      </c>
      <c r="AY138" s="18" t="s">
        <v>166</v>
      </c>
      <c r="BE138" s="144">
        <f t="shared" si="24"/>
        <v>0</v>
      </c>
      <c r="BF138" s="144">
        <f t="shared" si="25"/>
        <v>0</v>
      </c>
      <c r="BG138" s="144">
        <f t="shared" si="26"/>
        <v>0</v>
      </c>
      <c r="BH138" s="144">
        <f t="shared" si="27"/>
        <v>0</v>
      </c>
      <c r="BI138" s="144">
        <f t="shared" si="28"/>
        <v>0</v>
      </c>
      <c r="BJ138" s="18" t="s">
        <v>80</v>
      </c>
      <c r="BK138" s="144">
        <f t="shared" si="29"/>
        <v>0</v>
      </c>
      <c r="BL138" s="18" t="s">
        <v>283</v>
      </c>
      <c r="BM138" s="143" t="s">
        <v>4848</v>
      </c>
    </row>
    <row r="139" spans="2:65" s="1" customFormat="1" ht="24.2" customHeight="1">
      <c r="B139" s="33"/>
      <c r="C139" s="170" t="s">
        <v>558</v>
      </c>
      <c r="D139" s="170" t="s">
        <v>277</v>
      </c>
      <c r="E139" s="171" t="s">
        <v>4849</v>
      </c>
      <c r="F139" s="172" t="s">
        <v>4850</v>
      </c>
      <c r="G139" s="173" t="s">
        <v>307</v>
      </c>
      <c r="H139" s="174">
        <v>12</v>
      </c>
      <c r="I139" s="175"/>
      <c r="J139" s="176">
        <f t="shared" si="20"/>
        <v>0</v>
      </c>
      <c r="K139" s="172" t="s">
        <v>19</v>
      </c>
      <c r="L139" s="177"/>
      <c r="M139" s="178" t="s">
        <v>19</v>
      </c>
      <c r="N139" s="179" t="s">
        <v>43</v>
      </c>
      <c r="P139" s="141">
        <f t="shared" si="21"/>
        <v>0</v>
      </c>
      <c r="Q139" s="141">
        <v>0</v>
      </c>
      <c r="R139" s="141">
        <f t="shared" si="22"/>
        <v>0</v>
      </c>
      <c r="S139" s="141">
        <v>0</v>
      </c>
      <c r="T139" s="142">
        <f t="shared" si="23"/>
        <v>0</v>
      </c>
      <c r="AR139" s="143" t="s">
        <v>368</v>
      </c>
      <c r="AT139" s="143" t="s">
        <v>277</v>
      </c>
      <c r="AU139" s="143" t="s">
        <v>80</v>
      </c>
      <c r="AY139" s="18" t="s">
        <v>166</v>
      </c>
      <c r="BE139" s="144">
        <f t="shared" si="24"/>
        <v>0</v>
      </c>
      <c r="BF139" s="144">
        <f t="shared" si="25"/>
        <v>0</v>
      </c>
      <c r="BG139" s="144">
        <f t="shared" si="26"/>
        <v>0</v>
      </c>
      <c r="BH139" s="144">
        <f t="shared" si="27"/>
        <v>0</v>
      </c>
      <c r="BI139" s="144">
        <f t="shared" si="28"/>
        <v>0</v>
      </c>
      <c r="BJ139" s="18" t="s">
        <v>80</v>
      </c>
      <c r="BK139" s="144">
        <f t="shared" si="29"/>
        <v>0</v>
      </c>
      <c r="BL139" s="18" t="s">
        <v>283</v>
      </c>
      <c r="BM139" s="143" t="s">
        <v>4851</v>
      </c>
    </row>
    <row r="140" spans="2:65" s="1" customFormat="1" ht="24.2" customHeight="1">
      <c r="B140" s="33"/>
      <c r="C140" s="170" t="s">
        <v>586</v>
      </c>
      <c r="D140" s="170" t="s">
        <v>277</v>
      </c>
      <c r="E140" s="171" t="s">
        <v>4852</v>
      </c>
      <c r="F140" s="172" t="s">
        <v>4853</v>
      </c>
      <c r="G140" s="173" t="s">
        <v>458</v>
      </c>
      <c r="H140" s="174">
        <v>50</v>
      </c>
      <c r="I140" s="175"/>
      <c r="J140" s="176">
        <f t="shared" si="20"/>
        <v>0</v>
      </c>
      <c r="K140" s="172" t="s">
        <v>19</v>
      </c>
      <c r="L140" s="177"/>
      <c r="M140" s="178" t="s">
        <v>19</v>
      </c>
      <c r="N140" s="179" t="s">
        <v>43</v>
      </c>
      <c r="P140" s="141">
        <f t="shared" si="21"/>
        <v>0</v>
      </c>
      <c r="Q140" s="141">
        <v>0</v>
      </c>
      <c r="R140" s="141">
        <f t="shared" si="22"/>
        <v>0</v>
      </c>
      <c r="S140" s="141">
        <v>0</v>
      </c>
      <c r="T140" s="142">
        <f t="shared" si="23"/>
        <v>0</v>
      </c>
      <c r="AR140" s="143" t="s">
        <v>368</v>
      </c>
      <c r="AT140" s="143" t="s">
        <v>277</v>
      </c>
      <c r="AU140" s="143" t="s">
        <v>80</v>
      </c>
      <c r="AY140" s="18" t="s">
        <v>166</v>
      </c>
      <c r="BE140" s="144">
        <f t="shared" si="24"/>
        <v>0</v>
      </c>
      <c r="BF140" s="144">
        <f t="shared" si="25"/>
        <v>0</v>
      </c>
      <c r="BG140" s="144">
        <f t="shared" si="26"/>
        <v>0</v>
      </c>
      <c r="BH140" s="144">
        <f t="shared" si="27"/>
        <v>0</v>
      </c>
      <c r="BI140" s="144">
        <f t="shared" si="28"/>
        <v>0</v>
      </c>
      <c r="BJ140" s="18" t="s">
        <v>80</v>
      </c>
      <c r="BK140" s="144">
        <f t="shared" si="29"/>
        <v>0</v>
      </c>
      <c r="BL140" s="18" t="s">
        <v>283</v>
      </c>
      <c r="BM140" s="143" t="s">
        <v>1079</v>
      </c>
    </row>
    <row r="141" spans="2:65" s="1" customFormat="1" ht="24.2" customHeight="1">
      <c r="B141" s="33"/>
      <c r="C141" s="170" t="s">
        <v>624</v>
      </c>
      <c r="D141" s="170" t="s">
        <v>277</v>
      </c>
      <c r="E141" s="171" t="s">
        <v>4854</v>
      </c>
      <c r="F141" s="172" t="s">
        <v>4855</v>
      </c>
      <c r="G141" s="173" t="s">
        <v>458</v>
      </c>
      <c r="H141" s="174">
        <v>30</v>
      </c>
      <c r="I141" s="175"/>
      <c r="J141" s="176">
        <f t="shared" si="20"/>
        <v>0</v>
      </c>
      <c r="K141" s="172" t="s">
        <v>19</v>
      </c>
      <c r="L141" s="177"/>
      <c r="M141" s="178" t="s">
        <v>19</v>
      </c>
      <c r="N141" s="179" t="s">
        <v>43</v>
      </c>
      <c r="P141" s="141">
        <f t="shared" si="21"/>
        <v>0</v>
      </c>
      <c r="Q141" s="141">
        <v>0</v>
      </c>
      <c r="R141" s="141">
        <f t="shared" si="22"/>
        <v>0</v>
      </c>
      <c r="S141" s="141">
        <v>0</v>
      </c>
      <c r="T141" s="142">
        <f t="shared" si="23"/>
        <v>0</v>
      </c>
      <c r="AR141" s="143" t="s">
        <v>368</v>
      </c>
      <c r="AT141" s="143" t="s">
        <v>277</v>
      </c>
      <c r="AU141" s="143" t="s">
        <v>80</v>
      </c>
      <c r="AY141" s="18" t="s">
        <v>166</v>
      </c>
      <c r="BE141" s="144">
        <f t="shared" si="24"/>
        <v>0</v>
      </c>
      <c r="BF141" s="144">
        <f t="shared" si="25"/>
        <v>0</v>
      </c>
      <c r="BG141" s="144">
        <f t="shared" si="26"/>
        <v>0</v>
      </c>
      <c r="BH141" s="144">
        <f t="shared" si="27"/>
        <v>0</v>
      </c>
      <c r="BI141" s="144">
        <f t="shared" si="28"/>
        <v>0</v>
      </c>
      <c r="BJ141" s="18" t="s">
        <v>80</v>
      </c>
      <c r="BK141" s="144">
        <f t="shared" si="29"/>
        <v>0</v>
      </c>
      <c r="BL141" s="18" t="s">
        <v>283</v>
      </c>
      <c r="BM141" s="143" t="s">
        <v>1094</v>
      </c>
    </row>
    <row r="142" spans="2:65" s="1" customFormat="1" ht="24.2" customHeight="1">
      <c r="B142" s="33"/>
      <c r="C142" s="170" t="s">
        <v>652</v>
      </c>
      <c r="D142" s="170" t="s">
        <v>277</v>
      </c>
      <c r="E142" s="171" t="s">
        <v>4856</v>
      </c>
      <c r="F142" s="172" t="s">
        <v>4857</v>
      </c>
      <c r="G142" s="173" t="s">
        <v>458</v>
      </c>
      <c r="H142" s="174">
        <v>40</v>
      </c>
      <c r="I142" s="175"/>
      <c r="J142" s="176">
        <f t="shared" si="20"/>
        <v>0</v>
      </c>
      <c r="K142" s="172" t="s">
        <v>19</v>
      </c>
      <c r="L142" s="177"/>
      <c r="M142" s="178" t="s">
        <v>19</v>
      </c>
      <c r="N142" s="179" t="s">
        <v>43</v>
      </c>
      <c r="P142" s="141">
        <f t="shared" si="21"/>
        <v>0</v>
      </c>
      <c r="Q142" s="141">
        <v>0</v>
      </c>
      <c r="R142" s="141">
        <f t="shared" si="22"/>
        <v>0</v>
      </c>
      <c r="S142" s="141">
        <v>0</v>
      </c>
      <c r="T142" s="142">
        <f t="shared" si="23"/>
        <v>0</v>
      </c>
      <c r="AR142" s="143" t="s">
        <v>368</v>
      </c>
      <c r="AT142" s="143" t="s">
        <v>277</v>
      </c>
      <c r="AU142" s="143" t="s">
        <v>80</v>
      </c>
      <c r="AY142" s="18" t="s">
        <v>166</v>
      </c>
      <c r="BE142" s="144">
        <f t="shared" si="24"/>
        <v>0</v>
      </c>
      <c r="BF142" s="144">
        <f t="shared" si="25"/>
        <v>0</v>
      </c>
      <c r="BG142" s="144">
        <f t="shared" si="26"/>
        <v>0</v>
      </c>
      <c r="BH142" s="144">
        <f t="shared" si="27"/>
        <v>0</v>
      </c>
      <c r="BI142" s="144">
        <f t="shared" si="28"/>
        <v>0</v>
      </c>
      <c r="BJ142" s="18" t="s">
        <v>80</v>
      </c>
      <c r="BK142" s="144">
        <f t="shared" si="29"/>
        <v>0</v>
      </c>
      <c r="BL142" s="18" t="s">
        <v>283</v>
      </c>
      <c r="BM142" s="143" t="s">
        <v>1104</v>
      </c>
    </row>
    <row r="143" spans="2:65" s="1" customFormat="1" ht="24.2" customHeight="1">
      <c r="B143" s="33"/>
      <c r="C143" s="170" t="s">
        <v>658</v>
      </c>
      <c r="D143" s="170" t="s">
        <v>277</v>
      </c>
      <c r="E143" s="171" t="s">
        <v>4858</v>
      </c>
      <c r="F143" s="172" t="s">
        <v>4859</v>
      </c>
      <c r="G143" s="173" t="s">
        <v>458</v>
      </c>
      <c r="H143" s="174">
        <v>20</v>
      </c>
      <c r="I143" s="175"/>
      <c r="J143" s="176">
        <f t="shared" si="20"/>
        <v>0</v>
      </c>
      <c r="K143" s="172" t="s">
        <v>19</v>
      </c>
      <c r="L143" s="177"/>
      <c r="M143" s="178" t="s">
        <v>19</v>
      </c>
      <c r="N143" s="179" t="s">
        <v>43</v>
      </c>
      <c r="P143" s="141">
        <f t="shared" si="21"/>
        <v>0</v>
      </c>
      <c r="Q143" s="141">
        <v>0</v>
      </c>
      <c r="R143" s="141">
        <f t="shared" si="22"/>
        <v>0</v>
      </c>
      <c r="S143" s="141">
        <v>0</v>
      </c>
      <c r="T143" s="142">
        <f t="shared" si="23"/>
        <v>0</v>
      </c>
      <c r="AR143" s="143" t="s">
        <v>368</v>
      </c>
      <c r="AT143" s="143" t="s">
        <v>277</v>
      </c>
      <c r="AU143" s="143" t="s">
        <v>80</v>
      </c>
      <c r="AY143" s="18" t="s">
        <v>166</v>
      </c>
      <c r="BE143" s="144">
        <f t="shared" si="24"/>
        <v>0</v>
      </c>
      <c r="BF143" s="144">
        <f t="shared" si="25"/>
        <v>0</v>
      </c>
      <c r="BG143" s="144">
        <f t="shared" si="26"/>
        <v>0</v>
      </c>
      <c r="BH143" s="144">
        <f t="shared" si="27"/>
        <v>0</v>
      </c>
      <c r="BI143" s="144">
        <f t="shared" si="28"/>
        <v>0</v>
      </c>
      <c r="BJ143" s="18" t="s">
        <v>80</v>
      </c>
      <c r="BK143" s="144">
        <f t="shared" si="29"/>
        <v>0</v>
      </c>
      <c r="BL143" s="18" t="s">
        <v>283</v>
      </c>
      <c r="BM143" s="143" t="s">
        <v>1117</v>
      </c>
    </row>
    <row r="144" spans="2:65" s="1" customFormat="1" ht="16.5" customHeight="1">
      <c r="B144" s="33"/>
      <c r="C144" s="170" t="s">
        <v>665</v>
      </c>
      <c r="D144" s="170" t="s">
        <v>277</v>
      </c>
      <c r="E144" s="171" t="s">
        <v>4860</v>
      </c>
      <c r="F144" s="172" t="s">
        <v>4861</v>
      </c>
      <c r="G144" s="173" t="s">
        <v>458</v>
      </c>
      <c r="H144" s="174">
        <v>30</v>
      </c>
      <c r="I144" s="175"/>
      <c r="J144" s="176">
        <f t="shared" si="20"/>
        <v>0</v>
      </c>
      <c r="K144" s="172" t="s">
        <v>19</v>
      </c>
      <c r="L144" s="177"/>
      <c r="M144" s="178" t="s">
        <v>19</v>
      </c>
      <c r="N144" s="179" t="s">
        <v>43</v>
      </c>
      <c r="P144" s="141">
        <f t="shared" si="21"/>
        <v>0</v>
      </c>
      <c r="Q144" s="141">
        <v>0</v>
      </c>
      <c r="R144" s="141">
        <f t="shared" si="22"/>
        <v>0</v>
      </c>
      <c r="S144" s="141">
        <v>0</v>
      </c>
      <c r="T144" s="142">
        <f t="shared" si="23"/>
        <v>0</v>
      </c>
      <c r="AR144" s="143" t="s">
        <v>368</v>
      </c>
      <c r="AT144" s="143" t="s">
        <v>277</v>
      </c>
      <c r="AU144" s="143" t="s">
        <v>80</v>
      </c>
      <c r="AY144" s="18" t="s">
        <v>166</v>
      </c>
      <c r="BE144" s="144">
        <f t="shared" si="24"/>
        <v>0</v>
      </c>
      <c r="BF144" s="144">
        <f t="shared" si="25"/>
        <v>0</v>
      </c>
      <c r="BG144" s="144">
        <f t="shared" si="26"/>
        <v>0</v>
      </c>
      <c r="BH144" s="144">
        <f t="shared" si="27"/>
        <v>0</v>
      </c>
      <c r="BI144" s="144">
        <f t="shared" si="28"/>
        <v>0</v>
      </c>
      <c r="BJ144" s="18" t="s">
        <v>80</v>
      </c>
      <c r="BK144" s="144">
        <f t="shared" si="29"/>
        <v>0</v>
      </c>
      <c r="BL144" s="18" t="s">
        <v>283</v>
      </c>
      <c r="BM144" s="143" t="s">
        <v>1130</v>
      </c>
    </row>
    <row r="145" spans="2:65" s="1" customFormat="1" ht="16.5" customHeight="1">
      <c r="B145" s="33"/>
      <c r="C145" s="170" t="s">
        <v>729</v>
      </c>
      <c r="D145" s="170" t="s">
        <v>277</v>
      </c>
      <c r="E145" s="171" t="s">
        <v>4862</v>
      </c>
      <c r="F145" s="172" t="s">
        <v>4863</v>
      </c>
      <c r="G145" s="173" t="s">
        <v>458</v>
      </c>
      <c r="H145" s="174">
        <v>20</v>
      </c>
      <c r="I145" s="175"/>
      <c r="J145" s="176">
        <f t="shared" si="20"/>
        <v>0</v>
      </c>
      <c r="K145" s="172" t="s">
        <v>19</v>
      </c>
      <c r="L145" s="177"/>
      <c r="M145" s="178" t="s">
        <v>19</v>
      </c>
      <c r="N145" s="179" t="s">
        <v>43</v>
      </c>
      <c r="P145" s="141">
        <f t="shared" si="21"/>
        <v>0</v>
      </c>
      <c r="Q145" s="141">
        <v>0</v>
      </c>
      <c r="R145" s="141">
        <f t="shared" si="22"/>
        <v>0</v>
      </c>
      <c r="S145" s="141">
        <v>0</v>
      </c>
      <c r="T145" s="142">
        <f t="shared" si="23"/>
        <v>0</v>
      </c>
      <c r="AR145" s="143" t="s">
        <v>368</v>
      </c>
      <c r="AT145" s="143" t="s">
        <v>277</v>
      </c>
      <c r="AU145" s="143" t="s">
        <v>80</v>
      </c>
      <c r="AY145" s="18" t="s">
        <v>166</v>
      </c>
      <c r="BE145" s="144">
        <f t="shared" si="24"/>
        <v>0</v>
      </c>
      <c r="BF145" s="144">
        <f t="shared" si="25"/>
        <v>0</v>
      </c>
      <c r="BG145" s="144">
        <f t="shared" si="26"/>
        <v>0</v>
      </c>
      <c r="BH145" s="144">
        <f t="shared" si="27"/>
        <v>0</v>
      </c>
      <c r="BI145" s="144">
        <f t="shared" si="28"/>
        <v>0</v>
      </c>
      <c r="BJ145" s="18" t="s">
        <v>80</v>
      </c>
      <c r="BK145" s="144">
        <f t="shared" si="29"/>
        <v>0</v>
      </c>
      <c r="BL145" s="18" t="s">
        <v>283</v>
      </c>
      <c r="BM145" s="143" t="s">
        <v>1154</v>
      </c>
    </row>
    <row r="146" spans="2:65" s="1" customFormat="1" ht="16.5" customHeight="1">
      <c r="B146" s="33"/>
      <c r="C146" s="170" t="s">
        <v>739</v>
      </c>
      <c r="D146" s="170" t="s">
        <v>277</v>
      </c>
      <c r="E146" s="171" t="s">
        <v>4864</v>
      </c>
      <c r="F146" s="172" t="s">
        <v>4865</v>
      </c>
      <c r="G146" s="173" t="s">
        <v>458</v>
      </c>
      <c r="H146" s="174">
        <v>30</v>
      </c>
      <c r="I146" s="175"/>
      <c r="J146" s="176">
        <f t="shared" si="20"/>
        <v>0</v>
      </c>
      <c r="K146" s="172" t="s">
        <v>19</v>
      </c>
      <c r="L146" s="177"/>
      <c r="M146" s="178" t="s">
        <v>19</v>
      </c>
      <c r="N146" s="179" t="s">
        <v>43</v>
      </c>
      <c r="P146" s="141">
        <f t="shared" si="21"/>
        <v>0</v>
      </c>
      <c r="Q146" s="141">
        <v>0</v>
      </c>
      <c r="R146" s="141">
        <f t="shared" si="22"/>
        <v>0</v>
      </c>
      <c r="S146" s="141">
        <v>0</v>
      </c>
      <c r="T146" s="142">
        <f t="shared" si="23"/>
        <v>0</v>
      </c>
      <c r="AR146" s="143" t="s">
        <v>368</v>
      </c>
      <c r="AT146" s="143" t="s">
        <v>277</v>
      </c>
      <c r="AU146" s="143" t="s">
        <v>80</v>
      </c>
      <c r="AY146" s="18" t="s">
        <v>166</v>
      </c>
      <c r="BE146" s="144">
        <f t="shared" si="24"/>
        <v>0</v>
      </c>
      <c r="BF146" s="144">
        <f t="shared" si="25"/>
        <v>0</v>
      </c>
      <c r="BG146" s="144">
        <f t="shared" si="26"/>
        <v>0</v>
      </c>
      <c r="BH146" s="144">
        <f t="shared" si="27"/>
        <v>0</v>
      </c>
      <c r="BI146" s="144">
        <f t="shared" si="28"/>
        <v>0</v>
      </c>
      <c r="BJ146" s="18" t="s">
        <v>80</v>
      </c>
      <c r="BK146" s="144">
        <f t="shared" si="29"/>
        <v>0</v>
      </c>
      <c r="BL146" s="18" t="s">
        <v>283</v>
      </c>
      <c r="BM146" s="143" t="s">
        <v>1170</v>
      </c>
    </row>
    <row r="147" spans="2:65" s="1" customFormat="1" ht="16.5" customHeight="1">
      <c r="B147" s="33"/>
      <c r="C147" s="170" t="s">
        <v>750</v>
      </c>
      <c r="D147" s="170" t="s">
        <v>277</v>
      </c>
      <c r="E147" s="171" t="s">
        <v>4866</v>
      </c>
      <c r="F147" s="172" t="s">
        <v>4867</v>
      </c>
      <c r="G147" s="173" t="s">
        <v>458</v>
      </c>
      <c r="H147" s="174">
        <v>30</v>
      </c>
      <c r="I147" s="175"/>
      <c r="J147" s="176">
        <f t="shared" si="20"/>
        <v>0</v>
      </c>
      <c r="K147" s="172" t="s">
        <v>19</v>
      </c>
      <c r="L147" s="177"/>
      <c r="M147" s="178" t="s">
        <v>19</v>
      </c>
      <c r="N147" s="179" t="s">
        <v>43</v>
      </c>
      <c r="P147" s="141">
        <f t="shared" si="21"/>
        <v>0</v>
      </c>
      <c r="Q147" s="141">
        <v>0</v>
      </c>
      <c r="R147" s="141">
        <f t="shared" si="22"/>
        <v>0</v>
      </c>
      <c r="S147" s="141">
        <v>0</v>
      </c>
      <c r="T147" s="142">
        <f t="shared" si="23"/>
        <v>0</v>
      </c>
      <c r="AR147" s="143" t="s">
        <v>368</v>
      </c>
      <c r="AT147" s="143" t="s">
        <v>277</v>
      </c>
      <c r="AU147" s="143" t="s">
        <v>80</v>
      </c>
      <c r="AY147" s="18" t="s">
        <v>166</v>
      </c>
      <c r="BE147" s="144">
        <f t="shared" si="24"/>
        <v>0</v>
      </c>
      <c r="BF147" s="144">
        <f t="shared" si="25"/>
        <v>0</v>
      </c>
      <c r="BG147" s="144">
        <f t="shared" si="26"/>
        <v>0</v>
      </c>
      <c r="BH147" s="144">
        <f t="shared" si="27"/>
        <v>0</v>
      </c>
      <c r="BI147" s="144">
        <f t="shared" si="28"/>
        <v>0</v>
      </c>
      <c r="BJ147" s="18" t="s">
        <v>80</v>
      </c>
      <c r="BK147" s="144">
        <f t="shared" si="29"/>
        <v>0</v>
      </c>
      <c r="BL147" s="18" t="s">
        <v>283</v>
      </c>
      <c r="BM147" s="143" t="s">
        <v>1180</v>
      </c>
    </row>
    <row r="148" spans="2:65" s="1" customFormat="1" ht="16.5" customHeight="1">
      <c r="B148" s="33"/>
      <c r="C148" s="170" t="s">
        <v>766</v>
      </c>
      <c r="D148" s="170" t="s">
        <v>277</v>
      </c>
      <c r="E148" s="171" t="s">
        <v>4868</v>
      </c>
      <c r="F148" s="172" t="s">
        <v>4869</v>
      </c>
      <c r="G148" s="173" t="s">
        <v>458</v>
      </c>
      <c r="H148" s="174">
        <v>30</v>
      </c>
      <c r="I148" s="175"/>
      <c r="J148" s="176">
        <f t="shared" si="20"/>
        <v>0</v>
      </c>
      <c r="K148" s="172" t="s">
        <v>19</v>
      </c>
      <c r="L148" s="177"/>
      <c r="M148" s="178" t="s">
        <v>19</v>
      </c>
      <c r="N148" s="179" t="s">
        <v>43</v>
      </c>
      <c r="P148" s="141">
        <f t="shared" si="21"/>
        <v>0</v>
      </c>
      <c r="Q148" s="141">
        <v>0</v>
      </c>
      <c r="R148" s="141">
        <f t="shared" si="22"/>
        <v>0</v>
      </c>
      <c r="S148" s="141">
        <v>0</v>
      </c>
      <c r="T148" s="142">
        <f t="shared" si="23"/>
        <v>0</v>
      </c>
      <c r="AR148" s="143" t="s">
        <v>368</v>
      </c>
      <c r="AT148" s="143" t="s">
        <v>277</v>
      </c>
      <c r="AU148" s="143" t="s">
        <v>80</v>
      </c>
      <c r="AY148" s="18" t="s">
        <v>166</v>
      </c>
      <c r="BE148" s="144">
        <f t="shared" si="24"/>
        <v>0</v>
      </c>
      <c r="BF148" s="144">
        <f t="shared" si="25"/>
        <v>0</v>
      </c>
      <c r="BG148" s="144">
        <f t="shared" si="26"/>
        <v>0</v>
      </c>
      <c r="BH148" s="144">
        <f t="shared" si="27"/>
        <v>0</v>
      </c>
      <c r="BI148" s="144">
        <f t="shared" si="28"/>
        <v>0</v>
      </c>
      <c r="BJ148" s="18" t="s">
        <v>80</v>
      </c>
      <c r="BK148" s="144">
        <f t="shared" si="29"/>
        <v>0</v>
      </c>
      <c r="BL148" s="18" t="s">
        <v>283</v>
      </c>
      <c r="BM148" s="143" t="s">
        <v>1190</v>
      </c>
    </row>
    <row r="149" spans="2:65" s="1" customFormat="1" ht="16.5" customHeight="1">
      <c r="B149" s="33"/>
      <c r="C149" s="170" t="s">
        <v>774</v>
      </c>
      <c r="D149" s="170" t="s">
        <v>277</v>
      </c>
      <c r="E149" s="171" t="s">
        <v>4870</v>
      </c>
      <c r="F149" s="172" t="s">
        <v>4871</v>
      </c>
      <c r="G149" s="173" t="s">
        <v>458</v>
      </c>
      <c r="H149" s="174">
        <v>30</v>
      </c>
      <c r="I149" s="175"/>
      <c r="J149" s="176">
        <f t="shared" si="20"/>
        <v>0</v>
      </c>
      <c r="K149" s="172" t="s">
        <v>19</v>
      </c>
      <c r="L149" s="177"/>
      <c r="M149" s="178" t="s">
        <v>19</v>
      </c>
      <c r="N149" s="179" t="s">
        <v>43</v>
      </c>
      <c r="P149" s="141">
        <f t="shared" si="21"/>
        <v>0</v>
      </c>
      <c r="Q149" s="141">
        <v>0</v>
      </c>
      <c r="R149" s="141">
        <f t="shared" si="22"/>
        <v>0</v>
      </c>
      <c r="S149" s="141">
        <v>0</v>
      </c>
      <c r="T149" s="142">
        <f t="shared" si="23"/>
        <v>0</v>
      </c>
      <c r="AR149" s="143" t="s">
        <v>368</v>
      </c>
      <c r="AT149" s="143" t="s">
        <v>277</v>
      </c>
      <c r="AU149" s="143" t="s">
        <v>80</v>
      </c>
      <c r="AY149" s="18" t="s">
        <v>166</v>
      </c>
      <c r="BE149" s="144">
        <f t="shared" si="24"/>
        <v>0</v>
      </c>
      <c r="BF149" s="144">
        <f t="shared" si="25"/>
        <v>0</v>
      </c>
      <c r="BG149" s="144">
        <f t="shared" si="26"/>
        <v>0</v>
      </c>
      <c r="BH149" s="144">
        <f t="shared" si="27"/>
        <v>0</v>
      </c>
      <c r="BI149" s="144">
        <f t="shared" si="28"/>
        <v>0</v>
      </c>
      <c r="BJ149" s="18" t="s">
        <v>80</v>
      </c>
      <c r="BK149" s="144">
        <f t="shared" si="29"/>
        <v>0</v>
      </c>
      <c r="BL149" s="18" t="s">
        <v>283</v>
      </c>
      <c r="BM149" s="143" t="s">
        <v>1201</v>
      </c>
    </row>
    <row r="150" spans="2:65" s="1" customFormat="1" ht="16.5" customHeight="1">
      <c r="B150" s="33"/>
      <c r="C150" s="170" t="s">
        <v>783</v>
      </c>
      <c r="D150" s="170" t="s">
        <v>277</v>
      </c>
      <c r="E150" s="171" t="s">
        <v>4872</v>
      </c>
      <c r="F150" s="172" t="s">
        <v>4873</v>
      </c>
      <c r="G150" s="173" t="s">
        <v>458</v>
      </c>
      <c r="H150" s="174">
        <v>55</v>
      </c>
      <c r="I150" s="175"/>
      <c r="J150" s="176">
        <f t="shared" si="20"/>
        <v>0</v>
      </c>
      <c r="K150" s="172" t="s">
        <v>19</v>
      </c>
      <c r="L150" s="177"/>
      <c r="M150" s="178" t="s">
        <v>19</v>
      </c>
      <c r="N150" s="179" t="s">
        <v>43</v>
      </c>
      <c r="P150" s="141">
        <f t="shared" si="21"/>
        <v>0</v>
      </c>
      <c r="Q150" s="141">
        <v>0</v>
      </c>
      <c r="R150" s="141">
        <f t="shared" si="22"/>
        <v>0</v>
      </c>
      <c r="S150" s="141">
        <v>0</v>
      </c>
      <c r="T150" s="142">
        <f t="shared" si="23"/>
        <v>0</v>
      </c>
      <c r="AR150" s="143" t="s">
        <v>368</v>
      </c>
      <c r="AT150" s="143" t="s">
        <v>277</v>
      </c>
      <c r="AU150" s="143" t="s">
        <v>80</v>
      </c>
      <c r="AY150" s="18" t="s">
        <v>166</v>
      </c>
      <c r="BE150" s="144">
        <f t="shared" si="24"/>
        <v>0</v>
      </c>
      <c r="BF150" s="144">
        <f t="shared" si="25"/>
        <v>0</v>
      </c>
      <c r="BG150" s="144">
        <f t="shared" si="26"/>
        <v>0</v>
      </c>
      <c r="BH150" s="144">
        <f t="shared" si="27"/>
        <v>0</v>
      </c>
      <c r="BI150" s="144">
        <f t="shared" si="28"/>
        <v>0</v>
      </c>
      <c r="BJ150" s="18" t="s">
        <v>80</v>
      </c>
      <c r="BK150" s="144">
        <f t="shared" si="29"/>
        <v>0</v>
      </c>
      <c r="BL150" s="18" t="s">
        <v>283</v>
      </c>
      <c r="BM150" s="143" t="s">
        <v>1211</v>
      </c>
    </row>
    <row r="151" spans="2:65" s="1" customFormat="1" ht="33" customHeight="1">
      <c r="B151" s="33"/>
      <c r="C151" s="170" t="s">
        <v>790</v>
      </c>
      <c r="D151" s="170" t="s">
        <v>277</v>
      </c>
      <c r="E151" s="171" t="s">
        <v>4874</v>
      </c>
      <c r="F151" s="172" t="s">
        <v>4875</v>
      </c>
      <c r="G151" s="173" t="s">
        <v>280</v>
      </c>
      <c r="H151" s="174">
        <v>50</v>
      </c>
      <c r="I151" s="175"/>
      <c r="J151" s="176">
        <f t="shared" si="20"/>
        <v>0</v>
      </c>
      <c r="K151" s="172" t="s">
        <v>19</v>
      </c>
      <c r="L151" s="177"/>
      <c r="M151" s="178" t="s">
        <v>19</v>
      </c>
      <c r="N151" s="179" t="s">
        <v>43</v>
      </c>
      <c r="P151" s="141">
        <f t="shared" si="21"/>
        <v>0</v>
      </c>
      <c r="Q151" s="141">
        <v>0</v>
      </c>
      <c r="R151" s="141">
        <f t="shared" si="22"/>
        <v>0</v>
      </c>
      <c r="S151" s="141">
        <v>0</v>
      </c>
      <c r="T151" s="142">
        <f t="shared" si="23"/>
        <v>0</v>
      </c>
      <c r="AR151" s="143" t="s">
        <v>368</v>
      </c>
      <c r="AT151" s="143" t="s">
        <v>277</v>
      </c>
      <c r="AU151" s="143" t="s">
        <v>80</v>
      </c>
      <c r="AY151" s="18" t="s">
        <v>166</v>
      </c>
      <c r="BE151" s="144">
        <f t="shared" si="24"/>
        <v>0</v>
      </c>
      <c r="BF151" s="144">
        <f t="shared" si="25"/>
        <v>0</v>
      </c>
      <c r="BG151" s="144">
        <f t="shared" si="26"/>
        <v>0</v>
      </c>
      <c r="BH151" s="144">
        <f t="shared" si="27"/>
        <v>0</v>
      </c>
      <c r="BI151" s="144">
        <f t="shared" si="28"/>
        <v>0</v>
      </c>
      <c r="BJ151" s="18" t="s">
        <v>80</v>
      </c>
      <c r="BK151" s="144">
        <f t="shared" si="29"/>
        <v>0</v>
      </c>
      <c r="BL151" s="18" t="s">
        <v>283</v>
      </c>
      <c r="BM151" s="143" t="s">
        <v>1223</v>
      </c>
    </row>
    <row r="152" spans="2:65" s="1" customFormat="1" ht="16.5" customHeight="1">
      <c r="B152" s="33"/>
      <c r="C152" s="170" t="s">
        <v>798</v>
      </c>
      <c r="D152" s="170" t="s">
        <v>277</v>
      </c>
      <c r="E152" s="171" t="s">
        <v>4876</v>
      </c>
      <c r="F152" s="172" t="s">
        <v>4877</v>
      </c>
      <c r="G152" s="173" t="s">
        <v>3838</v>
      </c>
      <c r="H152" s="174">
        <v>1</v>
      </c>
      <c r="I152" s="175"/>
      <c r="J152" s="176">
        <f t="shared" si="20"/>
        <v>0</v>
      </c>
      <c r="K152" s="172" t="s">
        <v>19</v>
      </c>
      <c r="L152" s="177"/>
      <c r="M152" s="178" t="s">
        <v>19</v>
      </c>
      <c r="N152" s="179" t="s">
        <v>43</v>
      </c>
      <c r="P152" s="141">
        <f t="shared" si="21"/>
        <v>0</v>
      </c>
      <c r="Q152" s="141">
        <v>0</v>
      </c>
      <c r="R152" s="141">
        <f t="shared" si="22"/>
        <v>0</v>
      </c>
      <c r="S152" s="141">
        <v>0</v>
      </c>
      <c r="T152" s="142">
        <f t="shared" si="23"/>
        <v>0</v>
      </c>
      <c r="AR152" s="143" t="s">
        <v>368</v>
      </c>
      <c r="AT152" s="143" t="s">
        <v>277</v>
      </c>
      <c r="AU152" s="143" t="s">
        <v>80</v>
      </c>
      <c r="AY152" s="18" t="s">
        <v>166</v>
      </c>
      <c r="BE152" s="144">
        <f t="shared" si="24"/>
        <v>0</v>
      </c>
      <c r="BF152" s="144">
        <f t="shared" si="25"/>
        <v>0</v>
      </c>
      <c r="BG152" s="144">
        <f t="shared" si="26"/>
        <v>0</v>
      </c>
      <c r="BH152" s="144">
        <f t="shared" si="27"/>
        <v>0</v>
      </c>
      <c r="BI152" s="144">
        <f t="shared" si="28"/>
        <v>0</v>
      </c>
      <c r="BJ152" s="18" t="s">
        <v>80</v>
      </c>
      <c r="BK152" s="144">
        <f t="shared" si="29"/>
        <v>0</v>
      </c>
      <c r="BL152" s="18" t="s">
        <v>283</v>
      </c>
      <c r="BM152" s="143" t="s">
        <v>4878</v>
      </c>
    </row>
    <row r="153" spans="2:65" s="11" customFormat="1" ht="25.9" customHeight="1">
      <c r="B153" s="120"/>
      <c r="D153" s="121" t="s">
        <v>71</v>
      </c>
      <c r="E153" s="122" t="s">
        <v>4879</v>
      </c>
      <c r="F153" s="122" t="s">
        <v>4880</v>
      </c>
      <c r="I153" s="123"/>
      <c r="J153" s="124">
        <f>BK153</f>
        <v>0</v>
      </c>
      <c r="L153" s="120"/>
      <c r="M153" s="125"/>
      <c r="P153" s="126">
        <f>SUM(P154:P171)</f>
        <v>0</v>
      </c>
      <c r="R153" s="126">
        <f>SUM(R154:R171)</f>
        <v>0</v>
      </c>
      <c r="T153" s="127">
        <f>SUM(T154:T171)</f>
        <v>0</v>
      </c>
      <c r="AR153" s="121" t="s">
        <v>80</v>
      </c>
      <c r="AT153" s="128" t="s">
        <v>71</v>
      </c>
      <c r="AU153" s="128" t="s">
        <v>72</v>
      </c>
      <c r="AY153" s="121" t="s">
        <v>166</v>
      </c>
      <c r="BK153" s="129">
        <f>SUM(BK154:BK171)</f>
        <v>0</v>
      </c>
    </row>
    <row r="154" spans="2:65" s="1" customFormat="1" ht="16.5" customHeight="1">
      <c r="B154" s="33"/>
      <c r="C154" s="170" t="s">
        <v>833</v>
      </c>
      <c r="D154" s="170" t="s">
        <v>277</v>
      </c>
      <c r="E154" s="171" t="s">
        <v>4881</v>
      </c>
      <c r="F154" s="172" t="s">
        <v>4882</v>
      </c>
      <c r="G154" s="173" t="s">
        <v>307</v>
      </c>
      <c r="H154" s="174">
        <v>4</v>
      </c>
      <c r="I154" s="175"/>
      <c r="J154" s="176">
        <f t="shared" ref="J154:J171" si="30">ROUND(I154*H154,2)</f>
        <v>0</v>
      </c>
      <c r="K154" s="172" t="s">
        <v>19</v>
      </c>
      <c r="L154" s="177"/>
      <c r="M154" s="178" t="s">
        <v>19</v>
      </c>
      <c r="N154" s="179" t="s">
        <v>43</v>
      </c>
      <c r="P154" s="141">
        <f t="shared" ref="P154:P171" si="31">O154*H154</f>
        <v>0</v>
      </c>
      <c r="Q154" s="141">
        <v>0</v>
      </c>
      <c r="R154" s="141">
        <f t="shared" ref="R154:R171" si="32">Q154*H154</f>
        <v>0</v>
      </c>
      <c r="S154" s="141">
        <v>0</v>
      </c>
      <c r="T154" s="142">
        <f t="shared" ref="T154:T171" si="33">S154*H154</f>
        <v>0</v>
      </c>
      <c r="AR154" s="143" t="s">
        <v>368</v>
      </c>
      <c r="AT154" s="143" t="s">
        <v>277</v>
      </c>
      <c r="AU154" s="143" t="s">
        <v>80</v>
      </c>
      <c r="AY154" s="18" t="s">
        <v>166</v>
      </c>
      <c r="BE154" s="144">
        <f t="shared" ref="BE154:BE171" si="34">IF(N154="základní",J154,0)</f>
        <v>0</v>
      </c>
      <c r="BF154" s="144">
        <f t="shared" ref="BF154:BF171" si="35">IF(N154="snížená",J154,0)</f>
        <v>0</v>
      </c>
      <c r="BG154" s="144">
        <f t="shared" ref="BG154:BG171" si="36">IF(N154="zákl. přenesená",J154,0)</f>
        <v>0</v>
      </c>
      <c r="BH154" s="144">
        <f t="shared" ref="BH154:BH171" si="37">IF(N154="sníž. přenesená",J154,0)</f>
        <v>0</v>
      </c>
      <c r="BI154" s="144">
        <f t="shared" ref="BI154:BI171" si="38">IF(N154="nulová",J154,0)</f>
        <v>0</v>
      </c>
      <c r="BJ154" s="18" t="s">
        <v>80</v>
      </c>
      <c r="BK154" s="144">
        <f t="shared" ref="BK154:BK171" si="39">ROUND(I154*H154,2)</f>
        <v>0</v>
      </c>
      <c r="BL154" s="18" t="s">
        <v>283</v>
      </c>
      <c r="BM154" s="143" t="s">
        <v>4883</v>
      </c>
    </row>
    <row r="155" spans="2:65" s="1" customFormat="1" ht="16.5" customHeight="1">
      <c r="B155" s="33"/>
      <c r="C155" s="170" t="s">
        <v>838</v>
      </c>
      <c r="D155" s="170" t="s">
        <v>277</v>
      </c>
      <c r="E155" s="171" t="s">
        <v>4884</v>
      </c>
      <c r="F155" s="172" t="s">
        <v>4885</v>
      </c>
      <c r="G155" s="173" t="s">
        <v>307</v>
      </c>
      <c r="H155" s="174">
        <v>4</v>
      </c>
      <c r="I155" s="175"/>
      <c r="J155" s="176">
        <f t="shared" si="30"/>
        <v>0</v>
      </c>
      <c r="K155" s="172" t="s">
        <v>19</v>
      </c>
      <c r="L155" s="177"/>
      <c r="M155" s="178" t="s">
        <v>19</v>
      </c>
      <c r="N155" s="179" t="s">
        <v>43</v>
      </c>
      <c r="P155" s="141">
        <f t="shared" si="31"/>
        <v>0</v>
      </c>
      <c r="Q155" s="141">
        <v>0</v>
      </c>
      <c r="R155" s="141">
        <f t="shared" si="32"/>
        <v>0</v>
      </c>
      <c r="S155" s="141">
        <v>0</v>
      </c>
      <c r="T155" s="142">
        <f t="shared" si="33"/>
        <v>0</v>
      </c>
      <c r="AR155" s="143" t="s">
        <v>368</v>
      </c>
      <c r="AT155" s="143" t="s">
        <v>277</v>
      </c>
      <c r="AU155" s="143" t="s">
        <v>80</v>
      </c>
      <c r="AY155" s="18" t="s">
        <v>166</v>
      </c>
      <c r="BE155" s="144">
        <f t="shared" si="34"/>
        <v>0</v>
      </c>
      <c r="BF155" s="144">
        <f t="shared" si="35"/>
        <v>0</v>
      </c>
      <c r="BG155" s="144">
        <f t="shared" si="36"/>
        <v>0</v>
      </c>
      <c r="BH155" s="144">
        <f t="shared" si="37"/>
        <v>0</v>
      </c>
      <c r="BI155" s="144">
        <f t="shared" si="38"/>
        <v>0</v>
      </c>
      <c r="BJ155" s="18" t="s">
        <v>80</v>
      </c>
      <c r="BK155" s="144">
        <f t="shared" si="39"/>
        <v>0</v>
      </c>
      <c r="BL155" s="18" t="s">
        <v>283</v>
      </c>
      <c r="BM155" s="143" t="s">
        <v>4886</v>
      </c>
    </row>
    <row r="156" spans="2:65" s="1" customFormat="1" ht="16.5" customHeight="1">
      <c r="B156" s="33"/>
      <c r="C156" s="170" t="s">
        <v>845</v>
      </c>
      <c r="D156" s="170" t="s">
        <v>277</v>
      </c>
      <c r="E156" s="171" t="s">
        <v>4887</v>
      </c>
      <c r="F156" s="172" t="s">
        <v>4888</v>
      </c>
      <c r="G156" s="173" t="s">
        <v>307</v>
      </c>
      <c r="H156" s="174">
        <v>4</v>
      </c>
      <c r="I156" s="175"/>
      <c r="J156" s="176">
        <f t="shared" si="30"/>
        <v>0</v>
      </c>
      <c r="K156" s="172" t="s">
        <v>19</v>
      </c>
      <c r="L156" s="177"/>
      <c r="M156" s="178" t="s">
        <v>19</v>
      </c>
      <c r="N156" s="179" t="s">
        <v>43</v>
      </c>
      <c r="P156" s="141">
        <f t="shared" si="31"/>
        <v>0</v>
      </c>
      <c r="Q156" s="141">
        <v>0</v>
      </c>
      <c r="R156" s="141">
        <f t="shared" si="32"/>
        <v>0</v>
      </c>
      <c r="S156" s="141">
        <v>0</v>
      </c>
      <c r="T156" s="142">
        <f t="shared" si="33"/>
        <v>0</v>
      </c>
      <c r="AR156" s="143" t="s">
        <v>368</v>
      </c>
      <c r="AT156" s="143" t="s">
        <v>277</v>
      </c>
      <c r="AU156" s="143" t="s">
        <v>80</v>
      </c>
      <c r="AY156" s="18" t="s">
        <v>166</v>
      </c>
      <c r="BE156" s="144">
        <f t="shared" si="34"/>
        <v>0</v>
      </c>
      <c r="BF156" s="144">
        <f t="shared" si="35"/>
        <v>0</v>
      </c>
      <c r="BG156" s="144">
        <f t="shared" si="36"/>
        <v>0</v>
      </c>
      <c r="BH156" s="144">
        <f t="shared" si="37"/>
        <v>0</v>
      </c>
      <c r="BI156" s="144">
        <f t="shared" si="38"/>
        <v>0</v>
      </c>
      <c r="BJ156" s="18" t="s">
        <v>80</v>
      </c>
      <c r="BK156" s="144">
        <f t="shared" si="39"/>
        <v>0</v>
      </c>
      <c r="BL156" s="18" t="s">
        <v>283</v>
      </c>
      <c r="BM156" s="143" t="s">
        <v>4889</v>
      </c>
    </row>
    <row r="157" spans="2:65" s="1" customFormat="1" ht="16.5" customHeight="1">
      <c r="B157" s="33"/>
      <c r="C157" s="170" t="s">
        <v>850</v>
      </c>
      <c r="D157" s="170" t="s">
        <v>277</v>
      </c>
      <c r="E157" s="171" t="s">
        <v>4890</v>
      </c>
      <c r="F157" s="172" t="s">
        <v>4891</v>
      </c>
      <c r="G157" s="173" t="s">
        <v>307</v>
      </c>
      <c r="H157" s="174">
        <v>16</v>
      </c>
      <c r="I157" s="175"/>
      <c r="J157" s="176">
        <f t="shared" si="30"/>
        <v>0</v>
      </c>
      <c r="K157" s="172" t="s">
        <v>19</v>
      </c>
      <c r="L157" s="177"/>
      <c r="M157" s="178" t="s">
        <v>19</v>
      </c>
      <c r="N157" s="179" t="s">
        <v>43</v>
      </c>
      <c r="P157" s="141">
        <f t="shared" si="31"/>
        <v>0</v>
      </c>
      <c r="Q157" s="141">
        <v>0</v>
      </c>
      <c r="R157" s="141">
        <f t="shared" si="32"/>
        <v>0</v>
      </c>
      <c r="S157" s="141">
        <v>0</v>
      </c>
      <c r="T157" s="142">
        <f t="shared" si="33"/>
        <v>0</v>
      </c>
      <c r="AR157" s="143" t="s">
        <v>368</v>
      </c>
      <c r="AT157" s="143" t="s">
        <v>277</v>
      </c>
      <c r="AU157" s="143" t="s">
        <v>80</v>
      </c>
      <c r="AY157" s="18" t="s">
        <v>166</v>
      </c>
      <c r="BE157" s="144">
        <f t="shared" si="34"/>
        <v>0</v>
      </c>
      <c r="BF157" s="144">
        <f t="shared" si="35"/>
        <v>0</v>
      </c>
      <c r="BG157" s="144">
        <f t="shared" si="36"/>
        <v>0</v>
      </c>
      <c r="BH157" s="144">
        <f t="shared" si="37"/>
        <v>0</v>
      </c>
      <c r="BI157" s="144">
        <f t="shared" si="38"/>
        <v>0</v>
      </c>
      <c r="BJ157" s="18" t="s">
        <v>80</v>
      </c>
      <c r="BK157" s="144">
        <f t="shared" si="39"/>
        <v>0</v>
      </c>
      <c r="BL157" s="18" t="s">
        <v>283</v>
      </c>
      <c r="BM157" s="143" t="s">
        <v>4892</v>
      </c>
    </row>
    <row r="158" spans="2:65" s="1" customFormat="1" ht="16.5" customHeight="1">
      <c r="B158" s="33"/>
      <c r="C158" s="170" t="s">
        <v>857</v>
      </c>
      <c r="D158" s="170" t="s">
        <v>277</v>
      </c>
      <c r="E158" s="171" t="s">
        <v>4893</v>
      </c>
      <c r="F158" s="172" t="s">
        <v>4894</v>
      </c>
      <c r="G158" s="173" t="s">
        <v>307</v>
      </c>
      <c r="H158" s="174">
        <v>16</v>
      </c>
      <c r="I158" s="175"/>
      <c r="J158" s="176">
        <f t="shared" si="30"/>
        <v>0</v>
      </c>
      <c r="K158" s="172" t="s">
        <v>19</v>
      </c>
      <c r="L158" s="177"/>
      <c r="M158" s="178" t="s">
        <v>19</v>
      </c>
      <c r="N158" s="179" t="s">
        <v>43</v>
      </c>
      <c r="P158" s="141">
        <f t="shared" si="31"/>
        <v>0</v>
      </c>
      <c r="Q158" s="141">
        <v>0</v>
      </c>
      <c r="R158" s="141">
        <f t="shared" si="32"/>
        <v>0</v>
      </c>
      <c r="S158" s="141">
        <v>0</v>
      </c>
      <c r="T158" s="142">
        <f t="shared" si="33"/>
        <v>0</v>
      </c>
      <c r="AR158" s="143" t="s">
        <v>368</v>
      </c>
      <c r="AT158" s="143" t="s">
        <v>277</v>
      </c>
      <c r="AU158" s="143" t="s">
        <v>80</v>
      </c>
      <c r="AY158" s="18" t="s">
        <v>166</v>
      </c>
      <c r="BE158" s="144">
        <f t="shared" si="34"/>
        <v>0</v>
      </c>
      <c r="BF158" s="144">
        <f t="shared" si="35"/>
        <v>0</v>
      </c>
      <c r="BG158" s="144">
        <f t="shared" si="36"/>
        <v>0</v>
      </c>
      <c r="BH158" s="144">
        <f t="shared" si="37"/>
        <v>0</v>
      </c>
      <c r="BI158" s="144">
        <f t="shared" si="38"/>
        <v>0</v>
      </c>
      <c r="BJ158" s="18" t="s">
        <v>80</v>
      </c>
      <c r="BK158" s="144">
        <f t="shared" si="39"/>
        <v>0</v>
      </c>
      <c r="BL158" s="18" t="s">
        <v>283</v>
      </c>
      <c r="BM158" s="143" t="s">
        <v>4895</v>
      </c>
    </row>
    <row r="159" spans="2:65" s="1" customFormat="1" ht="16.5" customHeight="1">
      <c r="B159" s="33"/>
      <c r="C159" s="170" t="s">
        <v>863</v>
      </c>
      <c r="D159" s="170" t="s">
        <v>277</v>
      </c>
      <c r="E159" s="171" t="s">
        <v>4896</v>
      </c>
      <c r="F159" s="172" t="s">
        <v>4897</v>
      </c>
      <c r="G159" s="173" t="s">
        <v>307</v>
      </c>
      <c r="H159" s="174">
        <v>30</v>
      </c>
      <c r="I159" s="175"/>
      <c r="J159" s="176">
        <f t="shared" si="30"/>
        <v>0</v>
      </c>
      <c r="K159" s="172" t="s">
        <v>19</v>
      </c>
      <c r="L159" s="177"/>
      <c r="M159" s="178" t="s">
        <v>19</v>
      </c>
      <c r="N159" s="179" t="s">
        <v>43</v>
      </c>
      <c r="P159" s="141">
        <f t="shared" si="31"/>
        <v>0</v>
      </c>
      <c r="Q159" s="141">
        <v>0</v>
      </c>
      <c r="R159" s="141">
        <f t="shared" si="32"/>
        <v>0</v>
      </c>
      <c r="S159" s="141">
        <v>0</v>
      </c>
      <c r="T159" s="142">
        <f t="shared" si="33"/>
        <v>0</v>
      </c>
      <c r="AR159" s="143" t="s">
        <v>368</v>
      </c>
      <c r="AT159" s="143" t="s">
        <v>277</v>
      </c>
      <c r="AU159" s="143" t="s">
        <v>80</v>
      </c>
      <c r="AY159" s="18" t="s">
        <v>166</v>
      </c>
      <c r="BE159" s="144">
        <f t="shared" si="34"/>
        <v>0</v>
      </c>
      <c r="BF159" s="144">
        <f t="shared" si="35"/>
        <v>0</v>
      </c>
      <c r="BG159" s="144">
        <f t="shared" si="36"/>
        <v>0</v>
      </c>
      <c r="BH159" s="144">
        <f t="shared" si="37"/>
        <v>0</v>
      </c>
      <c r="BI159" s="144">
        <f t="shared" si="38"/>
        <v>0</v>
      </c>
      <c r="BJ159" s="18" t="s">
        <v>80</v>
      </c>
      <c r="BK159" s="144">
        <f t="shared" si="39"/>
        <v>0</v>
      </c>
      <c r="BL159" s="18" t="s">
        <v>283</v>
      </c>
      <c r="BM159" s="143" t="s">
        <v>4898</v>
      </c>
    </row>
    <row r="160" spans="2:65" s="1" customFormat="1" ht="16.5" customHeight="1">
      <c r="B160" s="33"/>
      <c r="C160" s="170" t="s">
        <v>872</v>
      </c>
      <c r="D160" s="170" t="s">
        <v>277</v>
      </c>
      <c r="E160" s="171" t="s">
        <v>4899</v>
      </c>
      <c r="F160" s="172" t="s">
        <v>4900</v>
      </c>
      <c r="G160" s="173" t="s">
        <v>307</v>
      </c>
      <c r="H160" s="174">
        <v>6</v>
      </c>
      <c r="I160" s="175"/>
      <c r="J160" s="176">
        <f t="shared" si="30"/>
        <v>0</v>
      </c>
      <c r="K160" s="172" t="s">
        <v>19</v>
      </c>
      <c r="L160" s="177"/>
      <c r="M160" s="178" t="s">
        <v>19</v>
      </c>
      <c r="N160" s="179" t="s">
        <v>43</v>
      </c>
      <c r="P160" s="141">
        <f t="shared" si="31"/>
        <v>0</v>
      </c>
      <c r="Q160" s="141">
        <v>0</v>
      </c>
      <c r="R160" s="141">
        <f t="shared" si="32"/>
        <v>0</v>
      </c>
      <c r="S160" s="141">
        <v>0</v>
      </c>
      <c r="T160" s="142">
        <f t="shared" si="33"/>
        <v>0</v>
      </c>
      <c r="AR160" s="143" t="s">
        <v>368</v>
      </c>
      <c r="AT160" s="143" t="s">
        <v>277</v>
      </c>
      <c r="AU160" s="143" t="s">
        <v>80</v>
      </c>
      <c r="AY160" s="18" t="s">
        <v>166</v>
      </c>
      <c r="BE160" s="144">
        <f t="shared" si="34"/>
        <v>0</v>
      </c>
      <c r="BF160" s="144">
        <f t="shared" si="35"/>
        <v>0</v>
      </c>
      <c r="BG160" s="144">
        <f t="shared" si="36"/>
        <v>0</v>
      </c>
      <c r="BH160" s="144">
        <f t="shared" si="37"/>
        <v>0</v>
      </c>
      <c r="BI160" s="144">
        <f t="shared" si="38"/>
        <v>0</v>
      </c>
      <c r="BJ160" s="18" t="s">
        <v>80</v>
      </c>
      <c r="BK160" s="144">
        <f t="shared" si="39"/>
        <v>0</v>
      </c>
      <c r="BL160" s="18" t="s">
        <v>283</v>
      </c>
      <c r="BM160" s="143" t="s">
        <v>4901</v>
      </c>
    </row>
    <row r="161" spans="2:65" s="1" customFormat="1" ht="16.5" customHeight="1">
      <c r="B161" s="33"/>
      <c r="C161" s="170" t="s">
        <v>878</v>
      </c>
      <c r="D161" s="170" t="s">
        <v>277</v>
      </c>
      <c r="E161" s="171" t="s">
        <v>4902</v>
      </c>
      <c r="F161" s="172" t="s">
        <v>4903</v>
      </c>
      <c r="G161" s="173" t="s">
        <v>307</v>
      </c>
      <c r="H161" s="174">
        <v>2</v>
      </c>
      <c r="I161" s="175"/>
      <c r="J161" s="176">
        <f t="shared" si="30"/>
        <v>0</v>
      </c>
      <c r="K161" s="172" t="s">
        <v>19</v>
      </c>
      <c r="L161" s="177"/>
      <c r="M161" s="178" t="s">
        <v>19</v>
      </c>
      <c r="N161" s="179" t="s">
        <v>43</v>
      </c>
      <c r="P161" s="141">
        <f t="shared" si="31"/>
        <v>0</v>
      </c>
      <c r="Q161" s="141">
        <v>0</v>
      </c>
      <c r="R161" s="141">
        <f t="shared" si="32"/>
        <v>0</v>
      </c>
      <c r="S161" s="141">
        <v>0</v>
      </c>
      <c r="T161" s="142">
        <f t="shared" si="33"/>
        <v>0</v>
      </c>
      <c r="AR161" s="143" t="s">
        <v>368</v>
      </c>
      <c r="AT161" s="143" t="s">
        <v>277</v>
      </c>
      <c r="AU161" s="143" t="s">
        <v>80</v>
      </c>
      <c r="AY161" s="18" t="s">
        <v>166</v>
      </c>
      <c r="BE161" s="144">
        <f t="shared" si="34"/>
        <v>0</v>
      </c>
      <c r="BF161" s="144">
        <f t="shared" si="35"/>
        <v>0</v>
      </c>
      <c r="BG161" s="144">
        <f t="shared" si="36"/>
        <v>0</v>
      </c>
      <c r="BH161" s="144">
        <f t="shared" si="37"/>
        <v>0</v>
      </c>
      <c r="BI161" s="144">
        <f t="shared" si="38"/>
        <v>0</v>
      </c>
      <c r="BJ161" s="18" t="s">
        <v>80</v>
      </c>
      <c r="BK161" s="144">
        <f t="shared" si="39"/>
        <v>0</v>
      </c>
      <c r="BL161" s="18" t="s">
        <v>283</v>
      </c>
      <c r="BM161" s="143" t="s">
        <v>4904</v>
      </c>
    </row>
    <row r="162" spans="2:65" s="1" customFormat="1" ht="16.5" customHeight="1">
      <c r="B162" s="33"/>
      <c r="C162" s="170" t="s">
        <v>883</v>
      </c>
      <c r="D162" s="170" t="s">
        <v>277</v>
      </c>
      <c r="E162" s="171" t="s">
        <v>4905</v>
      </c>
      <c r="F162" s="172" t="s">
        <v>4906</v>
      </c>
      <c r="G162" s="173" t="s">
        <v>307</v>
      </c>
      <c r="H162" s="174">
        <v>6</v>
      </c>
      <c r="I162" s="175"/>
      <c r="J162" s="176">
        <f t="shared" si="30"/>
        <v>0</v>
      </c>
      <c r="K162" s="172" t="s">
        <v>19</v>
      </c>
      <c r="L162" s="177"/>
      <c r="M162" s="178" t="s">
        <v>19</v>
      </c>
      <c r="N162" s="179" t="s">
        <v>43</v>
      </c>
      <c r="P162" s="141">
        <f t="shared" si="31"/>
        <v>0</v>
      </c>
      <c r="Q162" s="141">
        <v>0</v>
      </c>
      <c r="R162" s="141">
        <f t="shared" si="32"/>
        <v>0</v>
      </c>
      <c r="S162" s="141">
        <v>0</v>
      </c>
      <c r="T162" s="142">
        <f t="shared" si="33"/>
        <v>0</v>
      </c>
      <c r="AR162" s="143" t="s">
        <v>368</v>
      </c>
      <c r="AT162" s="143" t="s">
        <v>277</v>
      </c>
      <c r="AU162" s="143" t="s">
        <v>80</v>
      </c>
      <c r="AY162" s="18" t="s">
        <v>166</v>
      </c>
      <c r="BE162" s="144">
        <f t="shared" si="34"/>
        <v>0</v>
      </c>
      <c r="BF162" s="144">
        <f t="shared" si="35"/>
        <v>0</v>
      </c>
      <c r="BG162" s="144">
        <f t="shared" si="36"/>
        <v>0</v>
      </c>
      <c r="BH162" s="144">
        <f t="shared" si="37"/>
        <v>0</v>
      </c>
      <c r="BI162" s="144">
        <f t="shared" si="38"/>
        <v>0</v>
      </c>
      <c r="BJ162" s="18" t="s">
        <v>80</v>
      </c>
      <c r="BK162" s="144">
        <f t="shared" si="39"/>
        <v>0</v>
      </c>
      <c r="BL162" s="18" t="s">
        <v>283</v>
      </c>
      <c r="BM162" s="143" t="s">
        <v>4907</v>
      </c>
    </row>
    <row r="163" spans="2:65" s="1" customFormat="1" ht="16.5" customHeight="1">
      <c r="B163" s="33"/>
      <c r="C163" s="170" t="s">
        <v>894</v>
      </c>
      <c r="D163" s="170" t="s">
        <v>277</v>
      </c>
      <c r="E163" s="171" t="s">
        <v>4908</v>
      </c>
      <c r="F163" s="172" t="s">
        <v>4909</v>
      </c>
      <c r="G163" s="173" t="s">
        <v>458</v>
      </c>
      <c r="H163" s="174">
        <v>100</v>
      </c>
      <c r="I163" s="175"/>
      <c r="J163" s="176">
        <f t="shared" si="30"/>
        <v>0</v>
      </c>
      <c r="K163" s="172" t="s">
        <v>19</v>
      </c>
      <c r="L163" s="177"/>
      <c r="M163" s="178" t="s">
        <v>19</v>
      </c>
      <c r="N163" s="179" t="s">
        <v>43</v>
      </c>
      <c r="P163" s="141">
        <f t="shared" si="31"/>
        <v>0</v>
      </c>
      <c r="Q163" s="141">
        <v>0</v>
      </c>
      <c r="R163" s="141">
        <f t="shared" si="32"/>
        <v>0</v>
      </c>
      <c r="S163" s="141">
        <v>0</v>
      </c>
      <c r="T163" s="142">
        <f t="shared" si="33"/>
        <v>0</v>
      </c>
      <c r="AR163" s="143" t="s">
        <v>368</v>
      </c>
      <c r="AT163" s="143" t="s">
        <v>277</v>
      </c>
      <c r="AU163" s="143" t="s">
        <v>80</v>
      </c>
      <c r="AY163" s="18" t="s">
        <v>166</v>
      </c>
      <c r="BE163" s="144">
        <f t="shared" si="34"/>
        <v>0</v>
      </c>
      <c r="BF163" s="144">
        <f t="shared" si="35"/>
        <v>0</v>
      </c>
      <c r="BG163" s="144">
        <f t="shared" si="36"/>
        <v>0</v>
      </c>
      <c r="BH163" s="144">
        <f t="shared" si="37"/>
        <v>0</v>
      </c>
      <c r="BI163" s="144">
        <f t="shared" si="38"/>
        <v>0</v>
      </c>
      <c r="BJ163" s="18" t="s">
        <v>80</v>
      </c>
      <c r="BK163" s="144">
        <f t="shared" si="39"/>
        <v>0</v>
      </c>
      <c r="BL163" s="18" t="s">
        <v>283</v>
      </c>
      <c r="BM163" s="143" t="s">
        <v>4910</v>
      </c>
    </row>
    <row r="164" spans="2:65" s="1" customFormat="1" ht="16.5" customHeight="1">
      <c r="B164" s="33"/>
      <c r="C164" s="170" t="s">
        <v>901</v>
      </c>
      <c r="D164" s="170" t="s">
        <v>277</v>
      </c>
      <c r="E164" s="171" t="s">
        <v>4911</v>
      </c>
      <c r="F164" s="172" t="s">
        <v>4912</v>
      </c>
      <c r="G164" s="173" t="s">
        <v>458</v>
      </c>
      <c r="H164" s="174">
        <v>120</v>
      </c>
      <c r="I164" s="175"/>
      <c r="J164" s="176">
        <f t="shared" si="30"/>
        <v>0</v>
      </c>
      <c r="K164" s="172" t="s">
        <v>19</v>
      </c>
      <c r="L164" s="177"/>
      <c r="M164" s="178" t="s">
        <v>19</v>
      </c>
      <c r="N164" s="179" t="s">
        <v>43</v>
      </c>
      <c r="P164" s="141">
        <f t="shared" si="31"/>
        <v>0</v>
      </c>
      <c r="Q164" s="141">
        <v>0</v>
      </c>
      <c r="R164" s="141">
        <f t="shared" si="32"/>
        <v>0</v>
      </c>
      <c r="S164" s="141">
        <v>0</v>
      </c>
      <c r="T164" s="142">
        <f t="shared" si="33"/>
        <v>0</v>
      </c>
      <c r="AR164" s="143" t="s">
        <v>368</v>
      </c>
      <c r="AT164" s="143" t="s">
        <v>277</v>
      </c>
      <c r="AU164" s="143" t="s">
        <v>80</v>
      </c>
      <c r="AY164" s="18" t="s">
        <v>166</v>
      </c>
      <c r="BE164" s="144">
        <f t="shared" si="34"/>
        <v>0</v>
      </c>
      <c r="BF164" s="144">
        <f t="shared" si="35"/>
        <v>0</v>
      </c>
      <c r="BG164" s="144">
        <f t="shared" si="36"/>
        <v>0</v>
      </c>
      <c r="BH164" s="144">
        <f t="shared" si="37"/>
        <v>0</v>
      </c>
      <c r="BI164" s="144">
        <f t="shared" si="38"/>
        <v>0</v>
      </c>
      <c r="BJ164" s="18" t="s">
        <v>80</v>
      </c>
      <c r="BK164" s="144">
        <f t="shared" si="39"/>
        <v>0</v>
      </c>
      <c r="BL164" s="18" t="s">
        <v>283</v>
      </c>
      <c r="BM164" s="143" t="s">
        <v>4913</v>
      </c>
    </row>
    <row r="165" spans="2:65" s="1" customFormat="1" ht="16.5" customHeight="1">
      <c r="B165" s="33"/>
      <c r="C165" s="170" t="s">
        <v>911</v>
      </c>
      <c r="D165" s="170" t="s">
        <v>277</v>
      </c>
      <c r="E165" s="171" t="s">
        <v>4914</v>
      </c>
      <c r="F165" s="172" t="s">
        <v>4915</v>
      </c>
      <c r="G165" s="173" t="s">
        <v>307</v>
      </c>
      <c r="H165" s="174">
        <v>28</v>
      </c>
      <c r="I165" s="175"/>
      <c r="J165" s="176">
        <f t="shared" si="30"/>
        <v>0</v>
      </c>
      <c r="K165" s="172" t="s">
        <v>19</v>
      </c>
      <c r="L165" s="177"/>
      <c r="M165" s="178" t="s">
        <v>19</v>
      </c>
      <c r="N165" s="179" t="s">
        <v>43</v>
      </c>
      <c r="P165" s="141">
        <f t="shared" si="31"/>
        <v>0</v>
      </c>
      <c r="Q165" s="141">
        <v>0</v>
      </c>
      <c r="R165" s="141">
        <f t="shared" si="32"/>
        <v>0</v>
      </c>
      <c r="S165" s="141">
        <v>0</v>
      </c>
      <c r="T165" s="142">
        <f t="shared" si="33"/>
        <v>0</v>
      </c>
      <c r="AR165" s="143" t="s">
        <v>368</v>
      </c>
      <c r="AT165" s="143" t="s">
        <v>277</v>
      </c>
      <c r="AU165" s="143" t="s">
        <v>80</v>
      </c>
      <c r="AY165" s="18" t="s">
        <v>166</v>
      </c>
      <c r="BE165" s="144">
        <f t="shared" si="34"/>
        <v>0</v>
      </c>
      <c r="BF165" s="144">
        <f t="shared" si="35"/>
        <v>0</v>
      </c>
      <c r="BG165" s="144">
        <f t="shared" si="36"/>
        <v>0</v>
      </c>
      <c r="BH165" s="144">
        <f t="shared" si="37"/>
        <v>0</v>
      </c>
      <c r="BI165" s="144">
        <f t="shared" si="38"/>
        <v>0</v>
      </c>
      <c r="BJ165" s="18" t="s">
        <v>80</v>
      </c>
      <c r="BK165" s="144">
        <f t="shared" si="39"/>
        <v>0</v>
      </c>
      <c r="BL165" s="18" t="s">
        <v>283</v>
      </c>
      <c r="BM165" s="143" t="s">
        <v>4916</v>
      </c>
    </row>
    <row r="166" spans="2:65" s="1" customFormat="1" ht="16.5" customHeight="1">
      <c r="B166" s="33"/>
      <c r="C166" s="170" t="s">
        <v>921</v>
      </c>
      <c r="D166" s="170" t="s">
        <v>277</v>
      </c>
      <c r="E166" s="171" t="s">
        <v>4917</v>
      </c>
      <c r="F166" s="172" t="s">
        <v>4918</v>
      </c>
      <c r="G166" s="173" t="s">
        <v>307</v>
      </c>
      <c r="H166" s="174">
        <v>26</v>
      </c>
      <c r="I166" s="175"/>
      <c r="J166" s="176">
        <f t="shared" si="30"/>
        <v>0</v>
      </c>
      <c r="K166" s="172" t="s">
        <v>19</v>
      </c>
      <c r="L166" s="177"/>
      <c r="M166" s="178" t="s">
        <v>19</v>
      </c>
      <c r="N166" s="179" t="s">
        <v>43</v>
      </c>
      <c r="P166" s="141">
        <f t="shared" si="31"/>
        <v>0</v>
      </c>
      <c r="Q166" s="141">
        <v>0</v>
      </c>
      <c r="R166" s="141">
        <f t="shared" si="32"/>
        <v>0</v>
      </c>
      <c r="S166" s="141">
        <v>0</v>
      </c>
      <c r="T166" s="142">
        <f t="shared" si="33"/>
        <v>0</v>
      </c>
      <c r="AR166" s="143" t="s">
        <v>368</v>
      </c>
      <c r="AT166" s="143" t="s">
        <v>277</v>
      </c>
      <c r="AU166" s="143" t="s">
        <v>80</v>
      </c>
      <c r="AY166" s="18" t="s">
        <v>166</v>
      </c>
      <c r="BE166" s="144">
        <f t="shared" si="34"/>
        <v>0</v>
      </c>
      <c r="BF166" s="144">
        <f t="shared" si="35"/>
        <v>0</v>
      </c>
      <c r="BG166" s="144">
        <f t="shared" si="36"/>
        <v>0</v>
      </c>
      <c r="BH166" s="144">
        <f t="shared" si="37"/>
        <v>0</v>
      </c>
      <c r="BI166" s="144">
        <f t="shared" si="38"/>
        <v>0</v>
      </c>
      <c r="BJ166" s="18" t="s">
        <v>80</v>
      </c>
      <c r="BK166" s="144">
        <f t="shared" si="39"/>
        <v>0</v>
      </c>
      <c r="BL166" s="18" t="s">
        <v>283</v>
      </c>
      <c r="BM166" s="143" t="s">
        <v>4919</v>
      </c>
    </row>
    <row r="167" spans="2:65" s="1" customFormat="1" ht="16.5" customHeight="1">
      <c r="B167" s="33"/>
      <c r="C167" s="170" t="s">
        <v>930</v>
      </c>
      <c r="D167" s="170" t="s">
        <v>277</v>
      </c>
      <c r="E167" s="171" t="s">
        <v>4920</v>
      </c>
      <c r="F167" s="172" t="s">
        <v>4921</v>
      </c>
      <c r="G167" s="173" t="s">
        <v>307</v>
      </c>
      <c r="H167" s="174">
        <v>4</v>
      </c>
      <c r="I167" s="175"/>
      <c r="J167" s="176">
        <f t="shared" si="30"/>
        <v>0</v>
      </c>
      <c r="K167" s="172" t="s">
        <v>19</v>
      </c>
      <c r="L167" s="177"/>
      <c r="M167" s="178" t="s">
        <v>19</v>
      </c>
      <c r="N167" s="179" t="s">
        <v>43</v>
      </c>
      <c r="P167" s="141">
        <f t="shared" si="31"/>
        <v>0</v>
      </c>
      <c r="Q167" s="141">
        <v>0</v>
      </c>
      <c r="R167" s="141">
        <f t="shared" si="32"/>
        <v>0</v>
      </c>
      <c r="S167" s="141">
        <v>0</v>
      </c>
      <c r="T167" s="142">
        <f t="shared" si="33"/>
        <v>0</v>
      </c>
      <c r="AR167" s="143" t="s">
        <v>368</v>
      </c>
      <c r="AT167" s="143" t="s">
        <v>277</v>
      </c>
      <c r="AU167" s="143" t="s">
        <v>80</v>
      </c>
      <c r="AY167" s="18" t="s">
        <v>166</v>
      </c>
      <c r="BE167" s="144">
        <f t="shared" si="34"/>
        <v>0</v>
      </c>
      <c r="BF167" s="144">
        <f t="shared" si="35"/>
        <v>0</v>
      </c>
      <c r="BG167" s="144">
        <f t="shared" si="36"/>
        <v>0</v>
      </c>
      <c r="BH167" s="144">
        <f t="shared" si="37"/>
        <v>0</v>
      </c>
      <c r="BI167" s="144">
        <f t="shared" si="38"/>
        <v>0</v>
      </c>
      <c r="BJ167" s="18" t="s">
        <v>80</v>
      </c>
      <c r="BK167" s="144">
        <f t="shared" si="39"/>
        <v>0</v>
      </c>
      <c r="BL167" s="18" t="s">
        <v>283</v>
      </c>
      <c r="BM167" s="143" t="s">
        <v>4922</v>
      </c>
    </row>
    <row r="168" spans="2:65" s="1" customFormat="1" ht="16.5" customHeight="1">
      <c r="B168" s="33"/>
      <c r="C168" s="170" t="s">
        <v>937</v>
      </c>
      <c r="D168" s="170" t="s">
        <v>277</v>
      </c>
      <c r="E168" s="171" t="s">
        <v>4923</v>
      </c>
      <c r="F168" s="172" t="s">
        <v>4924</v>
      </c>
      <c r="G168" s="173" t="s">
        <v>307</v>
      </c>
      <c r="H168" s="174">
        <v>4</v>
      </c>
      <c r="I168" s="175"/>
      <c r="J168" s="176">
        <f t="shared" si="30"/>
        <v>0</v>
      </c>
      <c r="K168" s="172" t="s">
        <v>19</v>
      </c>
      <c r="L168" s="177"/>
      <c r="M168" s="178" t="s">
        <v>19</v>
      </c>
      <c r="N168" s="179" t="s">
        <v>43</v>
      </c>
      <c r="P168" s="141">
        <f t="shared" si="31"/>
        <v>0</v>
      </c>
      <c r="Q168" s="141">
        <v>0</v>
      </c>
      <c r="R168" s="141">
        <f t="shared" si="32"/>
        <v>0</v>
      </c>
      <c r="S168" s="141">
        <v>0</v>
      </c>
      <c r="T168" s="142">
        <f t="shared" si="33"/>
        <v>0</v>
      </c>
      <c r="AR168" s="143" t="s">
        <v>368</v>
      </c>
      <c r="AT168" s="143" t="s">
        <v>277</v>
      </c>
      <c r="AU168" s="143" t="s">
        <v>80</v>
      </c>
      <c r="AY168" s="18" t="s">
        <v>166</v>
      </c>
      <c r="BE168" s="144">
        <f t="shared" si="34"/>
        <v>0</v>
      </c>
      <c r="BF168" s="144">
        <f t="shared" si="35"/>
        <v>0</v>
      </c>
      <c r="BG168" s="144">
        <f t="shared" si="36"/>
        <v>0</v>
      </c>
      <c r="BH168" s="144">
        <f t="shared" si="37"/>
        <v>0</v>
      </c>
      <c r="BI168" s="144">
        <f t="shared" si="38"/>
        <v>0</v>
      </c>
      <c r="BJ168" s="18" t="s">
        <v>80</v>
      </c>
      <c r="BK168" s="144">
        <f t="shared" si="39"/>
        <v>0</v>
      </c>
      <c r="BL168" s="18" t="s">
        <v>283</v>
      </c>
      <c r="BM168" s="143" t="s">
        <v>4925</v>
      </c>
    </row>
    <row r="169" spans="2:65" s="1" customFormat="1" ht="16.5" customHeight="1">
      <c r="B169" s="33"/>
      <c r="C169" s="170" t="s">
        <v>947</v>
      </c>
      <c r="D169" s="170" t="s">
        <v>277</v>
      </c>
      <c r="E169" s="171" t="s">
        <v>4926</v>
      </c>
      <c r="F169" s="172" t="s">
        <v>4927</v>
      </c>
      <c r="G169" s="173" t="s">
        <v>307</v>
      </c>
      <c r="H169" s="174">
        <v>4</v>
      </c>
      <c r="I169" s="175"/>
      <c r="J169" s="176">
        <f t="shared" si="30"/>
        <v>0</v>
      </c>
      <c r="K169" s="172" t="s">
        <v>19</v>
      </c>
      <c r="L169" s="177"/>
      <c r="M169" s="178" t="s">
        <v>19</v>
      </c>
      <c r="N169" s="179" t="s">
        <v>43</v>
      </c>
      <c r="P169" s="141">
        <f t="shared" si="31"/>
        <v>0</v>
      </c>
      <c r="Q169" s="141">
        <v>0</v>
      </c>
      <c r="R169" s="141">
        <f t="shared" si="32"/>
        <v>0</v>
      </c>
      <c r="S169" s="141">
        <v>0</v>
      </c>
      <c r="T169" s="142">
        <f t="shared" si="33"/>
        <v>0</v>
      </c>
      <c r="AR169" s="143" t="s">
        <v>368</v>
      </c>
      <c r="AT169" s="143" t="s">
        <v>277</v>
      </c>
      <c r="AU169" s="143" t="s">
        <v>80</v>
      </c>
      <c r="AY169" s="18" t="s">
        <v>166</v>
      </c>
      <c r="BE169" s="144">
        <f t="shared" si="34"/>
        <v>0</v>
      </c>
      <c r="BF169" s="144">
        <f t="shared" si="35"/>
        <v>0</v>
      </c>
      <c r="BG169" s="144">
        <f t="shared" si="36"/>
        <v>0</v>
      </c>
      <c r="BH169" s="144">
        <f t="shared" si="37"/>
        <v>0</v>
      </c>
      <c r="BI169" s="144">
        <f t="shared" si="38"/>
        <v>0</v>
      </c>
      <c r="BJ169" s="18" t="s">
        <v>80</v>
      </c>
      <c r="BK169" s="144">
        <f t="shared" si="39"/>
        <v>0</v>
      </c>
      <c r="BL169" s="18" t="s">
        <v>283</v>
      </c>
      <c r="BM169" s="143" t="s">
        <v>4928</v>
      </c>
    </row>
    <row r="170" spans="2:65" s="1" customFormat="1" ht="16.5" customHeight="1">
      <c r="B170" s="33"/>
      <c r="C170" s="170" t="s">
        <v>956</v>
      </c>
      <c r="D170" s="170" t="s">
        <v>277</v>
      </c>
      <c r="E170" s="171" t="s">
        <v>4929</v>
      </c>
      <c r="F170" s="172" t="s">
        <v>4930</v>
      </c>
      <c r="G170" s="173" t="s">
        <v>307</v>
      </c>
      <c r="H170" s="174">
        <v>4</v>
      </c>
      <c r="I170" s="175"/>
      <c r="J170" s="176">
        <f t="shared" si="30"/>
        <v>0</v>
      </c>
      <c r="K170" s="172" t="s">
        <v>19</v>
      </c>
      <c r="L170" s="177"/>
      <c r="M170" s="178" t="s">
        <v>19</v>
      </c>
      <c r="N170" s="179" t="s">
        <v>43</v>
      </c>
      <c r="P170" s="141">
        <f t="shared" si="31"/>
        <v>0</v>
      </c>
      <c r="Q170" s="141">
        <v>0</v>
      </c>
      <c r="R170" s="141">
        <f t="shared" si="32"/>
        <v>0</v>
      </c>
      <c r="S170" s="141">
        <v>0</v>
      </c>
      <c r="T170" s="142">
        <f t="shared" si="33"/>
        <v>0</v>
      </c>
      <c r="AR170" s="143" t="s">
        <v>368</v>
      </c>
      <c r="AT170" s="143" t="s">
        <v>277</v>
      </c>
      <c r="AU170" s="143" t="s">
        <v>80</v>
      </c>
      <c r="AY170" s="18" t="s">
        <v>166</v>
      </c>
      <c r="BE170" s="144">
        <f t="shared" si="34"/>
        <v>0</v>
      </c>
      <c r="BF170" s="144">
        <f t="shared" si="35"/>
        <v>0</v>
      </c>
      <c r="BG170" s="144">
        <f t="shared" si="36"/>
        <v>0</v>
      </c>
      <c r="BH170" s="144">
        <f t="shared" si="37"/>
        <v>0</v>
      </c>
      <c r="BI170" s="144">
        <f t="shared" si="38"/>
        <v>0</v>
      </c>
      <c r="BJ170" s="18" t="s">
        <v>80</v>
      </c>
      <c r="BK170" s="144">
        <f t="shared" si="39"/>
        <v>0</v>
      </c>
      <c r="BL170" s="18" t="s">
        <v>283</v>
      </c>
      <c r="BM170" s="143" t="s">
        <v>4931</v>
      </c>
    </row>
    <row r="171" spans="2:65" s="1" customFormat="1" ht="24.2" customHeight="1">
      <c r="B171" s="33"/>
      <c r="C171" s="170" t="s">
        <v>962</v>
      </c>
      <c r="D171" s="170" t="s">
        <v>277</v>
      </c>
      <c r="E171" s="171" t="s">
        <v>4932</v>
      </c>
      <c r="F171" s="172" t="s">
        <v>4933</v>
      </c>
      <c r="G171" s="173" t="s">
        <v>3838</v>
      </c>
      <c r="H171" s="174">
        <v>1</v>
      </c>
      <c r="I171" s="175"/>
      <c r="J171" s="176">
        <f t="shared" si="30"/>
        <v>0</v>
      </c>
      <c r="K171" s="172" t="s">
        <v>19</v>
      </c>
      <c r="L171" s="177"/>
      <c r="M171" s="178" t="s">
        <v>19</v>
      </c>
      <c r="N171" s="179" t="s">
        <v>43</v>
      </c>
      <c r="P171" s="141">
        <f t="shared" si="31"/>
        <v>0</v>
      </c>
      <c r="Q171" s="141">
        <v>0</v>
      </c>
      <c r="R171" s="141">
        <f t="shared" si="32"/>
        <v>0</v>
      </c>
      <c r="S171" s="141">
        <v>0</v>
      </c>
      <c r="T171" s="142">
        <f t="shared" si="33"/>
        <v>0</v>
      </c>
      <c r="AR171" s="143" t="s">
        <v>368</v>
      </c>
      <c r="AT171" s="143" t="s">
        <v>277</v>
      </c>
      <c r="AU171" s="143" t="s">
        <v>80</v>
      </c>
      <c r="AY171" s="18" t="s">
        <v>166</v>
      </c>
      <c r="BE171" s="144">
        <f t="shared" si="34"/>
        <v>0</v>
      </c>
      <c r="BF171" s="144">
        <f t="shared" si="35"/>
        <v>0</v>
      </c>
      <c r="BG171" s="144">
        <f t="shared" si="36"/>
        <v>0</v>
      </c>
      <c r="BH171" s="144">
        <f t="shared" si="37"/>
        <v>0</v>
      </c>
      <c r="BI171" s="144">
        <f t="shared" si="38"/>
        <v>0</v>
      </c>
      <c r="BJ171" s="18" t="s">
        <v>80</v>
      </c>
      <c r="BK171" s="144">
        <f t="shared" si="39"/>
        <v>0</v>
      </c>
      <c r="BL171" s="18" t="s">
        <v>283</v>
      </c>
      <c r="BM171" s="143" t="s">
        <v>4934</v>
      </c>
    </row>
    <row r="172" spans="2:65" s="11" customFormat="1" ht="25.9" customHeight="1">
      <c r="B172" s="120"/>
      <c r="D172" s="121" t="s">
        <v>71</v>
      </c>
      <c r="E172" s="122" t="s">
        <v>4935</v>
      </c>
      <c r="F172" s="122" t="s">
        <v>4936</v>
      </c>
      <c r="I172" s="123"/>
      <c r="J172" s="124">
        <f>BK172</f>
        <v>0</v>
      </c>
      <c r="L172" s="120"/>
      <c r="M172" s="125"/>
      <c r="P172" s="126">
        <f>SUM(P173:P177)</f>
        <v>0</v>
      </c>
      <c r="R172" s="126">
        <f>SUM(R173:R177)</f>
        <v>0</v>
      </c>
      <c r="T172" s="127">
        <f>SUM(T173:T177)</f>
        <v>0</v>
      </c>
      <c r="AR172" s="121" t="s">
        <v>80</v>
      </c>
      <c r="AT172" s="128" t="s">
        <v>71</v>
      </c>
      <c r="AU172" s="128" t="s">
        <v>72</v>
      </c>
      <c r="AY172" s="121" t="s">
        <v>166</v>
      </c>
      <c r="BK172" s="129">
        <f>SUM(BK173:BK177)</f>
        <v>0</v>
      </c>
    </row>
    <row r="173" spans="2:65" s="1" customFormat="1" ht="16.5" customHeight="1">
      <c r="B173" s="33"/>
      <c r="C173" s="132" t="s">
        <v>803</v>
      </c>
      <c r="D173" s="132" t="s">
        <v>168</v>
      </c>
      <c r="E173" s="133" t="s">
        <v>4937</v>
      </c>
      <c r="F173" s="134" t="s">
        <v>4938</v>
      </c>
      <c r="G173" s="135" t="s">
        <v>3838</v>
      </c>
      <c r="H173" s="136">
        <v>1</v>
      </c>
      <c r="I173" s="137"/>
      <c r="J173" s="138">
        <f>ROUND(I173*H173,2)</f>
        <v>0</v>
      </c>
      <c r="K173" s="134" t="s">
        <v>19</v>
      </c>
      <c r="L173" s="33"/>
      <c r="M173" s="139" t="s">
        <v>19</v>
      </c>
      <c r="N173" s="140" t="s">
        <v>43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283</v>
      </c>
      <c r="AT173" s="143" t="s">
        <v>168</v>
      </c>
      <c r="AU173" s="143" t="s">
        <v>80</v>
      </c>
      <c r="AY173" s="18" t="s">
        <v>166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80</v>
      </c>
      <c r="BK173" s="144">
        <f>ROUND(I173*H173,2)</f>
        <v>0</v>
      </c>
      <c r="BL173" s="18" t="s">
        <v>283</v>
      </c>
      <c r="BM173" s="143" t="s">
        <v>1245</v>
      </c>
    </row>
    <row r="174" spans="2:65" s="1" customFormat="1" ht="16.5" customHeight="1">
      <c r="B174" s="33"/>
      <c r="C174" s="132" t="s">
        <v>808</v>
      </c>
      <c r="D174" s="132" t="s">
        <v>168</v>
      </c>
      <c r="E174" s="133" t="s">
        <v>4939</v>
      </c>
      <c r="F174" s="134" t="s">
        <v>4940</v>
      </c>
      <c r="G174" s="135" t="s">
        <v>3838</v>
      </c>
      <c r="H174" s="136">
        <v>1</v>
      </c>
      <c r="I174" s="137"/>
      <c r="J174" s="138">
        <f>ROUND(I174*H174,2)</f>
        <v>0</v>
      </c>
      <c r="K174" s="134" t="s">
        <v>19</v>
      </c>
      <c r="L174" s="33"/>
      <c r="M174" s="139" t="s">
        <v>19</v>
      </c>
      <c r="N174" s="140" t="s">
        <v>43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283</v>
      </c>
      <c r="AT174" s="143" t="s">
        <v>168</v>
      </c>
      <c r="AU174" s="143" t="s">
        <v>80</v>
      </c>
      <c r="AY174" s="18" t="s">
        <v>166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8" t="s">
        <v>80</v>
      </c>
      <c r="BK174" s="144">
        <f>ROUND(I174*H174,2)</f>
        <v>0</v>
      </c>
      <c r="BL174" s="18" t="s">
        <v>283</v>
      </c>
      <c r="BM174" s="143" t="s">
        <v>1259</v>
      </c>
    </row>
    <row r="175" spans="2:65" s="1" customFormat="1" ht="16.5" customHeight="1">
      <c r="B175" s="33"/>
      <c r="C175" s="132" t="s">
        <v>813</v>
      </c>
      <c r="D175" s="132" t="s">
        <v>168</v>
      </c>
      <c r="E175" s="133" t="s">
        <v>4941</v>
      </c>
      <c r="F175" s="134" t="s">
        <v>4942</v>
      </c>
      <c r="G175" s="135" t="s">
        <v>3838</v>
      </c>
      <c r="H175" s="136">
        <v>8</v>
      </c>
      <c r="I175" s="137"/>
      <c r="J175" s="138">
        <f>ROUND(I175*H175,2)</f>
        <v>0</v>
      </c>
      <c r="K175" s="134" t="s">
        <v>19</v>
      </c>
      <c r="L175" s="33"/>
      <c r="M175" s="139" t="s">
        <v>19</v>
      </c>
      <c r="N175" s="140" t="s">
        <v>43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283</v>
      </c>
      <c r="AT175" s="143" t="s">
        <v>168</v>
      </c>
      <c r="AU175" s="143" t="s">
        <v>80</v>
      </c>
      <c r="AY175" s="18" t="s">
        <v>166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8" t="s">
        <v>80</v>
      </c>
      <c r="BK175" s="144">
        <f>ROUND(I175*H175,2)</f>
        <v>0</v>
      </c>
      <c r="BL175" s="18" t="s">
        <v>283</v>
      </c>
      <c r="BM175" s="143" t="s">
        <v>1269</v>
      </c>
    </row>
    <row r="176" spans="2:65" s="1" customFormat="1" ht="16.5" customHeight="1">
      <c r="B176" s="33"/>
      <c r="C176" s="132" t="s">
        <v>818</v>
      </c>
      <c r="D176" s="132" t="s">
        <v>168</v>
      </c>
      <c r="E176" s="133" t="s">
        <v>4943</v>
      </c>
      <c r="F176" s="134" t="s">
        <v>4944</v>
      </c>
      <c r="G176" s="135" t="s">
        <v>3838</v>
      </c>
      <c r="H176" s="136">
        <v>1</v>
      </c>
      <c r="I176" s="137"/>
      <c r="J176" s="138">
        <f>ROUND(I176*H176,2)</f>
        <v>0</v>
      </c>
      <c r="K176" s="134" t="s">
        <v>19</v>
      </c>
      <c r="L176" s="33"/>
      <c r="M176" s="139" t="s">
        <v>19</v>
      </c>
      <c r="N176" s="140" t="s">
        <v>43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283</v>
      </c>
      <c r="AT176" s="143" t="s">
        <v>168</v>
      </c>
      <c r="AU176" s="143" t="s">
        <v>80</v>
      </c>
      <c r="AY176" s="18" t="s">
        <v>166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80</v>
      </c>
      <c r="BK176" s="144">
        <f>ROUND(I176*H176,2)</f>
        <v>0</v>
      </c>
      <c r="BL176" s="18" t="s">
        <v>283</v>
      </c>
      <c r="BM176" s="143" t="s">
        <v>1287</v>
      </c>
    </row>
    <row r="177" spans="2:65" s="1" customFormat="1" ht="16.5" customHeight="1">
      <c r="B177" s="33"/>
      <c r="C177" s="132" t="s">
        <v>826</v>
      </c>
      <c r="D177" s="132" t="s">
        <v>168</v>
      </c>
      <c r="E177" s="133" t="s">
        <v>4945</v>
      </c>
      <c r="F177" s="134" t="s">
        <v>4946</v>
      </c>
      <c r="G177" s="135" t="s">
        <v>171</v>
      </c>
      <c r="H177" s="136">
        <v>12</v>
      </c>
      <c r="I177" s="137"/>
      <c r="J177" s="138">
        <f>ROUND(I177*H177,2)</f>
        <v>0</v>
      </c>
      <c r="K177" s="134" t="s">
        <v>19</v>
      </c>
      <c r="L177" s="33"/>
      <c r="M177" s="188" t="s">
        <v>19</v>
      </c>
      <c r="N177" s="189" t="s">
        <v>43</v>
      </c>
      <c r="O177" s="190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AR177" s="143" t="s">
        <v>283</v>
      </c>
      <c r="AT177" s="143" t="s">
        <v>168</v>
      </c>
      <c r="AU177" s="143" t="s">
        <v>80</v>
      </c>
      <c r="AY177" s="18" t="s">
        <v>166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80</v>
      </c>
      <c r="BK177" s="144">
        <f>ROUND(I177*H177,2)</f>
        <v>0</v>
      </c>
      <c r="BL177" s="18" t="s">
        <v>283</v>
      </c>
      <c r="BM177" s="143" t="s">
        <v>1298</v>
      </c>
    </row>
    <row r="178" spans="2:65" s="1" customFormat="1" ht="6.95" customHeight="1">
      <c r="B178" s="42"/>
      <c r="C178" s="43"/>
      <c r="D178" s="43"/>
      <c r="E178" s="43"/>
      <c r="F178" s="43"/>
      <c r="G178" s="43"/>
      <c r="H178" s="43"/>
      <c r="I178" s="43"/>
      <c r="J178" s="43"/>
      <c r="K178" s="43"/>
      <c r="L178" s="33"/>
    </row>
  </sheetData>
  <sheetProtection algorithmName="SHA-512" hashValue="dhxrqP4igAl14d3ahFizsvBGtSaKDgKb4XAS0JhKlZb9bIJsyBmRXTQW9UuEOyBNkkL6VLhNgILg/T85lnNLkg==" saltValue="Znx6gNV7trA81MHQ1lscH9SFm+hqP3t0wRUN5OLqvi8YrVPRxD/szQMJda1443ZaMJEEDXz0k292a/a47QPxOw==" spinCount="100000" sheet="1" objects="1" scenarios="1" formatColumns="0" formatRows="0" autoFilter="0"/>
  <autoFilter ref="C83:K177" xr:uid="{00000000-0009-0000-0000-000009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9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114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118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POSÍLENÍ VODOVODNÍ SÍTĚ VODOJEM BUKOVNO, JIHLAVA</v>
      </c>
      <c r="F7" s="324"/>
      <c r="G7" s="324"/>
      <c r="H7" s="324"/>
      <c r="L7" s="21"/>
    </row>
    <row r="8" spans="2:46" s="1" customFormat="1" ht="12" customHeight="1">
      <c r="B8" s="33"/>
      <c r="D8" s="28" t="s">
        <v>119</v>
      </c>
      <c r="L8" s="33"/>
    </row>
    <row r="9" spans="2:46" s="1" customFormat="1" ht="16.5" customHeight="1">
      <c r="B9" s="33"/>
      <c r="E9" s="287" t="s">
        <v>4947</v>
      </c>
      <c r="F9" s="325"/>
      <c r="G9" s="325"/>
      <c r="H9" s="32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6. 5. 2024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6" t="str">
        <f>'Rekapitulace stavby'!E14</f>
        <v>Vyplň údaj</v>
      </c>
      <c r="F18" s="293"/>
      <c r="G18" s="293"/>
      <c r="H18" s="293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4264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92"/>
      <c r="E27" s="298" t="s">
        <v>4948</v>
      </c>
      <c r="F27" s="298"/>
      <c r="G27" s="298"/>
      <c r="H27" s="298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38</v>
      </c>
      <c r="J30" s="64">
        <f>ROUND(J80,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4">
        <f>ROUND((SUM(BE80:BE93)),  2)</f>
        <v>0</v>
      </c>
      <c r="I33" s="94">
        <v>0.21</v>
      </c>
      <c r="J33" s="84">
        <f>ROUND(((SUM(BE80:BE93))*I33),  2)</f>
        <v>0</v>
      </c>
      <c r="L33" s="33"/>
    </row>
    <row r="34" spans="2:12" s="1" customFormat="1" ht="14.45" customHeight="1">
      <c r="B34" s="33"/>
      <c r="E34" s="28" t="s">
        <v>44</v>
      </c>
      <c r="F34" s="84">
        <f>ROUND((SUM(BF80:BF93)),  2)</f>
        <v>0</v>
      </c>
      <c r="I34" s="94">
        <v>0.12</v>
      </c>
      <c r="J34" s="84">
        <f>ROUND(((SUM(BF80:BF93))*I34),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4">
        <f>ROUND((SUM(BG80:BG93)),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4">
        <f>ROUND((SUM(BH80:BH93)),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ROUND((SUM(BI80:BI93)),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48</v>
      </c>
      <c r="E39" s="55"/>
      <c r="F39" s="55"/>
      <c r="G39" s="97" t="s">
        <v>49</v>
      </c>
      <c r="H39" s="98" t="s">
        <v>50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122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3" t="str">
        <f>E7</f>
        <v>POSÍLENÍ VODOVODNÍ SÍTĚ VODOJEM BUKOVNO, JIHLAVA</v>
      </c>
      <c r="F48" s="324"/>
      <c r="G48" s="324"/>
      <c r="H48" s="324"/>
      <c r="L48" s="33"/>
    </row>
    <row r="49" spans="2:47" s="1" customFormat="1" ht="12" customHeight="1">
      <c r="B49" s="33"/>
      <c r="C49" s="28" t="s">
        <v>119</v>
      </c>
      <c r="L49" s="33"/>
    </row>
    <row r="50" spans="2:47" s="1" customFormat="1" ht="16.5" customHeight="1">
      <c r="B50" s="33"/>
      <c r="E50" s="287" t="str">
        <f>E9</f>
        <v>TZ 03 - VDJ Lesnov – úpravy elektro</v>
      </c>
      <c r="F50" s="325"/>
      <c r="G50" s="325"/>
      <c r="H50" s="32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Bukovno, Jihlava</v>
      </c>
      <c r="I52" s="28" t="s">
        <v>23</v>
      </c>
      <c r="J52" s="50" t="str">
        <f>IF(J12="","",J12)</f>
        <v>6. 5. 2024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25</v>
      </c>
      <c r="F54" s="26" t="str">
        <f>E15</f>
        <v>Statutární město Jihlava</v>
      </c>
      <c r="I54" s="28" t="s">
        <v>31</v>
      </c>
      <c r="J54" s="31" t="str">
        <f>E21</f>
        <v>Vodohospodářský rozvoj a výstavba, a.s.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Ing. M. Tomek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123</v>
      </c>
      <c r="D57" s="95"/>
      <c r="E57" s="95"/>
      <c r="F57" s="95"/>
      <c r="G57" s="95"/>
      <c r="H57" s="95"/>
      <c r="I57" s="95"/>
      <c r="J57" s="102" t="s">
        <v>124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70</v>
      </c>
      <c r="J59" s="64">
        <f>J80</f>
        <v>0</v>
      </c>
      <c r="L59" s="33"/>
      <c r="AU59" s="18" t="s">
        <v>125</v>
      </c>
    </row>
    <row r="60" spans="2:47" s="8" customFormat="1" ht="24.95" customHeight="1">
      <c r="B60" s="104"/>
      <c r="D60" s="105" t="s">
        <v>2492</v>
      </c>
      <c r="E60" s="106"/>
      <c r="F60" s="106"/>
      <c r="G60" s="106"/>
      <c r="H60" s="106"/>
      <c r="I60" s="106"/>
      <c r="J60" s="107">
        <f>J81</f>
        <v>0</v>
      </c>
      <c r="L60" s="104"/>
    </row>
    <row r="61" spans="2:47" s="1" customFormat="1" ht="21.75" customHeight="1">
      <c r="B61" s="33"/>
      <c r="L61" s="33"/>
    </row>
    <row r="62" spans="2:47" s="1" customFormat="1" ht="6.95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3"/>
    </row>
    <row r="66" spans="2:63" s="1" customFormat="1" ht="6.95" customHeight="1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33"/>
    </row>
    <row r="67" spans="2:63" s="1" customFormat="1" ht="24.95" customHeight="1">
      <c r="B67" s="33"/>
      <c r="C67" s="22" t="s">
        <v>151</v>
      </c>
      <c r="L67" s="33"/>
    </row>
    <row r="68" spans="2:63" s="1" customFormat="1" ht="6.95" customHeight="1">
      <c r="B68" s="33"/>
      <c r="L68" s="33"/>
    </row>
    <row r="69" spans="2:63" s="1" customFormat="1" ht="12" customHeight="1">
      <c r="B69" s="33"/>
      <c r="C69" s="28" t="s">
        <v>16</v>
      </c>
      <c r="L69" s="33"/>
    </row>
    <row r="70" spans="2:63" s="1" customFormat="1" ht="16.5" customHeight="1">
      <c r="B70" s="33"/>
      <c r="E70" s="323" t="str">
        <f>E7</f>
        <v>POSÍLENÍ VODOVODNÍ SÍTĚ VODOJEM BUKOVNO, JIHLAVA</v>
      </c>
      <c r="F70" s="324"/>
      <c r="G70" s="324"/>
      <c r="H70" s="324"/>
      <c r="L70" s="33"/>
    </row>
    <row r="71" spans="2:63" s="1" customFormat="1" ht="12" customHeight="1">
      <c r="B71" s="33"/>
      <c r="C71" s="28" t="s">
        <v>119</v>
      </c>
      <c r="L71" s="33"/>
    </row>
    <row r="72" spans="2:63" s="1" customFormat="1" ht="16.5" customHeight="1">
      <c r="B72" s="33"/>
      <c r="E72" s="287" t="str">
        <f>E9</f>
        <v>TZ 03 - VDJ Lesnov – úpravy elektro</v>
      </c>
      <c r="F72" s="325"/>
      <c r="G72" s="325"/>
      <c r="H72" s="325"/>
      <c r="L72" s="33"/>
    </row>
    <row r="73" spans="2:63" s="1" customFormat="1" ht="6.95" customHeight="1">
      <c r="B73" s="33"/>
      <c r="L73" s="33"/>
    </row>
    <row r="74" spans="2:63" s="1" customFormat="1" ht="12" customHeight="1">
      <c r="B74" s="33"/>
      <c r="C74" s="28" t="s">
        <v>21</v>
      </c>
      <c r="F74" s="26" t="str">
        <f>F12</f>
        <v>Bukovno, Jihlava</v>
      </c>
      <c r="I74" s="28" t="s">
        <v>23</v>
      </c>
      <c r="J74" s="50" t="str">
        <f>IF(J12="","",J12)</f>
        <v>6. 5. 2024</v>
      </c>
      <c r="L74" s="33"/>
    </row>
    <row r="75" spans="2:63" s="1" customFormat="1" ht="6.95" customHeight="1">
      <c r="B75" s="33"/>
      <c r="L75" s="33"/>
    </row>
    <row r="76" spans="2:63" s="1" customFormat="1" ht="25.7" customHeight="1">
      <c r="B76" s="33"/>
      <c r="C76" s="28" t="s">
        <v>25</v>
      </c>
      <c r="F76" s="26" t="str">
        <f>E15</f>
        <v>Statutární město Jihlava</v>
      </c>
      <c r="I76" s="28" t="s">
        <v>31</v>
      </c>
      <c r="J76" s="31" t="str">
        <f>E21</f>
        <v>Vodohospodářský rozvoj a výstavba, a.s.</v>
      </c>
      <c r="L76" s="33"/>
    </row>
    <row r="77" spans="2:63" s="1" customFormat="1" ht="15.2" customHeight="1">
      <c r="B77" s="33"/>
      <c r="C77" s="28" t="s">
        <v>29</v>
      </c>
      <c r="F77" s="26" t="str">
        <f>IF(E18="","",E18)</f>
        <v>Vyplň údaj</v>
      </c>
      <c r="I77" s="28" t="s">
        <v>34</v>
      </c>
      <c r="J77" s="31" t="str">
        <f>E24</f>
        <v>Ing. M. Tomek</v>
      </c>
      <c r="L77" s="33"/>
    </row>
    <row r="78" spans="2:63" s="1" customFormat="1" ht="10.35" customHeight="1">
      <c r="B78" s="33"/>
      <c r="L78" s="33"/>
    </row>
    <row r="79" spans="2:63" s="10" customFormat="1" ht="29.25" customHeight="1">
      <c r="B79" s="112"/>
      <c r="C79" s="113" t="s">
        <v>152</v>
      </c>
      <c r="D79" s="114" t="s">
        <v>57</v>
      </c>
      <c r="E79" s="114" t="s">
        <v>53</v>
      </c>
      <c r="F79" s="114" t="s">
        <v>54</v>
      </c>
      <c r="G79" s="114" t="s">
        <v>153</v>
      </c>
      <c r="H79" s="114" t="s">
        <v>154</v>
      </c>
      <c r="I79" s="114" t="s">
        <v>155</v>
      </c>
      <c r="J79" s="114" t="s">
        <v>124</v>
      </c>
      <c r="K79" s="115" t="s">
        <v>156</v>
      </c>
      <c r="L79" s="112"/>
      <c r="M79" s="57" t="s">
        <v>19</v>
      </c>
      <c r="N79" s="58" t="s">
        <v>42</v>
      </c>
      <c r="O79" s="58" t="s">
        <v>157</v>
      </c>
      <c r="P79" s="58" t="s">
        <v>158</v>
      </c>
      <c r="Q79" s="58" t="s">
        <v>159</v>
      </c>
      <c r="R79" s="58" t="s">
        <v>160</v>
      </c>
      <c r="S79" s="58" t="s">
        <v>161</v>
      </c>
      <c r="T79" s="59" t="s">
        <v>162</v>
      </c>
    </row>
    <row r="80" spans="2:63" s="1" customFormat="1" ht="22.9" customHeight="1">
      <c r="B80" s="33"/>
      <c r="C80" s="62" t="s">
        <v>163</v>
      </c>
      <c r="J80" s="116">
        <f>BK80</f>
        <v>0</v>
      </c>
      <c r="L80" s="33"/>
      <c r="M80" s="60"/>
      <c r="N80" s="51"/>
      <c r="O80" s="51"/>
      <c r="P80" s="117">
        <f>P81</f>
        <v>0</v>
      </c>
      <c r="Q80" s="51"/>
      <c r="R80" s="117">
        <f>R81</f>
        <v>0</v>
      </c>
      <c r="S80" s="51"/>
      <c r="T80" s="118">
        <f>T81</f>
        <v>0</v>
      </c>
      <c r="AT80" s="18" t="s">
        <v>71</v>
      </c>
      <c r="AU80" s="18" t="s">
        <v>125</v>
      </c>
      <c r="BK80" s="119">
        <f>BK81</f>
        <v>0</v>
      </c>
    </row>
    <row r="81" spans="2:65" s="11" customFormat="1" ht="25.9" customHeight="1">
      <c r="B81" s="120"/>
      <c r="D81" s="121" t="s">
        <v>71</v>
      </c>
      <c r="E81" s="122" t="s">
        <v>277</v>
      </c>
      <c r="F81" s="122" t="s">
        <v>3602</v>
      </c>
      <c r="I81" s="123"/>
      <c r="J81" s="124">
        <f>BK81</f>
        <v>0</v>
      </c>
      <c r="L81" s="120"/>
      <c r="M81" s="125"/>
      <c r="P81" s="126">
        <f>SUM(P82:P93)</f>
        <v>0</v>
      </c>
      <c r="R81" s="126">
        <f>SUM(R82:R93)</f>
        <v>0</v>
      </c>
      <c r="T81" s="127">
        <f>SUM(T82:T93)</f>
        <v>0</v>
      </c>
      <c r="AR81" s="121" t="s">
        <v>185</v>
      </c>
      <c r="AT81" s="128" t="s">
        <v>71</v>
      </c>
      <c r="AU81" s="128" t="s">
        <v>72</v>
      </c>
      <c r="AY81" s="121" t="s">
        <v>166</v>
      </c>
      <c r="BK81" s="129">
        <f>SUM(BK82:BK93)</f>
        <v>0</v>
      </c>
    </row>
    <row r="82" spans="2:65" s="1" customFormat="1" ht="16.5" customHeight="1">
      <c r="B82" s="33"/>
      <c r="C82" s="132" t="s">
        <v>80</v>
      </c>
      <c r="D82" s="132" t="s">
        <v>168</v>
      </c>
      <c r="E82" s="133" t="s">
        <v>4949</v>
      </c>
      <c r="F82" s="134" t="s">
        <v>4950</v>
      </c>
      <c r="G82" s="135" t="s">
        <v>1163</v>
      </c>
      <c r="H82" s="136">
        <v>3</v>
      </c>
      <c r="I82" s="137"/>
      <c r="J82" s="138">
        <f t="shared" ref="J82:J93" si="0">ROUND(I82*H82,2)</f>
        <v>0</v>
      </c>
      <c r="K82" s="134" t="s">
        <v>19</v>
      </c>
      <c r="L82" s="33"/>
      <c r="M82" s="139" t="s">
        <v>19</v>
      </c>
      <c r="N82" s="140" t="s">
        <v>43</v>
      </c>
      <c r="P82" s="141">
        <f t="shared" ref="P82:P93" si="1">O82*H82</f>
        <v>0</v>
      </c>
      <c r="Q82" s="141">
        <v>0</v>
      </c>
      <c r="R82" s="141">
        <f t="shared" ref="R82:R93" si="2">Q82*H82</f>
        <v>0</v>
      </c>
      <c r="S82" s="141">
        <v>0</v>
      </c>
      <c r="T82" s="142">
        <f t="shared" ref="T82:T93" si="3">S82*H82</f>
        <v>0</v>
      </c>
      <c r="AR82" s="143" t="s">
        <v>790</v>
      </c>
      <c r="AT82" s="143" t="s">
        <v>168</v>
      </c>
      <c r="AU82" s="143" t="s">
        <v>80</v>
      </c>
      <c r="AY82" s="18" t="s">
        <v>166</v>
      </c>
      <c r="BE82" s="144">
        <f t="shared" ref="BE82:BE93" si="4">IF(N82="základní",J82,0)</f>
        <v>0</v>
      </c>
      <c r="BF82" s="144">
        <f t="shared" ref="BF82:BF93" si="5">IF(N82="snížená",J82,0)</f>
        <v>0</v>
      </c>
      <c r="BG82" s="144">
        <f t="shared" ref="BG82:BG93" si="6">IF(N82="zákl. přenesená",J82,0)</f>
        <v>0</v>
      </c>
      <c r="BH82" s="144">
        <f t="shared" ref="BH82:BH93" si="7">IF(N82="sníž. přenesená",J82,0)</f>
        <v>0</v>
      </c>
      <c r="BI82" s="144">
        <f t="shared" ref="BI82:BI93" si="8">IF(N82="nulová",J82,0)</f>
        <v>0</v>
      </c>
      <c r="BJ82" s="18" t="s">
        <v>80</v>
      </c>
      <c r="BK82" s="144">
        <f t="shared" ref="BK82:BK93" si="9">ROUND(I82*H82,2)</f>
        <v>0</v>
      </c>
      <c r="BL82" s="18" t="s">
        <v>790</v>
      </c>
      <c r="BM82" s="143" t="s">
        <v>82</v>
      </c>
    </row>
    <row r="83" spans="2:65" s="1" customFormat="1" ht="16.5" customHeight="1">
      <c r="B83" s="33"/>
      <c r="C83" s="132" t="s">
        <v>82</v>
      </c>
      <c r="D83" s="132" t="s">
        <v>168</v>
      </c>
      <c r="E83" s="133" t="s">
        <v>4951</v>
      </c>
      <c r="F83" s="134" t="s">
        <v>4952</v>
      </c>
      <c r="G83" s="135" t="s">
        <v>1163</v>
      </c>
      <c r="H83" s="136">
        <v>2</v>
      </c>
      <c r="I83" s="137"/>
      <c r="J83" s="138">
        <f t="shared" si="0"/>
        <v>0</v>
      </c>
      <c r="K83" s="134" t="s">
        <v>19</v>
      </c>
      <c r="L83" s="33"/>
      <c r="M83" s="139" t="s">
        <v>19</v>
      </c>
      <c r="N83" s="140" t="s">
        <v>43</v>
      </c>
      <c r="P83" s="141">
        <f t="shared" si="1"/>
        <v>0</v>
      </c>
      <c r="Q83" s="141">
        <v>0</v>
      </c>
      <c r="R83" s="141">
        <f t="shared" si="2"/>
        <v>0</v>
      </c>
      <c r="S83" s="141">
        <v>0</v>
      </c>
      <c r="T83" s="142">
        <f t="shared" si="3"/>
        <v>0</v>
      </c>
      <c r="AR83" s="143" t="s">
        <v>790</v>
      </c>
      <c r="AT83" s="143" t="s">
        <v>168</v>
      </c>
      <c r="AU83" s="143" t="s">
        <v>80</v>
      </c>
      <c r="AY83" s="18" t="s">
        <v>166</v>
      </c>
      <c r="BE83" s="144">
        <f t="shared" si="4"/>
        <v>0</v>
      </c>
      <c r="BF83" s="144">
        <f t="shared" si="5"/>
        <v>0</v>
      </c>
      <c r="BG83" s="144">
        <f t="shared" si="6"/>
        <v>0</v>
      </c>
      <c r="BH83" s="144">
        <f t="shared" si="7"/>
        <v>0</v>
      </c>
      <c r="BI83" s="144">
        <f t="shared" si="8"/>
        <v>0</v>
      </c>
      <c r="BJ83" s="18" t="s">
        <v>80</v>
      </c>
      <c r="BK83" s="144">
        <f t="shared" si="9"/>
        <v>0</v>
      </c>
      <c r="BL83" s="18" t="s">
        <v>790</v>
      </c>
      <c r="BM83" s="143" t="s">
        <v>173</v>
      </c>
    </row>
    <row r="84" spans="2:65" s="1" customFormat="1" ht="16.5" customHeight="1">
      <c r="B84" s="33"/>
      <c r="C84" s="132" t="s">
        <v>185</v>
      </c>
      <c r="D84" s="132" t="s">
        <v>168</v>
      </c>
      <c r="E84" s="133" t="s">
        <v>4953</v>
      </c>
      <c r="F84" s="134" t="s">
        <v>4954</v>
      </c>
      <c r="G84" s="135" t="s">
        <v>1163</v>
      </c>
      <c r="H84" s="136">
        <v>1</v>
      </c>
      <c r="I84" s="137"/>
      <c r="J84" s="138">
        <f t="shared" si="0"/>
        <v>0</v>
      </c>
      <c r="K84" s="134" t="s">
        <v>19</v>
      </c>
      <c r="L84" s="33"/>
      <c r="M84" s="139" t="s">
        <v>19</v>
      </c>
      <c r="N84" s="140" t="s">
        <v>43</v>
      </c>
      <c r="P84" s="141">
        <f t="shared" si="1"/>
        <v>0</v>
      </c>
      <c r="Q84" s="141">
        <v>0</v>
      </c>
      <c r="R84" s="141">
        <f t="shared" si="2"/>
        <v>0</v>
      </c>
      <c r="S84" s="141">
        <v>0</v>
      </c>
      <c r="T84" s="142">
        <f t="shared" si="3"/>
        <v>0</v>
      </c>
      <c r="AR84" s="143" t="s">
        <v>790</v>
      </c>
      <c r="AT84" s="143" t="s">
        <v>168</v>
      </c>
      <c r="AU84" s="143" t="s">
        <v>80</v>
      </c>
      <c r="AY84" s="18" t="s">
        <v>166</v>
      </c>
      <c r="BE84" s="144">
        <f t="shared" si="4"/>
        <v>0</v>
      </c>
      <c r="BF84" s="144">
        <f t="shared" si="5"/>
        <v>0</v>
      </c>
      <c r="BG84" s="144">
        <f t="shared" si="6"/>
        <v>0</v>
      </c>
      <c r="BH84" s="144">
        <f t="shared" si="7"/>
        <v>0</v>
      </c>
      <c r="BI84" s="144">
        <f t="shared" si="8"/>
        <v>0</v>
      </c>
      <c r="BJ84" s="18" t="s">
        <v>80</v>
      </c>
      <c r="BK84" s="144">
        <f t="shared" si="9"/>
        <v>0</v>
      </c>
      <c r="BL84" s="18" t="s">
        <v>790</v>
      </c>
      <c r="BM84" s="143" t="s">
        <v>216</v>
      </c>
    </row>
    <row r="85" spans="2:65" s="1" customFormat="1" ht="16.5" customHeight="1">
      <c r="B85" s="33"/>
      <c r="C85" s="132" t="s">
        <v>173</v>
      </c>
      <c r="D85" s="132" t="s">
        <v>168</v>
      </c>
      <c r="E85" s="133" t="s">
        <v>4955</v>
      </c>
      <c r="F85" s="134" t="s">
        <v>4956</v>
      </c>
      <c r="G85" s="135" t="s">
        <v>1163</v>
      </c>
      <c r="H85" s="136">
        <v>1</v>
      </c>
      <c r="I85" s="137"/>
      <c r="J85" s="138">
        <f t="shared" si="0"/>
        <v>0</v>
      </c>
      <c r="K85" s="134" t="s">
        <v>19</v>
      </c>
      <c r="L85" s="33"/>
      <c r="M85" s="139" t="s">
        <v>19</v>
      </c>
      <c r="N85" s="140" t="s">
        <v>43</v>
      </c>
      <c r="P85" s="141">
        <f t="shared" si="1"/>
        <v>0</v>
      </c>
      <c r="Q85" s="141">
        <v>0</v>
      </c>
      <c r="R85" s="141">
        <f t="shared" si="2"/>
        <v>0</v>
      </c>
      <c r="S85" s="141">
        <v>0</v>
      </c>
      <c r="T85" s="142">
        <f t="shared" si="3"/>
        <v>0</v>
      </c>
      <c r="AR85" s="143" t="s">
        <v>790</v>
      </c>
      <c r="AT85" s="143" t="s">
        <v>168</v>
      </c>
      <c r="AU85" s="143" t="s">
        <v>80</v>
      </c>
      <c r="AY85" s="18" t="s">
        <v>166</v>
      </c>
      <c r="BE85" s="144">
        <f t="shared" si="4"/>
        <v>0</v>
      </c>
      <c r="BF85" s="144">
        <f t="shared" si="5"/>
        <v>0</v>
      </c>
      <c r="BG85" s="144">
        <f t="shared" si="6"/>
        <v>0</v>
      </c>
      <c r="BH85" s="144">
        <f t="shared" si="7"/>
        <v>0</v>
      </c>
      <c r="BI85" s="144">
        <f t="shared" si="8"/>
        <v>0</v>
      </c>
      <c r="BJ85" s="18" t="s">
        <v>80</v>
      </c>
      <c r="BK85" s="144">
        <f t="shared" si="9"/>
        <v>0</v>
      </c>
      <c r="BL85" s="18" t="s">
        <v>790</v>
      </c>
      <c r="BM85" s="143" t="s">
        <v>233</v>
      </c>
    </row>
    <row r="86" spans="2:65" s="1" customFormat="1" ht="16.5" customHeight="1">
      <c r="B86" s="33"/>
      <c r="C86" s="132" t="s">
        <v>207</v>
      </c>
      <c r="D86" s="132" t="s">
        <v>168</v>
      </c>
      <c r="E86" s="133" t="s">
        <v>4957</v>
      </c>
      <c r="F86" s="134" t="s">
        <v>4958</v>
      </c>
      <c r="G86" s="135" t="s">
        <v>307</v>
      </c>
      <c r="H86" s="136">
        <v>1</v>
      </c>
      <c r="I86" s="137"/>
      <c r="J86" s="138">
        <f t="shared" si="0"/>
        <v>0</v>
      </c>
      <c r="K86" s="134" t="s">
        <v>19</v>
      </c>
      <c r="L86" s="33"/>
      <c r="M86" s="139" t="s">
        <v>19</v>
      </c>
      <c r="N86" s="140" t="s">
        <v>43</v>
      </c>
      <c r="P86" s="141">
        <f t="shared" si="1"/>
        <v>0</v>
      </c>
      <c r="Q86" s="141">
        <v>0</v>
      </c>
      <c r="R86" s="141">
        <f t="shared" si="2"/>
        <v>0</v>
      </c>
      <c r="S86" s="141">
        <v>0</v>
      </c>
      <c r="T86" s="142">
        <f t="shared" si="3"/>
        <v>0</v>
      </c>
      <c r="AR86" s="143" t="s">
        <v>790</v>
      </c>
      <c r="AT86" s="143" t="s">
        <v>168</v>
      </c>
      <c r="AU86" s="143" t="s">
        <v>80</v>
      </c>
      <c r="AY86" s="18" t="s">
        <v>166</v>
      </c>
      <c r="BE86" s="144">
        <f t="shared" si="4"/>
        <v>0</v>
      </c>
      <c r="BF86" s="144">
        <f t="shared" si="5"/>
        <v>0</v>
      </c>
      <c r="BG86" s="144">
        <f t="shared" si="6"/>
        <v>0</v>
      </c>
      <c r="BH86" s="144">
        <f t="shared" si="7"/>
        <v>0</v>
      </c>
      <c r="BI86" s="144">
        <f t="shared" si="8"/>
        <v>0</v>
      </c>
      <c r="BJ86" s="18" t="s">
        <v>80</v>
      </c>
      <c r="BK86" s="144">
        <f t="shared" si="9"/>
        <v>0</v>
      </c>
      <c r="BL86" s="18" t="s">
        <v>790</v>
      </c>
      <c r="BM86" s="143" t="s">
        <v>246</v>
      </c>
    </row>
    <row r="87" spans="2:65" s="1" customFormat="1" ht="21.75" customHeight="1">
      <c r="B87" s="33"/>
      <c r="C87" s="132" t="s">
        <v>216</v>
      </c>
      <c r="D87" s="132" t="s">
        <v>168</v>
      </c>
      <c r="E87" s="133" t="s">
        <v>4959</v>
      </c>
      <c r="F87" s="134" t="s">
        <v>4960</v>
      </c>
      <c r="G87" s="135" t="s">
        <v>1543</v>
      </c>
      <c r="H87" s="136">
        <v>1</v>
      </c>
      <c r="I87" s="137"/>
      <c r="J87" s="138">
        <f t="shared" si="0"/>
        <v>0</v>
      </c>
      <c r="K87" s="134" t="s">
        <v>19</v>
      </c>
      <c r="L87" s="33"/>
      <c r="M87" s="139" t="s">
        <v>19</v>
      </c>
      <c r="N87" s="140" t="s">
        <v>43</v>
      </c>
      <c r="P87" s="141">
        <f t="shared" si="1"/>
        <v>0</v>
      </c>
      <c r="Q87" s="141">
        <v>0</v>
      </c>
      <c r="R87" s="141">
        <f t="shared" si="2"/>
        <v>0</v>
      </c>
      <c r="S87" s="141">
        <v>0</v>
      </c>
      <c r="T87" s="142">
        <f t="shared" si="3"/>
        <v>0</v>
      </c>
      <c r="AR87" s="143" t="s">
        <v>790</v>
      </c>
      <c r="AT87" s="143" t="s">
        <v>168</v>
      </c>
      <c r="AU87" s="143" t="s">
        <v>80</v>
      </c>
      <c r="AY87" s="18" t="s">
        <v>166</v>
      </c>
      <c r="BE87" s="144">
        <f t="shared" si="4"/>
        <v>0</v>
      </c>
      <c r="BF87" s="144">
        <f t="shared" si="5"/>
        <v>0</v>
      </c>
      <c r="BG87" s="144">
        <f t="shared" si="6"/>
        <v>0</v>
      </c>
      <c r="BH87" s="144">
        <f t="shared" si="7"/>
        <v>0</v>
      </c>
      <c r="BI87" s="144">
        <f t="shared" si="8"/>
        <v>0</v>
      </c>
      <c r="BJ87" s="18" t="s">
        <v>80</v>
      </c>
      <c r="BK87" s="144">
        <f t="shared" si="9"/>
        <v>0</v>
      </c>
      <c r="BL87" s="18" t="s">
        <v>790</v>
      </c>
      <c r="BM87" s="143" t="s">
        <v>8</v>
      </c>
    </row>
    <row r="88" spans="2:65" s="1" customFormat="1" ht="16.5" customHeight="1">
      <c r="B88" s="33"/>
      <c r="C88" s="132" t="s">
        <v>226</v>
      </c>
      <c r="D88" s="132" t="s">
        <v>168</v>
      </c>
      <c r="E88" s="133" t="s">
        <v>4961</v>
      </c>
      <c r="F88" s="134" t="s">
        <v>4962</v>
      </c>
      <c r="G88" s="135" t="s">
        <v>307</v>
      </c>
      <c r="H88" s="136">
        <v>3</v>
      </c>
      <c r="I88" s="137"/>
      <c r="J88" s="138">
        <f t="shared" si="0"/>
        <v>0</v>
      </c>
      <c r="K88" s="134" t="s">
        <v>19</v>
      </c>
      <c r="L88" s="33"/>
      <c r="M88" s="139" t="s">
        <v>19</v>
      </c>
      <c r="N88" s="140" t="s">
        <v>43</v>
      </c>
      <c r="P88" s="141">
        <f t="shared" si="1"/>
        <v>0</v>
      </c>
      <c r="Q88" s="141">
        <v>0</v>
      </c>
      <c r="R88" s="141">
        <f t="shared" si="2"/>
        <v>0</v>
      </c>
      <c r="S88" s="141">
        <v>0</v>
      </c>
      <c r="T88" s="142">
        <f t="shared" si="3"/>
        <v>0</v>
      </c>
      <c r="AR88" s="143" t="s">
        <v>790</v>
      </c>
      <c r="AT88" s="143" t="s">
        <v>168</v>
      </c>
      <c r="AU88" s="143" t="s">
        <v>80</v>
      </c>
      <c r="AY88" s="18" t="s">
        <v>166</v>
      </c>
      <c r="BE88" s="144">
        <f t="shared" si="4"/>
        <v>0</v>
      </c>
      <c r="BF88" s="144">
        <f t="shared" si="5"/>
        <v>0</v>
      </c>
      <c r="BG88" s="144">
        <f t="shared" si="6"/>
        <v>0</v>
      </c>
      <c r="BH88" s="144">
        <f t="shared" si="7"/>
        <v>0</v>
      </c>
      <c r="BI88" s="144">
        <f t="shared" si="8"/>
        <v>0</v>
      </c>
      <c r="BJ88" s="18" t="s">
        <v>80</v>
      </c>
      <c r="BK88" s="144">
        <f t="shared" si="9"/>
        <v>0</v>
      </c>
      <c r="BL88" s="18" t="s">
        <v>790</v>
      </c>
      <c r="BM88" s="143" t="s">
        <v>270</v>
      </c>
    </row>
    <row r="89" spans="2:65" s="1" customFormat="1" ht="16.5" customHeight="1">
      <c r="B89" s="33"/>
      <c r="C89" s="132" t="s">
        <v>233</v>
      </c>
      <c r="D89" s="132" t="s">
        <v>168</v>
      </c>
      <c r="E89" s="133" t="s">
        <v>4963</v>
      </c>
      <c r="F89" s="134" t="s">
        <v>4964</v>
      </c>
      <c r="G89" s="135" t="s">
        <v>1163</v>
      </c>
      <c r="H89" s="136">
        <v>1</v>
      </c>
      <c r="I89" s="137"/>
      <c r="J89" s="138">
        <f t="shared" si="0"/>
        <v>0</v>
      </c>
      <c r="K89" s="134" t="s">
        <v>19</v>
      </c>
      <c r="L89" s="33"/>
      <c r="M89" s="139" t="s">
        <v>19</v>
      </c>
      <c r="N89" s="140" t="s">
        <v>43</v>
      </c>
      <c r="P89" s="141">
        <f t="shared" si="1"/>
        <v>0</v>
      </c>
      <c r="Q89" s="141">
        <v>0</v>
      </c>
      <c r="R89" s="141">
        <f t="shared" si="2"/>
        <v>0</v>
      </c>
      <c r="S89" s="141">
        <v>0</v>
      </c>
      <c r="T89" s="142">
        <f t="shared" si="3"/>
        <v>0</v>
      </c>
      <c r="AR89" s="143" t="s">
        <v>790</v>
      </c>
      <c r="AT89" s="143" t="s">
        <v>168</v>
      </c>
      <c r="AU89" s="143" t="s">
        <v>80</v>
      </c>
      <c r="AY89" s="18" t="s">
        <v>166</v>
      </c>
      <c r="BE89" s="144">
        <f t="shared" si="4"/>
        <v>0</v>
      </c>
      <c r="BF89" s="144">
        <f t="shared" si="5"/>
        <v>0</v>
      </c>
      <c r="BG89" s="144">
        <f t="shared" si="6"/>
        <v>0</v>
      </c>
      <c r="BH89" s="144">
        <f t="shared" si="7"/>
        <v>0</v>
      </c>
      <c r="BI89" s="144">
        <f t="shared" si="8"/>
        <v>0</v>
      </c>
      <c r="BJ89" s="18" t="s">
        <v>80</v>
      </c>
      <c r="BK89" s="144">
        <f t="shared" si="9"/>
        <v>0</v>
      </c>
      <c r="BL89" s="18" t="s">
        <v>790</v>
      </c>
      <c r="BM89" s="143" t="s">
        <v>283</v>
      </c>
    </row>
    <row r="90" spans="2:65" s="1" customFormat="1" ht="21.75" customHeight="1">
      <c r="B90" s="33"/>
      <c r="C90" s="132" t="s">
        <v>240</v>
      </c>
      <c r="D90" s="132" t="s">
        <v>168</v>
      </c>
      <c r="E90" s="133" t="s">
        <v>4965</v>
      </c>
      <c r="F90" s="134" t="s">
        <v>4966</v>
      </c>
      <c r="G90" s="135" t="s">
        <v>1543</v>
      </c>
      <c r="H90" s="136">
        <v>1</v>
      </c>
      <c r="I90" s="137"/>
      <c r="J90" s="138">
        <f t="shared" si="0"/>
        <v>0</v>
      </c>
      <c r="K90" s="134" t="s">
        <v>19</v>
      </c>
      <c r="L90" s="33"/>
      <c r="M90" s="139" t="s">
        <v>19</v>
      </c>
      <c r="N90" s="140" t="s">
        <v>43</v>
      </c>
      <c r="P90" s="141">
        <f t="shared" si="1"/>
        <v>0</v>
      </c>
      <c r="Q90" s="141">
        <v>0</v>
      </c>
      <c r="R90" s="141">
        <f t="shared" si="2"/>
        <v>0</v>
      </c>
      <c r="S90" s="141">
        <v>0</v>
      </c>
      <c r="T90" s="142">
        <f t="shared" si="3"/>
        <v>0</v>
      </c>
      <c r="AR90" s="143" t="s">
        <v>790</v>
      </c>
      <c r="AT90" s="143" t="s">
        <v>168</v>
      </c>
      <c r="AU90" s="143" t="s">
        <v>80</v>
      </c>
      <c r="AY90" s="18" t="s">
        <v>166</v>
      </c>
      <c r="BE90" s="144">
        <f t="shared" si="4"/>
        <v>0</v>
      </c>
      <c r="BF90" s="144">
        <f t="shared" si="5"/>
        <v>0</v>
      </c>
      <c r="BG90" s="144">
        <f t="shared" si="6"/>
        <v>0</v>
      </c>
      <c r="BH90" s="144">
        <f t="shared" si="7"/>
        <v>0</v>
      </c>
      <c r="BI90" s="144">
        <f t="shared" si="8"/>
        <v>0</v>
      </c>
      <c r="BJ90" s="18" t="s">
        <v>80</v>
      </c>
      <c r="BK90" s="144">
        <f t="shared" si="9"/>
        <v>0</v>
      </c>
      <c r="BL90" s="18" t="s">
        <v>790</v>
      </c>
      <c r="BM90" s="143" t="s">
        <v>294</v>
      </c>
    </row>
    <row r="91" spans="2:65" s="1" customFormat="1" ht="16.5" customHeight="1">
      <c r="B91" s="33"/>
      <c r="C91" s="132" t="s">
        <v>246</v>
      </c>
      <c r="D91" s="132" t="s">
        <v>168</v>
      </c>
      <c r="E91" s="133" t="s">
        <v>4967</v>
      </c>
      <c r="F91" s="134" t="s">
        <v>4968</v>
      </c>
      <c r="G91" s="135" t="s">
        <v>1543</v>
      </c>
      <c r="H91" s="136">
        <v>1</v>
      </c>
      <c r="I91" s="137"/>
      <c r="J91" s="138">
        <f t="shared" si="0"/>
        <v>0</v>
      </c>
      <c r="K91" s="134" t="s">
        <v>19</v>
      </c>
      <c r="L91" s="33"/>
      <c r="M91" s="139" t="s">
        <v>19</v>
      </c>
      <c r="N91" s="140" t="s">
        <v>43</v>
      </c>
      <c r="P91" s="141">
        <f t="shared" si="1"/>
        <v>0</v>
      </c>
      <c r="Q91" s="141">
        <v>0</v>
      </c>
      <c r="R91" s="141">
        <f t="shared" si="2"/>
        <v>0</v>
      </c>
      <c r="S91" s="141">
        <v>0</v>
      </c>
      <c r="T91" s="142">
        <f t="shared" si="3"/>
        <v>0</v>
      </c>
      <c r="AR91" s="143" t="s">
        <v>790</v>
      </c>
      <c r="AT91" s="143" t="s">
        <v>168</v>
      </c>
      <c r="AU91" s="143" t="s">
        <v>80</v>
      </c>
      <c r="AY91" s="18" t="s">
        <v>166</v>
      </c>
      <c r="BE91" s="144">
        <f t="shared" si="4"/>
        <v>0</v>
      </c>
      <c r="BF91" s="144">
        <f t="shared" si="5"/>
        <v>0</v>
      </c>
      <c r="BG91" s="144">
        <f t="shared" si="6"/>
        <v>0</v>
      </c>
      <c r="BH91" s="144">
        <f t="shared" si="7"/>
        <v>0</v>
      </c>
      <c r="BI91" s="144">
        <f t="shared" si="8"/>
        <v>0</v>
      </c>
      <c r="BJ91" s="18" t="s">
        <v>80</v>
      </c>
      <c r="BK91" s="144">
        <f t="shared" si="9"/>
        <v>0</v>
      </c>
      <c r="BL91" s="18" t="s">
        <v>790</v>
      </c>
      <c r="BM91" s="143" t="s">
        <v>304</v>
      </c>
    </row>
    <row r="92" spans="2:65" s="1" customFormat="1" ht="16.5" customHeight="1">
      <c r="B92" s="33"/>
      <c r="C92" s="132" t="s">
        <v>253</v>
      </c>
      <c r="D92" s="132" t="s">
        <v>168</v>
      </c>
      <c r="E92" s="133" t="s">
        <v>4969</v>
      </c>
      <c r="F92" s="134" t="s">
        <v>4970</v>
      </c>
      <c r="G92" s="135" t="s">
        <v>1163</v>
      </c>
      <c r="H92" s="136">
        <v>1</v>
      </c>
      <c r="I92" s="137"/>
      <c r="J92" s="138">
        <f t="shared" si="0"/>
        <v>0</v>
      </c>
      <c r="K92" s="134" t="s">
        <v>19</v>
      </c>
      <c r="L92" s="33"/>
      <c r="M92" s="139" t="s">
        <v>19</v>
      </c>
      <c r="N92" s="140" t="s">
        <v>43</v>
      </c>
      <c r="P92" s="141">
        <f t="shared" si="1"/>
        <v>0</v>
      </c>
      <c r="Q92" s="141">
        <v>0</v>
      </c>
      <c r="R92" s="141">
        <f t="shared" si="2"/>
        <v>0</v>
      </c>
      <c r="S92" s="141">
        <v>0</v>
      </c>
      <c r="T92" s="142">
        <f t="shared" si="3"/>
        <v>0</v>
      </c>
      <c r="AR92" s="143" t="s">
        <v>790</v>
      </c>
      <c r="AT92" s="143" t="s">
        <v>168</v>
      </c>
      <c r="AU92" s="143" t="s">
        <v>80</v>
      </c>
      <c r="AY92" s="18" t="s">
        <v>166</v>
      </c>
      <c r="BE92" s="144">
        <f t="shared" si="4"/>
        <v>0</v>
      </c>
      <c r="BF92" s="144">
        <f t="shared" si="5"/>
        <v>0</v>
      </c>
      <c r="BG92" s="144">
        <f t="shared" si="6"/>
        <v>0</v>
      </c>
      <c r="BH92" s="144">
        <f t="shared" si="7"/>
        <v>0</v>
      </c>
      <c r="BI92" s="144">
        <f t="shared" si="8"/>
        <v>0</v>
      </c>
      <c r="BJ92" s="18" t="s">
        <v>80</v>
      </c>
      <c r="BK92" s="144">
        <f t="shared" si="9"/>
        <v>0</v>
      </c>
      <c r="BL92" s="18" t="s">
        <v>790</v>
      </c>
      <c r="BM92" s="143" t="s">
        <v>316</v>
      </c>
    </row>
    <row r="93" spans="2:65" s="1" customFormat="1" ht="16.5" customHeight="1">
      <c r="B93" s="33"/>
      <c r="C93" s="132" t="s">
        <v>8</v>
      </c>
      <c r="D93" s="132" t="s">
        <v>168</v>
      </c>
      <c r="E93" s="133" t="s">
        <v>4971</v>
      </c>
      <c r="F93" s="134" t="s">
        <v>4972</v>
      </c>
      <c r="G93" s="135" t="s">
        <v>1163</v>
      </c>
      <c r="H93" s="136">
        <v>1</v>
      </c>
      <c r="I93" s="137"/>
      <c r="J93" s="138">
        <f t="shared" si="0"/>
        <v>0</v>
      </c>
      <c r="K93" s="134" t="s">
        <v>19</v>
      </c>
      <c r="L93" s="33"/>
      <c r="M93" s="188" t="s">
        <v>19</v>
      </c>
      <c r="N93" s="189" t="s">
        <v>43</v>
      </c>
      <c r="O93" s="190"/>
      <c r="P93" s="191">
        <f t="shared" si="1"/>
        <v>0</v>
      </c>
      <c r="Q93" s="191">
        <v>0</v>
      </c>
      <c r="R93" s="191">
        <f t="shared" si="2"/>
        <v>0</v>
      </c>
      <c r="S93" s="191">
        <v>0</v>
      </c>
      <c r="T93" s="192">
        <f t="shared" si="3"/>
        <v>0</v>
      </c>
      <c r="AR93" s="143" t="s">
        <v>790</v>
      </c>
      <c r="AT93" s="143" t="s">
        <v>168</v>
      </c>
      <c r="AU93" s="143" t="s">
        <v>80</v>
      </c>
      <c r="AY93" s="18" t="s">
        <v>166</v>
      </c>
      <c r="BE93" s="144">
        <f t="shared" si="4"/>
        <v>0</v>
      </c>
      <c r="BF93" s="144">
        <f t="shared" si="5"/>
        <v>0</v>
      </c>
      <c r="BG93" s="144">
        <f t="shared" si="6"/>
        <v>0</v>
      </c>
      <c r="BH93" s="144">
        <f t="shared" si="7"/>
        <v>0</v>
      </c>
      <c r="BI93" s="144">
        <f t="shared" si="8"/>
        <v>0</v>
      </c>
      <c r="BJ93" s="18" t="s">
        <v>80</v>
      </c>
      <c r="BK93" s="144">
        <f t="shared" si="9"/>
        <v>0</v>
      </c>
      <c r="BL93" s="18" t="s">
        <v>790</v>
      </c>
      <c r="BM93" s="143" t="s">
        <v>325</v>
      </c>
    </row>
    <row r="94" spans="2:65" s="1" customFormat="1" ht="6.95" customHeight="1"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33"/>
    </row>
  </sheetData>
  <sheetProtection algorithmName="SHA-512" hashValue="yJBjm8gqC4OoGf12WU8F52Be5oR04JC9xeQtQwlPr/JnU/sbIblg36zPF83tHsEnZEIfJ9QLKWxotNskE4R0Sg==" saltValue="HgWvdN8tsLA00lLJRJtZiAnxshp/Q2JomSkwcATcZmUtCULOi+N6wq2wfZFhN1P6ue4+v50oVSq5EniIAnkkGw==" spinCount="100000" sheet="1" objects="1" scenarios="1" formatColumns="0" formatRows="0" autoFilter="0"/>
  <autoFilter ref="C79:K93" xr:uid="{00000000-0009-0000-0000-00000A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7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117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118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POSÍLENÍ VODOVODNÍ SÍTĚ VODOJEM BUKOVNO, JIHLAVA</v>
      </c>
      <c r="F7" s="324"/>
      <c r="G7" s="324"/>
      <c r="H7" s="324"/>
      <c r="L7" s="21"/>
    </row>
    <row r="8" spans="2:46" s="1" customFormat="1" ht="12" customHeight="1">
      <c r="B8" s="33"/>
      <c r="D8" s="28" t="s">
        <v>119</v>
      </c>
      <c r="L8" s="33"/>
    </row>
    <row r="9" spans="2:46" s="1" customFormat="1" ht="16.5" customHeight="1">
      <c r="B9" s="33"/>
      <c r="E9" s="287" t="s">
        <v>4973</v>
      </c>
      <c r="F9" s="325"/>
      <c r="G9" s="325"/>
      <c r="H9" s="32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6. 5. 2024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6" t="str">
        <f>'Rekapitulace stavby'!E14</f>
        <v>Vyplň údaj</v>
      </c>
      <c r="F18" s="293"/>
      <c r="G18" s="293"/>
      <c r="H18" s="293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35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92"/>
      <c r="E27" s="298" t="s">
        <v>19</v>
      </c>
      <c r="F27" s="298"/>
      <c r="G27" s="298"/>
      <c r="H27" s="298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38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4">
        <f>ROUND((SUM(BE85:BE173)),  2)</f>
        <v>0</v>
      </c>
      <c r="I33" s="94">
        <v>0.21</v>
      </c>
      <c r="J33" s="84">
        <f>ROUND(((SUM(BE85:BE173))*I33),  2)</f>
        <v>0</v>
      </c>
      <c r="L33" s="33"/>
    </row>
    <row r="34" spans="2:12" s="1" customFormat="1" ht="14.45" customHeight="1">
      <c r="B34" s="33"/>
      <c r="E34" s="28" t="s">
        <v>44</v>
      </c>
      <c r="F34" s="84">
        <f>ROUND((SUM(BF85:BF173)),  2)</f>
        <v>0</v>
      </c>
      <c r="I34" s="94">
        <v>0.12</v>
      </c>
      <c r="J34" s="84">
        <f>ROUND(((SUM(BF85:BF173))*I34),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4">
        <f>ROUND((SUM(BG85:BG173)),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4">
        <f>ROUND((SUM(BH85:BH173)),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ROUND((SUM(BI85:BI173)),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48</v>
      </c>
      <c r="E39" s="55"/>
      <c r="F39" s="55"/>
      <c r="G39" s="97" t="s">
        <v>49</v>
      </c>
      <c r="H39" s="98" t="s">
        <v>50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122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3" t="str">
        <f>E7</f>
        <v>POSÍLENÍ VODOVODNÍ SÍTĚ VODOJEM BUKOVNO, JIHLAVA</v>
      </c>
      <c r="F48" s="324"/>
      <c r="G48" s="324"/>
      <c r="H48" s="324"/>
      <c r="L48" s="33"/>
    </row>
    <row r="49" spans="2:47" s="1" customFormat="1" ht="12" customHeight="1">
      <c r="B49" s="33"/>
      <c r="C49" s="28" t="s">
        <v>119</v>
      </c>
      <c r="L49" s="33"/>
    </row>
    <row r="50" spans="2:47" s="1" customFormat="1" ht="16.5" customHeight="1">
      <c r="B50" s="33"/>
      <c r="E50" s="287" t="str">
        <f>E9</f>
        <v>VON - Vedlejší a ostatní rozpočtové náklady</v>
      </c>
      <c r="F50" s="325"/>
      <c r="G50" s="325"/>
      <c r="H50" s="32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Bukovno, Jihlava</v>
      </c>
      <c r="I52" s="28" t="s">
        <v>23</v>
      </c>
      <c r="J52" s="50" t="str">
        <f>IF(J12="","",J12)</f>
        <v>6. 5. 2024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25</v>
      </c>
      <c r="F54" s="26" t="str">
        <f>E15</f>
        <v>Statutární město Jihlava</v>
      </c>
      <c r="I54" s="28" t="s">
        <v>31</v>
      </c>
      <c r="J54" s="31" t="str">
        <f>E21</f>
        <v>Vodohospodářský rozvoj a výstavba, a.s.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M. Morská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123</v>
      </c>
      <c r="D57" s="95"/>
      <c r="E57" s="95"/>
      <c r="F57" s="95"/>
      <c r="G57" s="95"/>
      <c r="H57" s="95"/>
      <c r="I57" s="95"/>
      <c r="J57" s="102" t="s">
        <v>124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70</v>
      </c>
      <c r="J59" s="64">
        <f>J85</f>
        <v>0</v>
      </c>
      <c r="L59" s="33"/>
      <c r="AU59" s="18" t="s">
        <v>125</v>
      </c>
    </row>
    <row r="60" spans="2:47" s="8" customFormat="1" ht="24.95" customHeight="1">
      <c r="B60" s="104"/>
      <c r="D60" s="105" t="s">
        <v>4974</v>
      </c>
      <c r="E60" s="106"/>
      <c r="F60" s="106"/>
      <c r="G60" s="106"/>
      <c r="H60" s="106"/>
      <c r="I60" s="106"/>
      <c r="J60" s="107">
        <f>J86</f>
        <v>0</v>
      </c>
      <c r="L60" s="104"/>
    </row>
    <row r="61" spans="2:47" s="9" customFormat="1" ht="19.899999999999999" customHeight="1">
      <c r="B61" s="108"/>
      <c r="D61" s="109" t="s">
        <v>4975</v>
      </c>
      <c r="E61" s="110"/>
      <c r="F61" s="110"/>
      <c r="G61" s="110"/>
      <c r="H61" s="110"/>
      <c r="I61" s="110"/>
      <c r="J61" s="111">
        <f>J87</f>
        <v>0</v>
      </c>
      <c r="L61" s="108"/>
    </row>
    <row r="62" spans="2:47" s="9" customFormat="1" ht="19.899999999999999" customHeight="1">
      <c r="B62" s="108"/>
      <c r="D62" s="109" t="s">
        <v>4976</v>
      </c>
      <c r="E62" s="110"/>
      <c r="F62" s="110"/>
      <c r="G62" s="110"/>
      <c r="H62" s="110"/>
      <c r="I62" s="110"/>
      <c r="J62" s="111">
        <f>J103</f>
        <v>0</v>
      </c>
      <c r="L62" s="108"/>
    </row>
    <row r="63" spans="2:47" s="9" customFormat="1" ht="19.899999999999999" customHeight="1">
      <c r="B63" s="108"/>
      <c r="D63" s="109" t="s">
        <v>4977</v>
      </c>
      <c r="E63" s="110"/>
      <c r="F63" s="110"/>
      <c r="G63" s="110"/>
      <c r="H63" s="110"/>
      <c r="I63" s="110"/>
      <c r="J63" s="111">
        <f>J111</f>
        <v>0</v>
      </c>
      <c r="L63" s="108"/>
    </row>
    <row r="64" spans="2:47" s="9" customFormat="1" ht="19.899999999999999" customHeight="1">
      <c r="B64" s="108"/>
      <c r="D64" s="109" t="s">
        <v>4978</v>
      </c>
      <c r="E64" s="110"/>
      <c r="F64" s="110"/>
      <c r="G64" s="110"/>
      <c r="H64" s="110"/>
      <c r="I64" s="110"/>
      <c r="J64" s="111">
        <f>J121</f>
        <v>0</v>
      </c>
      <c r="L64" s="108"/>
    </row>
    <row r="65" spans="2:12" s="9" customFormat="1" ht="19.899999999999999" customHeight="1">
      <c r="B65" s="108"/>
      <c r="D65" s="109" t="s">
        <v>4979</v>
      </c>
      <c r="E65" s="110"/>
      <c r="F65" s="110"/>
      <c r="G65" s="110"/>
      <c r="H65" s="110"/>
      <c r="I65" s="110"/>
      <c r="J65" s="111">
        <f>J127</f>
        <v>0</v>
      </c>
      <c r="L65" s="108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151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23" t="str">
        <f>E7</f>
        <v>POSÍLENÍ VODOVODNÍ SÍTĚ VODOJEM BUKOVNO, JIHLAVA</v>
      </c>
      <c r="F75" s="324"/>
      <c r="G75" s="324"/>
      <c r="H75" s="324"/>
      <c r="L75" s="33"/>
    </row>
    <row r="76" spans="2:12" s="1" customFormat="1" ht="12" customHeight="1">
      <c r="B76" s="33"/>
      <c r="C76" s="28" t="s">
        <v>119</v>
      </c>
      <c r="L76" s="33"/>
    </row>
    <row r="77" spans="2:12" s="1" customFormat="1" ht="16.5" customHeight="1">
      <c r="B77" s="33"/>
      <c r="E77" s="287" t="str">
        <f>E9</f>
        <v>VON - Vedlejší a ostatní rozpočtové náklady</v>
      </c>
      <c r="F77" s="325"/>
      <c r="G77" s="325"/>
      <c r="H77" s="325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>Bukovno, Jihlava</v>
      </c>
      <c r="I79" s="28" t="s">
        <v>23</v>
      </c>
      <c r="J79" s="50" t="str">
        <f>IF(J12="","",J12)</f>
        <v>6. 5. 2024</v>
      </c>
      <c r="L79" s="33"/>
    </row>
    <row r="80" spans="2:12" s="1" customFormat="1" ht="6.95" customHeight="1">
      <c r="B80" s="33"/>
      <c r="L80" s="33"/>
    </row>
    <row r="81" spans="2:65" s="1" customFormat="1" ht="25.7" customHeight="1">
      <c r="B81" s="33"/>
      <c r="C81" s="28" t="s">
        <v>25</v>
      </c>
      <c r="F81" s="26" t="str">
        <f>E15</f>
        <v>Statutární město Jihlava</v>
      </c>
      <c r="I81" s="28" t="s">
        <v>31</v>
      </c>
      <c r="J81" s="31" t="str">
        <f>E21</f>
        <v>Vodohospodářský rozvoj a výstavba, a.s.</v>
      </c>
      <c r="L81" s="33"/>
    </row>
    <row r="82" spans="2:65" s="1" customFormat="1" ht="15.2" customHeight="1">
      <c r="B82" s="33"/>
      <c r="C82" s="28" t="s">
        <v>29</v>
      </c>
      <c r="F82" s="26" t="str">
        <f>IF(E18="","",E18)</f>
        <v>Vyplň údaj</v>
      </c>
      <c r="I82" s="28" t="s">
        <v>34</v>
      </c>
      <c r="J82" s="31" t="str">
        <f>E24</f>
        <v>M. Morská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12"/>
      <c r="C84" s="113" t="s">
        <v>152</v>
      </c>
      <c r="D84" s="114" t="s">
        <v>57</v>
      </c>
      <c r="E84" s="114" t="s">
        <v>53</v>
      </c>
      <c r="F84" s="114" t="s">
        <v>54</v>
      </c>
      <c r="G84" s="114" t="s">
        <v>153</v>
      </c>
      <c r="H84" s="114" t="s">
        <v>154</v>
      </c>
      <c r="I84" s="114" t="s">
        <v>155</v>
      </c>
      <c r="J84" s="114" t="s">
        <v>124</v>
      </c>
      <c r="K84" s="115" t="s">
        <v>156</v>
      </c>
      <c r="L84" s="112"/>
      <c r="M84" s="57" t="s">
        <v>19</v>
      </c>
      <c r="N84" s="58" t="s">
        <v>42</v>
      </c>
      <c r="O84" s="58" t="s">
        <v>157</v>
      </c>
      <c r="P84" s="58" t="s">
        <v>158</v>
      </c>
      <c r="Q84" s="58" t="s">
        <v>159</v>
      </c>
      <c r="R84" s="58" t="s">
        <v>160</v>
      </c>
      <c r="S84" s="58" t="s">
        <v>161</v>
      </c>
      <c r="T84" s="59" t="s">
        <v>162</v>
      </c>
    </row>
    <row r="85" spans="2:65" s="1" customFormat="1" ht="22.9" customHeight="1">
      <c r="B85" s="33"/>
      <c r="C85" s="62" t="s">
        <v>163</v>
      </c>
      <c r="J85" s="116">
        <f>BK85</f>
        <v>0</v>
      </c>
      <c r="L85" s="33"/>
      <c r="M85" s="60"/>
      <c r="N85" s="51"/>
      <c r="O85" s="51"/>
      <c r="P85" s="117">
        <f>P86</f>
        <v>0</v>
      </c>
      <c r="Q85" s="51"/>
      <c r="R85" s="117">
        <f>R86</f>
        <v>0</v>
      </c>
      <c r="S85" s="51"/>
      <c r="T85" s="118">
        <f>T86</f>
        <v>0</v>
      </c>
      <c r="AT85" s="18" t="s">
        <v>71</v>
      </c>
      <c r="AU85" s="18" t="s">
        <v>125</v>
      </c>
      <c r="BK85" s="119">
        <f>BK86</f>
        <v>0</v>
      </c>
    </row>
    <row r="86" spans="2:65" s="11" customFormat="1" ht="25.9" customHeight="1">
      <c r="B86" s="120"/>
      <c r="D86" s="121" t="s">
        <v>71</v>
      </c>
      <c r="E86" s="122" t="s">
        <v>4980</v>
      </c>
      <c r="F86" s="122" t="s">
        <v>116</v>
      </c>
      <c r="I86" s="123"/>
      <c r="J86" s="124">
        <f>BK86</f>
        <v>0</v>
      </c>
      <c r="L86" s="120"/>
      <c r="M86" s="125"/>
      <c r="P86" s="126">
        <f>P87+P103+P111+P121+P127</f>
        <v>0</v>
      </c>
      <c r="R86" s="126">
        <f>R87+R103+R111+R121+R127</f>
        <v>0</v>
      </c>
      <c r="T86" s="127">
        <f>T87+T103+T111+T121+T127</f>
        <v>0</v>
      </c>
      <c r="AR86" s="121" t="s">
        <v>80</v>
      </c>
      <c r="AT86" s="128" t="s">
        <v>71</v>
      </c>
      <c r="AU86" s="128" t="s">
        <v>72</v>
      </c>
      <c r="AY86" s="121" t="s">
        <v>166</v>
      </c>
      <c r="BK86" s="129">
        <f>BK87+BK103+BK111+BK121+BK127</f>
        <v>0</v>
      </c>
    </row>
    <row r="87" spans="2:65" s="11" customFormat="1" ht="22.9" customHeight="1">
      <c r="B87" s="120"/>
      <c r="D87" s="121" t="s">
        <v>71</v>
      </c>
      <c r="E87" s="130" t="s">
        <v>4981</v>
      </c>
      <c r="F87" s="130" t="s">
        <v>4982</v>
      </c>
      <c r="I87" s="123"/>
      <c r="J87" s="131">
        <f>BK87</f>
        <v>0</v>
      </c>
      <c r="L87" s="120"/>
      <c r="M87" s="125"/>
      <c r="P87" s="126">
        <f>SUM(P88:P102)</f>
        <v>0</v>
      </c>
      <c r="R87" s="126">
        <f>SUM(R88:R102)</f>
        <v>0</v>
      </c>
      <c r="T87" s="127">
        <f>SUM(T88:T102)</f>
        <v>0</v>
      </c>
      <c r="AR87" s="121" t="s">
        <v>80</v>
      </c>
      <c r="AT87" s="128" t="s">
        <v>71</v>
      </c>
      <c r="AU87" s="128" t="s">
        <v>80</v>
      </c>
      <c r="AY87" s="121" t="s">
        <v>166</v>
      </c>
      <c r="BK87" s="129">
        <f>SUM(BK88:BK102)</f>
        <v>0</v>
      </c>
    </row>
    <row r="88" spans="2:65" s="1" customFormat="1" ht="16.5" customHeight="1">
      <c r="B88" s="33"/>
      <c r="C88" s="132" t="s">
        <v>80</v>
      </c>
      <c r="D88" s="132" t="s">
        <v>168</v>
      </c>
      <c r="E88" s="133" t="s">
        <v>4983</v>
      </c>
      <c r="F88" s="134" t="s">
        <v>4982</v>
      </c>
      <c r="G88" s="135" t="s">
        <v>1543</v>
      </c>
      <c r="H88" s="136">
        <v>1</v>
      </c>
      <c r="I88" s="137"/>
      <c r="J88" s="138">
        <f>ROUND(I88*H88,2)</f>
        <v>0</v>
      </c>
      <c r="K88" s="134" t="s">
        <v>19</v>
      </c>
      <c r="L88" s="33"/>
      <c r="M88" s="139" t="s">
        <v>19</v>
      </c>
      <c r="N88" s="140" t="s">
        <v>43</v>
      </c>
      <c r="P88" s="141">
        <f>O88*H88</f>
        <v>0</v>
      </c>
      <c r="Q88" s="141">
        <v>0</v>
      </c>
      <c r="R88" s="141">
        <f>Q88*H88</f>
        <v>0</v>
      </c>
      <c r="S88" s="141">
        <v>0</v>
      </c>
      <c r="T88" s="142">
        <f>S88*H88</f>
        <v>0</v>
      </c>
      <c r="AR88" s="143" t="s">
        <v>4984</v>
      </c>
      <c r="AT88" s="143" t="s">
        <v>168</v>
      </c>
      <c r="AU88" s="143" t="s">
        <v>82</v>
      </c>
      <c r="AY88" s="18" t="s">
        <v>166</v>
      </c>
      <c r="BE88" s="144">
        <f>IF(N88="základní",J88,0)</f>
        <v>0</v>
      </c>
      <c r="BF88" s="144">
        <f>IF(N88="snížená",J88,0)</f>
        <v>0</v>
      </c>
      <c r="BG88" s="144">
        <f>IF(N88="zákl. přenesená",J88,0)</f>
        <v>0</v>
      </c>
      <c r="BH88" s="144">
        <f>IF(N88="sníž. přenesená",J88,0)</f>
        <v>0</v>
      </c>
      <c r="BI88" s="144">
        <f>IF(N88="nulová",J88,0)</f>
        <v>0</v>
      </c>
      <c r="BJ88" s="18" t="s">
        <v>80</v>
      </c>
      <c r="BK88" s="144">
        <f>ROUND(I88*H88,2)</f>
        <v>0</v>
      </c>
      <c r="BL88" s="18" t="s">
        <v>4984</v>
      </c>
      <c r="BM88" s="143" t="s">
        <v>4985</v>
      </c>
    </row>
    <row r="89" spans="2:65" s="1" customFormat="1" ht="19.5">
      <c r="B89" s="33"/>
      <c r="D89" s="150" t="s">
        <v>887</v>
      </c>
      <c r="F89" s="187" t="s">
        <v>4986</v>
      </c>
      <c r="I89" s="147"/>
      <c r="L89" s="33"/>
      <c r="M89" s="148"/>
      <c r="T89" s="54"/>
      <c r="AT89" s="18" t="s">
        <v>887</v>
      </c>
      <c r="AU89" s="18" t="s">
        <v>82</v>
      </c>
    </row>
    <row r="90" spans="2:65" s="12" customFormat="1" ht="22.5">
      <c r="B90" s="149"/>
      <c r="D90" s="150" t="s">
        <v>177</v>
      </c>
      <c r="E90" s="151" t="s">
        <v>19</v>
      </c>
      <c r="F90" s="152" t="s">
        <v>4987</v>
      </c>
      <c r="H90" s="151" t="s">
        <v>19</v>
      </c>
      <c r="I90" s="153"/>
      <c r="L90" s="149"/>
      <c r="M90" s="154"/>
      <c r="T90" s="155"/>
      <c r="AT90" s="151" t="s">
        <v>177</v>
      </c>
      <c r="AU90" s="151" t="s">
        <v>82</v>
      </c>
      <c r="AV90" s="12" t="s">
        <v>80</v>
      </c>
      <c r="AW90" s="12" t="s">
        <v>33</v>
      </c>
      <c r="AX90" s="12" t="s">
        <v>72</v>
      </c>
      <c r="AY90" s="151" t="s">
        <v>166</v>
      </c>
    </row>
    <row r="91" spans="2:65" s="13" customFormat="1" ht="11.25">
      <c r="B91" s="156"/>
      <c r="D91" s="150" t="s">
        <v>177</v>
      </c>
      <c r="E91" s="157" t="s">
        <v>19</v>
      </c>
      <c r="F91" s="158" t="s">
        <v>80</v>
      </c>
      <c r="H91" s="159">
        <v>1</v>
      </c>
      <c r="I91" s="160"/>
      <c r="L91" s="156"/>
      <c r="M91" s="161"/>
      <c r="T91" s="162"/>
      <c r="AT91" s="157" t="s">
        <v>177</v>
      </c>
      <c r="AU91" s="157" t="s">
        <v>82</v>
      </c>
      <c r="AV91" s="13" t="s">
        <v>82</v>
      </c>
      <c r="AW91" s="13" t="s">
        <v>33</v>
      </c>
      <c r="AX91" s="13" t="s">
        <v>72</v>
      </c>
      <c r="AY91" s="157" t="s">
        <v>166</v>
      </c>
    </row>
    <row r="92" spans="2:65" s="14" customFormat="1" ht="11.25">
      <c r="B92" s="163"/>
      <c r="D92" s="150" t="s">
        <v>177</v>
      </c>
      <c r="E92" s="164" t="s">
        <v>19</v>
      </c>
      <c r="F92" s="165" t="s">
        <v>206</v>
      </c>
      <c r="H92" s="166">
        <v>1</v>
      </c>
      <c r="I92" s="167"/>
      <c r="L92" s="163"/>
      <c r="M92" s="168"/>
      <c r="T92" s="169"/>
      <c r="AT92" s="164" t="s">
        <v>177</v>
      </c>
      <c r="AU92" s="164" t="s">
        <v>82</v>
      </c>
      <c r="AV92" s="14" t="s">
        <v>173</v>
      </c>
      <c r="AW92" s="14" t="s">
        <v>33</v>
      </c>
      <c r="AX92" s="14" t="s">
        <v>80</v>
      </c>
      <c r="AY92" s="164" t="s">
        <v>166</v>
      </c>
    </row>
    <row r="93" spans="2:65" s="1" customFormat="1" ht="16.5" customHeight="1">
      <c r="B93" s="33"/>
      <c r="C93" s="132" t="s">
        <v>82</v>
      </c>
      <c r="D93" s="132" t="s">
        <v>168</v>
      </c>
      <c r="E93" s="133" t="s">
        <v>4988</v>
      </c>
      <c r="F93" s="134" t="s">
        <v>4989</v>
      </c>
      <c r="G93" s="135" t="s">
        <v>1543</v>
      </c>
      <c r="H93" s="136">
        <v>1</v>
      </c>
      <c r="I93" s="137"/>
      <c r="J93" s="138">
        <f>ROUND(I93*H93,2)</f>
        <v>0</v>
      </c>
      <c r="K93" s="134" t="s">
        <v>19</v>
      </c>
      <c r="L93" s="33"/>
      <c r="M93" s="139" t="s">
        <v>19</v>
      </c>
      <c r="N93" s="140" t="s">
        <v>43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4984</v>
      </c>
      <c r="AT93" s="143" t="s">
        <v>168</v>
      </c>
      <c r="AU93" s="143" t="s">
        <v>82</v>
      </c>
      <c r="AY93" s="18" t="s">
        <v>166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80</v>
      </c>
      <c r="BK93" s="144">
        <f>ROUND(I93*H93,2)</f>
        <v>0</v>
      </c>
      <c r="BL93" s="18" t="s">
        <v>4984</v>
      </c>
      <c r="BM93" s="143" t="s">
        <v>4990</v>
      </c>
    </row>
    <row r="94" spans="2:65" s="1" customFormat="1" ht="16.5" customHeight="1">
      <c r="B94" s="33"/>
      <c r="C94" s="132" t="s">
        <v>185</v>
      </c>
      <c r="D94" s="132" t="s">
        <v>168</v>
      </c>
      <c r="E94" s="133" t="s">
        <v>4991</v>
      </c>
      <c r="F94" s="134" t="s">
        <v>4992</v>
      </c>
      <c r="G94" s="135" t="s">
        <v>1543</v>
      </c>
      <c r="H94" s="136">
        <v>1</v>
      </c>
      <c r="I94" s="137"/>
      <c r="J94" s="138">
        <f>ROUND(I94*H94,2)</f>
        <v>0</v>
      </c>
      <c r="K94" s="134" t="s">
        <v>19</v>
      </c>
      <c r="L94" s="33"/>
      <c r="M94" s="139" t="s">
        <v>19</v>
      </c>
      <c r="N94" s="140" t="s">
        <v>43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4984</v>
      </c>
      <c r="AT94" s="143" t="s">
        <v>168</v>
      </c>
      <c r="AU94" s="143" t="s">
        <v>82</v>
      </c>
      <c r="AY94" s="18" t="s">
        <v>166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80</v>
      </c>
      <c r="BK94" s="144">
        <f>ROUND(I94*H94,2)</f>
        <v>0</v>
      </c>
      <c r="BL94" s="18" t="s">
        <v>4984</v>
      </c>
      <c r="BM94" s="143" t="s">
        <v>4993</v>
      </c>
    </row>
    <row r="95" spans="2:65" s="13" customFormat="1" ht="11.25">
      <c r="B95" s="156"/>
      <c r="D95" s="150" t="s">
        <v>177</v>
      </c>
      <c r="E95" s="157" t="s">
        <v>19</v>
      </c>
      <c r="F95" s="158" t="s">
        <v>80</v>
      </c>
      <c r="H95" s="159">
        <v>1</v>
      </c>
      <c r="I95" s="160"/>
      <c r="L95" s="156"/>
      <c r="M95" s="161"/>
      <c r="T95" s="162"/>
      <c r="AT95" s="157" t="s">
        <v>177</v>
      </c>
      <c r="AU95" s="157" t="s">
        <v>82</v>
      </c>
      <c r="AV95" s="13" t="s">
        <v>82</v>
      </c>
      <c r="AW95" s="13" t="s">
        <v>33</v>
      </c>
      <c r="AX95" s="13" t="s">
        <v>80</v>
      </c>
      <c r="AY95" s="157" t="s">
        <v>166</v>
      </c>
    </row>
    <row r="96" spans="2:65" s="12" customFormat="1" ht="22.5">
      <c r="B96" s="149"/>
      <c r="D96" s="150" t="s">
        <v>177</v>
      </c>
      <c r="E96" s="151" t="s">
        <v>19</v>
      </c>
      <c r="F96" s="152" t="s">
        <v>4994</v>
      </c>
      <c r="H96" s="151" t="s">
        <v>19</v>
      </c>
      <c r="I96" s="153"/>
      <c r="L96" s="149"/>
      <c r="M96" s="154"/>
      <c r="T96" s="155"/>
      <c r="AT96" s="151" t="s">
        <v>177</v>
      </c>
      <c r="AU96" s="151" t="s">
        <v>82</v>
      </c>
      <c r="AV96" s="12" t="s">
        <v>80</v>
      </c>
      <c r="AW96" s="12" t="s">
        <v>33</v>
      </c>
      <c r="AX96" s="12" t="s">
        <v>72</v>
      </c>
      <c r="AY96" s="151" t="s">
        <v>166</v>
      </c>
    </row>
    <row r="97" spans="2:65" s="12" customFormat="1" ht="22.5">
      <c r="B97" s="149"/>
      <c r="D97" s="150" t="s">
        <v>177</v>
      </c>
      <c r="E97" s="151" t="s">
        <v>19</v>
      </c>
      <c r="F97" s="152" t="s">
        <v>4995</v>
      </c>
      <c r="H97" s="151" t="s">
        <v>19</v>
      </c>
      <c r="I97" s="153"/>
      <c r="L97" s="149"/>
      <c r="M97" s="154"/>
      <c r="T97" s="155"/>
      <c r="AT97" s="151" t="s">
        <v>177</v>
      </c>
      <c r="AU97" s="151" t="s">
        <v>82</v>
      </c>
      <c r="AV97" s="12" t="s">
        <v>80</v>
      </c>
      <c r="AW97" s="12" t="s">
        <v>33</v>
      </c>
      <c r="AX97" s="12" t="s">
        <v>72</v>
      </c>
      <c r="AY97" s="151" t="s">
        <v>166</v>
      </c>
    </row>
    <row r="98" spans="2:65" s="12" customFormat="1" ht="22.5">
      <c r="B98" s="149"/>
      <c r="D98" s="150" t="s">
        <v>177</v>
      </c>
      <c r="E98" s="151" t="s">
        <v>19</v>
      </c>
      <c r="F98" s="152" t="s">
        <v>4996</v>
      </c>
      <c r="H98" s="151" t="s">
        <v>19</v>
      </c>
      <c r="I98" s="153"/>
      <c r="L98" s="149"/>
      <c r="M98" s="154"/>
      <c r="T98" s="155"/>
      <c r="AT98" s="151" t="s">
        <v>177</v>
      </c>
      <c r="AU98" s="151" t="s">
        <v>82</v>
      </c>
      <c r="AV98" s="12" t="s">
        <v>80</v>
      </c>
      <c r="AW98" s="12" t="s">
        <v>33</v>
      </c>
      <c r="AX98" s="12" t="s">
        <v>72</v>
      </c>
      <c r="AY98" s="151" t="s">
        <v>166</v>
      </c>
    </row>
    <row r="99" spans="2:65" s="1" customFormat="1" ht="24.2" customHeight="1">
      <c r="B99" s="33"/>
      <c r="C99" s="132" t="s">
        <v>173</v>
      </c>
      <c r="D99" s="132" t="s">
        <v>168</v>
      </c>
      <c r="E99" s="133" t="s">
        <v>4997</v>
      </c>
      <c r="F99" s="134" t="s">
        <v>4998</v>
      </c>
      <c r="G99" s="135" t="s">
        <v>1543</v>
      </c>
      <c r="H99" s="136">
        <v>1</v>
      </c>
      <c r="I99" s="137"/>
      <c r="J99" s="138">
        <f>ROUND(I99*H99,2)</f>
        <v>0</v>
      </c>
      <c r="K99" s="134" t="s">
        <v>19</v>
      </c>
      <c r="L99" s="33"/>
      <c r="M99" s="139" t="s">
        <v>19</v>
      </c>
      <c r="N99" s="140" t="s">
        <v>43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4984</v>
      </c>
      <c r="AT99" s="143" t="s">
        <v>168</v>
      </c>
      <c r="AU99" s="143" t="s">
        <v>82</v>
      </c>
      <c r="AY99" s="18" t="s">
        <v>166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80</v>
      </c>
      <c r="BK99" s="144">
        <f>ROUND(I99*H99,2)</f>
        <v>0</v>
      </c>
      <c r="BL99" s="18" t="s">
        <v>4984</v>
      </c>
      <c r="BM99" s="143" t="s">
        <v>4999</v>
      </c>
    </row>
    <row r="100" spans="2:65" s="13" customFormat="1" ht="11.25">
      <c r="B100" s="156"/>
      <c r="D100" s="150" t="s">
        <v>177</v>
      </c>
      <c r="E100" s="157" t="s">
        <v>19</v>
      </c>
      <c r="F100" s="158" t="s">
        <v>80</v>
      </c>
      <c r="H100" s="159">
        <v>1</v>
      </c>
      <c r="I100" s="160"/>
      <c r="L100" s="156"/>
      <c r="M100" s="161"/>
      <c r="T100" s="162"/>
      <c r="AT100" s="157" t="s">
        <v>177</v>
      </c>
      <c r="AU100" s="157" t="s">
        <v>82</v>
      </c>
      <c r="AV100" s="13" t="s">
        <v>82</v>
      </c>
      <c r="AW100" s="13" t="s">
        <v>33</v>
      </c>
      <c r="AX100" s="13" t="s">
        <v>80</v>
      </c>
      <c r="AY100" s="157" t="s">
        <v>166</v>
      </c>
    </row>
    <row r="101" spans="2:65" s="12" customFormat="1" ht="33.75">
      <c r="B101" s="149"/>
      <c r="D101" s="150" t="s">
        <v>177</v>
      </c>
      <c r="E101" s="151" t="s">
        <v>19</v>
      </c>
      <c r="F101" s="152" t="s">
        <v>5000</v>
      </c>
      <c r="H101" s="151" t="s">
        <v>19</v>
      </c>
      <c r="I101" s="153"/>
      <c r="L101" s="149"/>
      <c r="M101" s="154"/>
      <c r="T101" s="155"/>
      <c r="AT101" s="151" t="s">
        <v>177</v>
      </c>
      <c r="AU101" s="151" t="s">
        <v>82</v>
      </c>
      <c r="AV101" s="12" t="s">
        <v>80</v>
      </c>
      <c r="AW101" s="12" t="s">
        <v>33</v>
      </c>
      <c r="AX101" s="12" t="s">
        <v>72</v>
      </c>
      <c r="AY101" s="151" t="s">
        <v>166</v>
      </c>
    </row>
    <row r="102" spans="2:65" s="12" customFormat="1" ht="22.5">
      <c r="B102" s="149"/>
      <c r="D102" s="150" t="s">
        <v>177</v>
      </c>
      <c r="E102" s="151" t="s">
        <v>19</v>
      </c>
      <c r="F102" s="152" t="s">
        <v>5001</v>
      </c>
      <c r="H102" s="151" t="s">
        <v>19</v>
      </c>
      <c r="I102" s="153"/>
      <c r="L102" s="149"/>
      <c r="M102" s="154"/>
      <c r="T102" s="155"/>
      <c r="AT102" s="151" t="s">
        <v>177</v>
      </c>
      <c r="AU102" s="151" t="s">
        <v>82</v>
      </c>
      <c r="AV102" s="12" t="s">
        <v>80</v>
      </c>
      <c r="AW102" s="12" t="s">
        <v>33</v>
      </c>
      <c r="AX102" s="12" t="s">
        <v>72</v>
      </c>
      <c r="AY102" s="151" t="s">
        <v>166</v>
      </c>
    </row>
    <row r="103" spans="2:65" s="11" customFormat="1" ht="22.9" customHeight="1">
      <c r="B103" s="120"/>
      <c r="D103" s="121" t="s">
        <v>71</v>
      </c>
      <c r="E103" s="130" t="s">
        <v>5002</v>
      </c>
      <c r="F103" s="130" t="s">
        <v>5003</v>
      </c>
      <c r="I103" s="123"/>
      <c r="J103" s="131">
        <f>BK103</f>
        <v>0</v>
      </c>
      <c r="L103" s="120"/>
      <c r="M103" s="125"/>
      <c r="P103" s="126">
        <f>SUM(P104:P110)</f>
        <v>0</v>
      </c>
      <c r="R103" s="126">
        <f>SUM(R104:R110)</f>
        <v>0</v>
      </c>
      <c r="T103" s="127">
        <f>SUM(T104:T110)</f>
        <v>0</v>
      </c>
      <c r="AR103" s="121" t="s">
        <v>80</v>
      </c>
      <c r="AT103" s="128" t="s">
        <v>71</v>
      </c>
      <c r="AU103" s="128" t="s">
        <v>80</v>
      </c>
      <c r="AY103" s="121" t="s">
        <v>166</v>
      </c>
      <c r="BK103" s="129">
        <f>SUM(BK104:BK110)</f>
        <v>0</v>
      </c>
    </row>
    <row r="104" spans="2:65" s="1" customFormat="1" ht="16.5" customHeight="1">
      <c r="B104" s="33"/>
      <c r="C104" s="132" t="s">
        <v>207</v>
      </c>
      <c r="D104" s="132" t="s">
        <v>168</v>
      </c>
      <c r="E104" s="133" t="s">
        <v>5004</v>
      </c>
      <c r="F104" s="134" t="s">
        <v>5005</v>
      </c>
      <c r="G104" s="135" t="s">
        <v>1543</v>
      </c>
      <c r="H104" s="136">
        <v>1</v>
      </c>
      <c r="I104" s="137"/>
      <c r="J104" s="138">
        <f>ROUND(I104*H104,2)</f>
        <v>0</v>
      </c>
      <c r="K104" s="134" t="s">
        <v>19</v>
      </c>
      <c r="L104" s="33"/>
      <c r="M104" s="139" t="s">
        <v>19</v>
      </c>
      <c r="N104" s="140" t="s">
        <v>43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4984</v>
      </c>
      <c r="AT104" s="143" t="s">
        <v>168</v>
      </c>
      <c r="AU104" s="143" t="s">
        <v>82</v>
      </c>
      <c r="AY104" s="18" t="s">
        <v>166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80</v>
      </c>
      <c r="BK104" s="144">
        <f>ROUND(I104*H104,2)</f>
        <v>0</v>
      </c>
      <c r="BL104" s="18" t="s">
        <v>4984</v>
      </c>
      <c r="BM104" s="143" t="s">
        <v>5006</v>
      </c>
    </row>
    <row r="105" spans="2:65" s="12" customFormat="1" ht="22.5">
      <c r="B105" s="149"/>
      <c r="D105" s="150" t="s">
        <v>177</v>
      </c>
      <c r="E105" s="151" t="s">
        <v>19</v>
      </c>
      <c r="F105" s="152" t="s">
        <v>5007</v>
      </c>
      <c r="H105" s="151" t="s">
        <v>19</v>
      </c>
      <c r="I105" s="153"/>
      <c r="L105" s="149"/>
      <c r="M105" s="154"/>
      <c r="T105" s="155"/>
      <c r="AT105" s="151" t="s">
        <v>177</v>
      </c>
      <c r="AU105" s="151" t="s">
        <v>82</v>
      </c>
      <c r="AV105" s="12" t="s">
        <v>80</v>
      </c>
      <c r="AW105" s="12" t="s">
        <v>33</v>
      </c>
      <c r="AX105" s="12" t="s">
        <v>72</v>
      </c>
      <c r="AY105" s="151" t="s">
        <v>166</v>
      </c>
    </row>
    <row r="106" spans="2:65" s="12" customFormat="1" ht="33.75">
      <c r="B106" s="149"/>
      <c r="D106" s="150" t="s">
        <v>177</v>
      </c>
      <c r="E106" s="151" t="s">
        <v>19</v>
      </c>
      <c r="F106" s="152" t="s">
        <v>5008</v>
      </c>
      <c r="H106" s="151" t="s">
        <v>19</v>
      </c>
      <c r="I106" s="153"/>
      <c r="L106" s="149"/>
      <c r="M106" s="154"/>
      <c r="T106" s="155"/>
      <c r="AT106" s="151" t="s">
        <v>177</v>
      </c>
      <c r="AU106" s="151" t="s">
        <v>82</v>
      </c>
      <c r="AV106" s="12" t="s">
        <v>80</v>
      </c>
      <c r="AW106" s="12" t="s">
        <v>33</v>
      </c>
      <c r="AX106" s="12" t="s">
        <v>72</v>
      </c>
      <c r="AY106" s="151" t="s">
        <v>166</v>
      </c>
    </row>
    <row r="107" spans="2:65" s="13" customFormat="1" ht="11.25">
      <c r="B107" s="156"/>
      <c r="D107" s="150" t="s">
        <v>177</v>
      </c>
      <c r="E107" s="157" t="s">
        <v>19</v>
      </c>
      <c r="F107" s="158" t="s">
        <v>80</v>
      </c>
      <c r="H107" s="159">
        <v>1</v>
      </c>
      <c r="I107" s="160"/>
      <c r="L107" s="156"/>
      <c r="M107" s="161"/>
      <c r="T107" s="162"/>
      <c r="AT107" s="157" t="s">
        <v>177</v>
      </c>
      <c r="AU107" s="157" t="s">
        <v>82</v>
      </c>
      <c r="AV107" s="13" t="s">
        <v>82</v>
      </c>
      <c r="AW107" s="13" t="s">
        <v>33</v>
      </c>
      <c r="AX107" s="13" t="s">
        <v>72</v>
      </c>
      <c r="AY107" s="157" t="s">
        <v>166</v>
      </c>
    </row>
    <row r="108" spans="2:65" s="14" customFormat="1" ht="11.25">
      <c r="B108" s="163"/>
      <c r="D108" s="150" t="s">
        <v>177</v>
      </c>
      <c r="E108" s="164" t="s">
        <v>19</v>
      </c>
      <c r="F108" s="165" t="s">
        <v>206</v>
      </c>
      <c r="H108" s="166">
        <v>1</v>
      </c>
      <c r="I108" s="167"/>
      <c r="L108" s="163"/>
      <c r="M108" s="168"/>
      <c r="T108" s="169"/>
      <c r="AT108" s="164" t="s">
        <v>177</v>
      </c>
      <c r="AU108" s="164" t="s">
        <v>82</v>
      </c>
      <c r="AV108" s="14" t="s">
        <v>173</v>
      </c>
      <c r="AW108" s="14" t="s">
        <v>33</v>
      </c>
      <c r="AX108" s="14" t="s">
        <v>80</v>
      </c>
      <c r="AY108" s="164" t="s">
        <v>166</v>
      </c>
    </row>
    <row r="109" spans="2:65" s="1" customFormat="1" ht="16.5" customHeight="1">
      <c r="B109" s="33"/>
      <c r="C109" s="132" t="s">
        <v>216</v>
      </c>
      <c r="D109" s="132" t="s">
        <v>168</v>
      </c>
      <c r="E109" s="133" t="s">
        <v>5009</v>
      </c>
      <c r="F109" s="134" t="s">
        <v>5010</v>
      </c>
      <c r="G109" s="135" t="s">
        <v>1543</v>
      </c>
      <c r="H109" s="136">
        <v>1</v>
      </c>
      <c r="I109" s="137"/>
      <c r="J109" s="138">
        <f>ROUND(I109*H109,2)</f>
        <v>0</v>
      </c>
      <c r="K109" s="134" t="s">
        <v>19</v>
      </c>
      <c r="L109" s="33"/>
      <c r="M109" s="139" t="s">
        <v>19</v>
      </c>
      <c r="N109" s="140" t="s">
        <v>43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4984</v>
      </c>
      <c r="AT109" s="143" t="s">
        <v>168</v>
      </c>
      <c r="AU109" s="143" t="s">
        <v>82</v>
      </c>
      <c r="AY109" s="18" t="s">
        <v>166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80</v>
      </c>
      <c r="BK109" s="144">
        <f>ROUND(I109*H109,2)</f>
        <v>0</v>
      </c>
      <c r="BL109" s="18" t="s">
        <v>4984</v>
      </c>
      <c r="BM109" s="143" t="s">
        <v>5011</v>
      </c>
    </row>
    <row r="110" spans="2:65" s="1" customFormat="1" ht="16.5" customHeight="1">
      <c r="B110" s="33"/>
      <c r="C110" s="132" t="s">
        <v>226</v>
      </c>
      <c r="D110" s="132" t="s">
        <v>168</v>
      </c>
      <c r="E110" s="133" t="s">
        <v>5012</v>
      </c>
      <c r="F110" s="134" t="s">
        <v>5013</v>
      </c>
      <c r="G110" s="135" t="s">
        <v>1543</v>
      </c>
      <c r="H110" s="136">
        <v>1</v>
      </c>
      <c r="I110" s="137"/>
      <c r="J110" s="138">
        <f>ROUND(I110*H110,2)</f>
        <v>0</v>
      </c>
      <c r="K110" s="134" t="s">
        <v>19</v>
      </c>
      <c r="L110" s="33"/>
      <c r="M110" s="139" t="s">
        <v>19</v>
      </c>
      <c r="N110" s="140" t="s">
        <v>43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4984</v>
      </c>
      <c r="AT110" s="143" t="s">
        <v>168</v>
      </c>
      <c r="AU110" s="143" t="s">
        <v>82</v>
      </c>
      <c r="AY110" s="18" t="s">
        <v>166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80</v>
      </c>
      <c r="BK110" s="144">
        <f>ROUND(I110*H110,2)</f>
        <v>0</v>
      </c>
      <c r="BL110" s="18" t="s">
        <v>4984</v>
      </c>
      <c r="BM110" s="143" t="s">
        <v>5014</v>
      </c>
    </row>
    <row r="111" spans="2:65" s="11" customFormat="1" ht="22.9" customHeight="1">
      <c r="B111" s="120"/>
      <c r="D111" s="121" t="s">
        <v>71</v>
      </c>
      <c r="E111" s="130" t="s">
        <v>5015</v>
      </c>
      <c r="F111" s="130" t="s">
        <v>5016</v>
      </c>
      <c r="I111" s="123"/>
      <c r="J111" s="131">
        <f>BK111</f>
        <v>0</v>
      </c>
      <c r="L111" s="120"/>
      <c r="M111" s="125"/>
      <c r="P111" s="126">
        <f>SUM(P112:P120)</f>
        <v>0</v>
      </c>
      <c r="R111" s="126">
        <f>SUM(R112:R120)</f>
        <v>0</v>
      </c>
      <c r="T111" s="127">
        <f>SUM(T112:T120)</f>
        <v>0</v>
      </c>
      <c r="AR111" s="121" t="s">
        <v>80</v>
      </c>
      <c r="AT111" s="128" t="s">
        <v>71</v>
      </c>
      <c r="AU111" s="128" t="s">
        <v>80</v>
      </c>
      <c r="AY111" s="121" t="s">
        <v>166</v>
      </c>
      <c r="BK111" s="129">
        <f>SUM(BK112:BK120)</f>
        <v>0</v>
      </c>
    </row>
    <row r="112" spans="2:65" s="1" customFormat="1" ht="16.5" customHeight="1">
      <c r="B112" s="33"/>
      <c r="C112" s="132" t="s">
        <v>233</v>
      </c>
      <c r="D112" s="132" t="s">
        <v>168</v>
      </c>
      <c r="E112" s="133" t="s">
        <v>5017</v>
      </c>
      <c r="F112" s="134" t="s">
        <v>4944</v>
      </c>
      <c r="G112" s="135" t="s">
        <v>1543</v>
      </c>
      <c r="H112" s="136">
        <v>1</v>
      </c>
      <c r="I112" s="137"/>
      <c r="J112" s="138">
        <f>ROUND(I112*H112,2)</f>
        <v>0</v>
      </c>
      <c r="K112" s="134" t="s">
        <v>19</v>
      </c>
      <c r="L112" s="33"/>
      <c r="M112" s="139" t="s">
        <v>19</v>
      </c>
      <c r="N112" s="140" t="s">
        <v>43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4984</v>
      </c>
      <c r="AT112" s="143" t="s">
        <v>168</v>
      </c>
      <c r="AU112" s="143" t="s">
        <v>82</v>
      </c>
      <c r="AY112" s="18" t="s">
        <v>166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80</v>
      </c>
      <c r="BK112" s="144">
        <f>ROUND(I112*H112,2)</f>
        <v>0</v>
      </c>
      <c r="BL112" s="18" t="s">
        <v>4984</v>
      </c>
      <c r="BM112" s="143" t="s">
        <v>5018</v>
      </c>
    </row>
    <row r="113" spans="2:65" s="12" customFormat="1" ht="33.75">
      <c r="B113" s="149"/>
      <c r="D113" s="150" t="s">
        <v>177</v>
      </c>
      <c r="E113" s="151" t="s">
        <v>19</v>
      </c>
      <c r="F113" s="152" t="s">
        <v>5019</v>
      </c>
      <c r="H113" s="151" t="s">
        <v>19</v>
      </c>
      <c r="I113" s="153"/>
      <c r="L113" s="149"/>
      <c r="M113" s="154"/>
      <c r="T113" s="155"/>
      <c r="AT113" s="151" t="s">
        <v>177</v>
      </c>
      <c r="AU113" s="151" t="s">
        <v>82</v>
      </c>
      <c r="AV113" s="12" t="s">
        <v>80</v>
      </c>
      <c r="AW113" s="12" t="s">
        <v>33</v>
      </c>
      <c r="AX113" s="12" t="s">
        <v>72</v>
      </c>
      <c r="AY113" s="151" t="s">
        <v>166</v>
      </c>
    </row>
    <row r="114" spans="2:65" s="13" customFormat="1" ht="11.25">
      <c r="B114" s="156"/>
      <c r="D114" s="150" t="s">
        <v>177</v>
      </c>
      <c r="E114" s="157" t="s">
        <v>19</v>
      </c>
      <c r="F114" s="158" t="s">
        <v>80</v>
      </c>
      <c r="H114" s="159">
        <v>1</v>
      </c>
      <c r="I114" s="160"/>
      <c r="L114" s="156"/>
      <c r="M114" s="161"/>
      <c r="T114" s="162"/>
      <c r="AT114" s="157" t="s">
        <v>177</v>
      </c>
      <c r="AU114" s="157" t="s">
        <v>82</v>
      </c>
      <c r="AV114" s="13" t="s">
        <v>82</v>
      </c>
      <c r="AW114" s="13" t="s">
        <v>33</v>
      </c>
      <c r="AX114" s="13" t="s">
        <v>72</v>
      </c>
      <c r="AY114" s="157" t="s">
        <v>166</v>
      </c>
    </row>
    <row r="115" spans="2:65" s="14" customFormat="1" ht="11.25">
      <c r="B115" s="163"/>
      <c r="D115" s="150" t="s">
        <v>177</v>
      </c>
      <c r="E115" s="164" t="s">
        <v>19</v>
      </c>
      <c r="F115" s="165" t="s">
        <v>206</v>
      </c>
      <c r="H115" s="166">
        <v>1</v>
      </c>
      <c r="I115" s="167"/>
      <c r="L115" s="163"/>
      <c r="M115" s="168"/>
      <c r="T115" s="169"/>
      <c r="AT115" s="164" t="s">
        <v>177</v>
      </c>
      <c r="AU115" s="164" t="s">
        <v>82</v>
      </c>
      <c r="AV115" s="14" t="s">
        <v>173</v>
      </c>
      <c r="AW115" s="14" t="s">
        <v>33</v>
      </c>
      <c r="AX115" s="14" t="s">
        <v>80</v>
      </c>
      <c r="AY115" s="164" t="s">
        <v>166</v>
      </c>
    </row>
    <row r="116" spans="2:65" s="1" customFormat="1" ht="16.5" customHeight="1">
      <c r="B116" s="33"/>
      <c r="C116" s="132" t="s">
        <v>240</v>
      </c>
      <c r="D116" s="132" t="s">
        <v>168</v>
      </c>
      <c r="E116" s="133" t="s">
        <v>5020</v>
      </c>
      <c r="F116" s="134" t="s">
        <v>5021</v>
      </c>
      <c r="G116" s="135" t="s">
        <v>1543</v>
      </c>
      <c r="H116" s="136">
        <v>1</v>
      </c>
      <c r="I116" s="137"/>
      <c r="J116" s="138">
        <f>ROUND(I116*H116,2)</f>
        <v>0</v>
      </c>
      <c r="K116" s="134" t="s">
        <v>19</v>
      </c>
      <c r="L116" s="33"/>
      <c r="M116" s="139" t="s">
        <v>19</v>
      </c>
      <c r="N116" s="140" t="s">
        <v>43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4984</v>
      </c>
      <c r="AT116" s="143" t="s">
        <v>168</v>
      </c>
      <c r="AU116" s="143" t="s">
        <v>82</v>
      </c>
      <c r="AY116" s="18" t="s">
        <v>166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80</v>
      </c>
      <c r="BK116" s="144">
        <f>ROUND(I116*H116,2)</f>
        <v>0</v>
      </c>
      <c r="BL116" s="18" t="s">
        <v>4984</v>
      </c>
      <c r="BM116" s="143" t="s">
        <v>5022</v>
      </c>
    </row>
    <row r="117" spans="2:65" s="12" customFormat="1" ht="11.25">
      <c r="B117" s="149"/>
      <c r="D117" s="150" t="s">
        <v>177</v>
      </c>
      <c r="E117" s="151" t="s">
        <v>19</v>
      </c>
      <c r="F117" s="152" t="s">
        <v>5023</v>
      </c>
      <c r="H117" s="151" t="s">
        <v>19</v>
      </c>
      <c r="I117" s="153"/>
      <c r="L117" s="149"/>
      <c r="M117" s="154"/>
      <c r="T117" s="155"/>
      <c r="AT117" s="151" t="s">
        <v>177</v>
      </c>
      <c r="AU117" s="151" t="s">
        <v>82</v>
      </c>
      <c r="AV117" s="12" t="s">
        <v>80</v>
      </c>
      <c r="AW117" s="12" t="s">
        <v>33</v>
      </c>
      <c r="AX117" s="12" t="s">
        <v>72</v>
      </c>
      <c r="AY117" s="151" t="s">
        <v>166</v>
      </c>
    </row>
    <row r="118" spans="2:65" s="12" customFormat="1" ht="22.5">
      <c r="B118" s="149"/>
      <c r="D118" s="150" t="s">
        <v>177</v>
      </c>
      <c r="E118" s="151" t="s">
        <v>19</v>
      </c>
      <c r="F118" s="152" t="s">
        <v>5024</v>
      </c>
      <c r="H118" s="151" t="s">
        <v>19</v>
      </c>
      <c r="I118" s="153"/>
      <c r="L118" s="149"/>
      <c r="M118" s="154"/>
      <c r="T118" s="155"/>
      <c r="AT118" s="151" t="s">
        <v>177</v>
      </c>
      <c r="AU118" s="151" t="s">
        <v>82</v>
      </c>
      <c r="AV118" s="12" t="s">
        <v>80</v>
      </c>
      <c r="AW118" s="12" t="s">
        <v>33</v>
      </c>
      <c r="AX118" s="12" t="s">
        <v>72</v>
      </c>
      <c r="AY118" s="151" t="s">
        <v>166</v>
      </c>
    </row>
    <row r="119" spans="2:65" s="13" customFormat="1" ht="11.25">
      <c r="B119" s="156"/>
      <c r="D119" s="150" t="s">
        <v>177</v>
      </c>
      <c r="E119" s="157" t="s">
        <v>19</v>
      </c>
      <c r="F119" s="158" t="s">
        <v>80</v>
      </c>
      <c r="H119" s="159">
        <v>1</v>
      </c>
      <c r="I119" s="160"/>
      <c r="L119" s="156"/>
      <c r="M119" s="161"/>
      <c r="T119" s="162"/>
      <c r="AT119" s="157" t="s">
        <v>177</v>
      </c>
      <c r="AU119" s="157" t="s">
        <v>82</v>
      </c>
      <c r="AV119" s="13" t="s">
        <v>82</v>
      </c>
      <c r="AW119" s="13" t="s">
        <v>33</v>
      </c>
      <c r="AX119" s="13" t="s">
        <v>72</v>
      </c>
      <c r="AY119" s="157" t="s">
        <v>166</v>
      </c>
    </row>
    <row r="120" spans="2:65" s="14" customFormat="1" ht="11.25">
      <c r="B120" s="163"/>
      <c r="D120" s="150" t="s">
        <v>177</v>
      </c>
      <c r="E120" s="164" t="s">
        <v>19</v>
      </c>
      <c r="F120" s="165" t="s">
        <v>206</v>
      </c>
      <c r="H120" s="166">
        <v>1</v>
      </c>
      <c r="I120" s="167"/>
      <c r="L120" s="163"/>
      <c r="M120" s="168"/>
      <c r="T120" s="169"/>
      <c r="AT120" s="164" t="s">
        <v>177</v>
      </c>
      <c r="AU120" s="164" t="s">
        <v>82</v>
      </c>
      <c r="AV120" s="14" t="s">
        <v>173</v>
      </c>
      <c r="AW120" s="14" t="s">
        <v>33</v>
      </c>
      <c r="AX120" s="14" t="s">
        <v>80</v>
      </c>
      <c r="AY120" s="164" t="s">
        <v>166</v>
      </c>
    </row>
    <row r="121" spans="2:65" s="11" customFormat="1" ht="22.9" customHeight="1">
      <c r="B121" s="120"/>
      <c r="D121" s="121" t="s">
        <v>71</v>
      </c>
      <c r="E121" s="130" t="s">
        <v>5025</v>
      </c>
      <c r="F121" s="130" t="s">
        <v>5026</v>
      </c>
      <c r="I121" s="123"/>
      <c r="J121" s="131">
        <f>BK121</f>
        <v>0</v>
      </c>
      <c r="L121" s="120"/>
      <c r="M121" s="125"/>
      <c r="P121" s="126">
        <f>SUM(P122:P126)</f>
        <v>0</v>
      </c>
      <c r="R121" s="126">
        <f>SUM(R122:R126)</f>
        <v>0</v>
      </c>
      <c r="T121" s="127">
        <f>SUM(T122:T126)</f>
        <v>0</v>
      </c>
      <c r="AR121" s="121" t="s">
        <v>80</v>
      </c>
      <c r="AT121" s="128" t="s">
        <v>71</v>
      </c>
      <c r="AU121" s="128" t="s">
        <v>80</v>
      </c>
      <c r="AY121" s="121" t="s">
        <v>166</v>
      </c>
      <c r="BK121" s="129">
        <f>SUM(BK122:BK126)</f>
        <v>0</v>
      </c>
    </row>
    <row r="122" spans="2:65" s="1" customFormat="1" ht="16.5" customHeight="1">
      <c r="B122" s="33"/>
      <c r="C122" s="132" t="s">
        <v>246</v>
      </c>
      <c r="D122" s="132" t="s">
        <v>168</v>
      </c>
      <c r="E122" s="133" t="s">
        <v>5027</v>
      </c>
      <c r="F122" s="134" t="s">
        <v>5028</v>
      </c>
      <c r="G122" s="135" t="s">
        <v>1543</v>
      </c>
      <c r="H122" s="136">
        <v>1</v>
      </c>
      <c r="I122" s="137"/>
      <c r="J122" s="138">
        <f>ROUND(I122*H122,2)</f>
        <v>0</v>
      </c>
      <c r="K122" s="134" t="s">
        <v>19</v>
      </c>
      <c r="L122" s="33"/>
      <c r="M122" s="139" t="s">
        <v>19</v>
      </c>
      <c r="N122" s="140" t="s">
        <v>43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4984</v>
      </c>
      <c r="AT122" s="143" t="s">
        <v>168</v>
      </c>
      <c r="AU122" s="143" t="s">
        <v>82</v>
      </c>
      <c r="AY122" s="18" t="s">
        <v>166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80</v>
      </c>
      <c r="BK122" s="144">
        <f>ROUND(I122*H122,2)</f>
        <v>0</v>
      </c>
      <c r="BL122" s="18" t="s">
        <v>4984</v>
      </c>
      <c r="BM122" s="143" t="s">
        <v>5029</v>
      </c>
    </row>
    <row r="123" spans="2:65" s="1" customFormat="1" ht="19.5">
      <c r="B123" s="33"/>
      <c r="D123" s="150" t="s">
        <v>887</v>
      </c>
      <c r="F123" s="187" t="s">
        <v>5030</v>
      </c>
      <c r="I123" s="147"/>
      <c r="L123" s="33"/>
      <c r="M123" s="148"/>
      <c r="T123" s="54"/>
      <c r="AT123" s="18" t="s">
        <v>887</v>
      </c>
      <c r="AU123" s="18" t="s">
        <v>82</v>
      </c>
    </row>
    <row r="124" spans="2:65" s="12" customFormat="1" ht="33.75">
      <c r="B124" s="149"/>
      <c r="D124" s="150" t="s">
        <v>177</v>
      </c>
      <c r="E124" s="151" t="s">
        <v>19</v>
      </c>
      <c r="F124" s="152" t="s">
        <v>5031</v>
      </c>
      <c r="H124" s="151" t="s">
        <v>19</v>
      </c>
      <c r="I124" s="153"/>
      <c r="L124" s="149"/>
      <c r="M124" s="154"/>
      <c r="T124" s="155"/>
      <c r="AT124" s="151" t="s">
        <v>177</v>
      </c>
      <c r="AU124" s="151" t="s">
        <v>82</v>
      </c>
      <c r="AV124" s="12" t="s">
        <v>80</v>
      </c>
      <c r="AW124" s="12" t="s">
        <v>33</v>
      </c>
      <c r="AX124" s="12" t="s">
        <v>72</v>
      </c>
      <c r="AY124" s="151" t="s">
        <v>166</v>
      </c>
    </row>
    <row r="125" spans="2:65" s="13" customFormat="1" ht="11.25">
      <c r="B125" s="156"/>
      <c r="D125" s="150" t="s">
        <v>177</v>
      </c>
      <c r="E125" s="157" t="s">
        <v>19</v>
      </c>
      <c r="F125" s="158" t="s">
        <v>80</v>
      </c>
      <c r="H125" s="159">
        <v>1</v>
      </c>
      <c r="I125" s="160"/>
      <c r="L125" s="156"/>
      <c r="M125" s="161"/>
      <c r="T125" s="162"/>
      <c r="AT125" s="157" t="s">
        <v>177</v>
      </c>
      <c r="AU125" s="157" t="s">
        <v>82</v>
      </c>
      <c r="AV125" s="13" t="s">
        <v>82</v>
      </c>
      <c r="AW125" s="13" t="s">
        <v>33</v>
      </c>
      <c r="AX125" s="13" t="s">
        <v>72</v>
      </c>
      <c r="AY125" s="157" t="s">
        <v>166</v>
      </c>
    </row>
    <row r="126" spans="2:65" s="14" customFormat="1" ht="11.25">
      <c r="B126" s="163"/>
      <c r="D126" s="150" t="s">
        <v>177</v>
      </c>
      <c r="E126" s="164" t="s">
        <v>19</v>
      </c>
      <c r="F126" s="165" t="s">
        <v>206</v>
      </c>
      <c r="H126" s="166">
        <v>1</v>
      </c>
      <c r="I126" s="167"/>
      <c r="L126" s="163"/>
      <c r="M126" s="168"/>
      <c r="T126" s="169"/>
      <c r="AT126" s="164" t="s">
        <v>177</v>
      </c>
      <c r="AU126" s="164" t="s">
        <v>82</v>
      </c>
      <c r="AV126" s="14" t="s">
        <v>173</v>
      </c>
      <c r="AW126" s="14" t="s">
        <v>33</v>
      </c>
      <c r="AX126" s="14" t="s">
        <v>80</v>
      </c>
      <c r="AY126" s="164" t="s">
        <v>166</v>
      </c>
    </row>
    <row r="127" spans="2:65" s="11" customFormat="1" ht="22.9" customHeight="1">
      <c r="B127" s="120"/>
      <c r="D127" s="121" t="s">
        <v>71</v>
      </c>
      <c r="E127" s="130" t="s">
        <v>5032</v>
      </c>
      <c r="F127" s="130" t="s">
        <v>5033</v>
      </c>
      <c r="I127" s="123"/>
      <c r="J127" s="131">
        <f>BK127</f>
        <v>0</v>
      </c>
      <c r="L127" s="120"/>
      <c r="M127" s="125"/>
      <c r="P127" s="126">
        <f>SUM(P128:P173)</f>
        <v>0</v>
      </c>
      <c r="R127" s="126">
        <f>SUM(R128:R173)</f>
        <v>0</v>
      </c>
      <c r="T127" s="127">
        <f>SUM(T128:T173)</f>
        <v>0</v>
      </c>
      <c r="AR127" s="121" t="s">
        <v>80</v>
      </c>
      <c r="AT127" s="128" t="s">
        <v>71</v>
      </c>
      <c r="AU127" s="128" t="s">
        <v>80</v>
      </c>
      <c r="AY127" s="121" t="s">
        <v>166</v>
      </c>
      <c r="BK127" s="129">
        <f>SUM(BK128:BK173)</f>
        <v>0</v>
      </c>
    </row>
    <row r="128" spans="2:65" s="1" customFormat="1" ht="16.5" customHeight="1">
      <c r="B128" s="33"/>
      <c r="C128" s="132" t="s">
        <v>253</v>
      </c>
      <c r="D128" s="132" t="s">
        <v>168</v>
      </c>
      <c r="E128" s="133" t="s">
        <v>5034</v>
      </c>
      <c r="F128" s="134" t="s">
        <v>5035</v>
      </c>
      <c r="G128" s="135" t="s">
        <v>1543</v>
      </c>
      <c r="H128" s="136">
        <v>1</v>
      </c>
      <c r="I128" s="137"/>
      <c r="J128" s="138">
        <f>ROUND(I128*H128,2)</f>
        <v>0</v>
      </c>
      <c r="K128" s="134" t="s">
        <v>19</v>
      </c>
      <c r="L128" s="33"/>
      <c r="M128" s="139" t="s">
        <v>19</v>
      </c>
      <c r="N128" s="140" t="s">
        <v>43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4984</v>
      </c>
      <c r="AT128" s="143" t="s">
        <v>168</v>
      </c>
      <c r="AU128" s="143" t="s">
        <v>82</v>
      </c>
      <c r="AY128" s="18" t="s">
        <v>166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80</v>
      </c>
      <c r="BK128" s="144">
        <f>ROUND(I128*H128,2)</f>
        <v>0</v>
      </c>
      <c r="BL128" s="18" t="s">
        <v>4984</v>
      </c>
      <c r="BM128" s="143" t="s">
        <v>5036</v>
      </c>
    </row>
    <row r="129" spans="2:65" s="12" customFormat="1" ht="33.75">
      <c r="B129" s="149"/>
      <c r="D129" s="150" t="s">
        <v>177</v>
      </c>
      <c r="E129" s="151" t="s">
        <v>19</v>
      </c>
      <c r="F129" s="152" t="s">
        <v>5037</v>
      </c>
      <c r="H129" s="151" t="s">
        <v>19</v>
      </c>
      <c r="I129" s="153"/>
      <c r="L129" s="149"/>
      <c r="M129" s="154"/>
      <c r="T129" s="155"/>
      <c r="AT129" s="151" t="s">
        <v>177</v>
      </c>
      <c r="AU129" s="151" t="s">
        <v>82</v>
      </c>
      <c r="AV129" s="12" t="s">
        <v>80</v>
      </c>
      <c r="AW129" s="12" t="s">
        <v>33</v>
      </c>
      <c r="AX129" s="12" t="s">
        <v>72</v>
      </c>
      <c r="AY129" s="151" t="s">
        <v>166</v>
      </c>
    </row>
    <row r="130" spans="2:65" s="12" customFormat="1" ht="11.25">
      <c r="B130" s="149"/>
      <c r="D130" s="150" t="s">
        <v>177</v>
      </c>
      <c r="E130" s="151" t="s">
        <v>19</v>
      </c>
      <c r="F130" s="152" t="s">
        <v>5038</v>
      </c>
      <c r="H130" s="151" t="s">
        <v>19</v>
      </c>
      <c r="I130" s="153"/>
      <c r="L130" s="149"/>
      <c r="M130" s="154"/>
      <c r="T130" s="155"/>
      <c r="AT130" s="151" t="s">
        <v>177</v>
      </c>
      <c r="AU130" s="151" t="s">
        <v>82</v>
      </c>
      <c r="AV130" s="12" t="s">
        <v>80</v>
      </c>
      <c r="AW130" s="12" t="s">
        <v>33</v>
      </c>
      <c r="AX130" s="12" t="s">
        <v>72</v>
      </c>
      <c r="AY130" s="151" t="s">
        <v>166</v>
      </c>
    </row>
    <row r="131" spans="2:65" s="13" customFormat="1" ht="11.25">
      <c r="B131" s="156"/>
      <c r="D131" s="150" t="s">
        <v>177</v>
      </c>
      <c r="E131" s="157" t="s">
        <v>19</v>
      </c>
      <c r="F131" s="158" t="s">
        <v>80</v>
      </c>
      <c r="H131" s="159">
        <v>1</v>
      </c>
      <c r="I131" s="160"/>
      <c r="L131" s="156"/>
      <c r="M131" s="161"/>
      <c r="T131" s="162"/>
      <c r="AT131" s="157" t="s">
        <v>177</v>
      </c>
      <c r="AU131" s="157" t="s">
        <v>82</v>
      </c>
      <c r="AV131" s="13" t="s">
        <v>82</v>
      </c>
      <c r="AW131" s="13" t="s">
        <v>33</v>
      </c>
      <c r="AX131" s="13" t="s">
        <v>72</v>
      </c>
      <c r="AY131" s="157" t="s">
        <v>166</v>
      </c>
    </row>
    <row r="132" spans="2:65" s="14" customFormat="1" ht="11.25">
      <c r="B132" s="163"/>
      <c r="D132" s="150" t="s">
        <v>177</v>
      </c>
      <c r="E132" s="164" t="s">
        <v>19</v>
      </c>
      <c r="F132" s="165" t="s">
        <v>206</v>
      </c>
      <c r="H132" s="166">
        <v>1</v>
      </c>
      <c r="I132" s="167"/>
      <c r="L132" s="163"/>
      <c r="M132" s="168"/>
      <c r="T132" s="169"/>
      <c r="AT132" s="164" t="s">
        <v>177</v>
      </c>
      <c r="AU132" s="164" t="s">
        <v>82</v>
      </c>
      <c r="AV132" s="14" t="s">
        <v>173</v>
      </c>
      <c r="AW132" s="14" t="s">
        <v>33</v>
      </c>
      <c r="AX132" s="14" t="s">
        <v>80</v>
      </c>
      <c r="AY132" s="164" t="s">
        <v>166</v>
      </c>
    </row>
    <row r="133" spans="2:65" s="1" customFormat="1" ht="24.2" customHeight="1">
      <c r="B133" s="33"/>
      <c r="C133" s="132" t="s">
        <v>8</v>
      </c>
      <c r="D133" s="132" t="s">
        <v>168</v>
      </c>
      <c r="E133" s="133" t="s">
        <v>5039</v>
      </c>
      <c r="F133" s="134" t="s">
        <v>5040</v>
      </c>
      <c r="G133" s="135" t="s">
        <v>1543</v>
      </c>
      <c r="H133" s="136">
        <v>1</v>
      </c>
      <c r="I133" s="137"/>
      <c r="J133" s="138">
        <f>ROUND(I133*H133,2)</f>
        <v>0</v>
      </c>
      <c r="K133" s="134" t="s">
        <v>19</v>
      </c>
      <c r="L133" s="33"/>
      <c r="M133" s="139" t="s">
        <v>19</v>
      </c>
      <c r="N133" s="140" t="s">
        <v>43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4984</v>
      </c>
      <c r="AT133" s="143" t="s">
        <v>168</v>
      </c>
      <c r="AU133" s="143" t="s">
        <v>82</v>
      </c>
      <c r="AY133" s="18" t="s">
        <v>166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80</v>
      </c>
      <c r="BK133" s="144">
        <f>ROUND(I133*H133,2)</f>
        <v>0</v>
      </c>
      <c r="BL133" s="18" t="s">
        <v>4984</v>
      </c>
      <c r="BM133" s="143" t="s">
        <v>5041</v>
      </c>
    </row>
    <row r="134" spans="2:65" s="1" customFormat="1" ht="21.75" customHeight="1">
      <c r="B134" s="33"/>
      <c r="C134" s="132" t="s">
        <v>263</v>
      </c>
      <c r="D134" s="132" t="s">
        <v>168</v>
      </c>
      <c r="E134" s="133" t="s">
        <v>5042</v>
      </c>
      <c r="F134" s="134" t="s">
        <v>5043</v>
      </c>
      <c r="G134" s="135" t="s">
        <v>1543</v>
      </c>
      <c r="H134" s="136">
        <v>1</v>
      </c>
      <c r="I134" s="137"/>
      <c r="J134" s="138">
        <f>ROUND(I134*H134,2)</f>
        <v>0</v>
      </c>
      <c r="K134" s="134" t="s">
        <v>19</v>
      </c>
      <c r="L134" s="33"/>
      <c r="M134" s="139" t="s">
        <v>19</v>
      </c>
      <c r="N134" s="140" t="s">
        <v>43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4984</v>
      </c>
      <c r="AT134" s="143" t="s">
        <v>168</v>
      </c>
      <c r="AU134" s="143" t="s">
        <v>82</v>
      </c>
      <c r="AY134" s="18" t="s">
        <v>166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8" t="s">
        <v>80</v>
      </c>
      <c r="BK134" s="144">
        <f>ROUND(I134*H134,2)</f>
        <v>0</v>
      </c>
      <c r="BL134" s="18" t="s">
        <v>4984</v>
      </c>
      <c r="BM134" s="143" t="s">
        <v>5044</v>
      </c>
    </row>
    <row r="135" spans="2:65" s="1" customFormat="1" ht="29.25">
      <c r="B135" s="33"/>
      <c r="D135" s="150" t="s">
        <v>887</v>
      </c>
      <c r="F135" s="187" t="s">
        <v>5045</v>
      </c>
      <c r="I135" s="147"/>
      <c r="L135" s="33"/>
      <c r="M135" s="148"/>
      <c r="T135" s="54"/>
      <c r="AT135" s="18" t="s">
        <v>887</v>
      </c>
      <c r="AU135" s="18" t="s">
        <v>82</v>
      </c>
    </row>
    <row r="136" spans="2:65" s="13" customFormat="1" ht="11.25">
      <c r="B136" s="156"/>
      <c r="D136" s="150" t="s">
        <v>177</v>
      </c>
      <c r="E136" s="157" t="s">
        <v>19</v>
      </c>
      <c r="F136" s="158" t="s">
        <v>80</v>
      </c>
      <c r="H136" s="159">
        <v>1</v>
      </c>
      <c r="I136" s="160"/>
      <c r="L136" s="156"/>
      <c r="M136" s="161"/>
      <c r="T136" s="162"/>
      <c r="AT136" s="157" t="s">
        <v>177</v>
      </c>
      <c r="AU136" s="157" t="s">
        <v>82</v>
      </c>
      <c r="AV136" s="13" t="s">
        <v>82</v>
      </c>
      <c r="AW136" s="13" t="s">
        <v>33</v>
      </c>
      <c r="AX136" s="13" t="s">
        <v>72</v>
      </c>
      <c r="AY136" s="157" t="s">
        <v>166</v>
      </c>
    </row>
    <row r="137" spans="2:65" s="14" customFormat="1" ht="11.25">
      <c r="B137" s="163"/>
      <c r="D137" s="150" t="s">
        <v>177</v>
      </c>
      <c r="E137" s="164" t="s">
        <v>19</v>
      </c>
      <c r="F137" s="165" t="s">
        <v>206</v>
      </c>
      <c r="H137" s="166">
        <v>1</v>
      </c>
      <c r="I137" s="167"/>
      <c r="L137" s="163"/>
      <c r="M137" s="168"/>
      <c r="T137" s="169"/>
      <c r="AT137" s="164" t="s">
        <v>177</v>
      </c>
      <c r="AU137" s="164" t="s">
        <v>82</v>
      </c>
      <c r="AV137" s="14" t="s">
        <v>173</v>
      </c>
      <c r="AW137" s="14" t="s">
        <v>33</v>
      </c>
      <c r="AX137" s="14" t="s">
        <v>80</v>
      </c>
      <c r="AY137" s="164" t="s">
        <v>166</v>
      </c>
    </row>
    <row r="138" spans="2:65" s="1" customFormat="1" ht="16.5" customHeight="1">
      <c r="B138" s="33"/>
      <c r="C138" s="132" t="s">
        <v>270</v>
      </c>
      <c r="D138" s="132" t="s">
        <v>168</v>
      </c>
      <c r="E138" s="133" t="s">
        <v>5046</v>
      </c>
      <c r="F138" s="134" t="s">
        <v>5047</v>
      </c>
      <c r="G138" s="135" t="s">
        <v>1543</v>
      </c>
      <c r="H138" s="136">
        <v>1</v>
      </c>
      <c r="I138" s="137"/>
      <c r="J138" s="138">
        <f>ROUND(I138*H138,2)</f>
        <v>0</v>
      </c>
      <c r="K138" s="134" t="s">
        <v>19</v>
      </c>
      <c r="L138" s="33"/>
      <c r="M138" s="139" t="s">
        <v>19</v>
      </c>
      <c r="N138" s="140" t="s">
        <v>43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4984</v>
      </c>
      <c r="AT138" s="143" t="s">
        <v>168</v>
      </c>
      <c r="AU138" s="143" t="s">
        <v>82</v>
      </c>
      <c r="AY138" s="18" t="s">
        <v>166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8" t="s">
        <v>80</v>
      </c>
      <c r="BK138" s="144">
        <f>ROUND(I138*H138,2)</f>
        <v>0</v>
      </c>
      <c r="BL138" s="18" t="s">
        <v>4984</v>
      </c>
      <c r="BM138" s="143" t="s">
        <v>5048</v>
      </c>
    </row>
    <row r="139" spans="2:65" s="1" customFormat="1" ht="16.5" customHeight="1">
      <c r="B139" s="33"/>
      <c r="C139" s="132" t="s">
        <v>276</v>
      </c>
      <c r="D139" s="132" t="s">
        <v>168</v>
      </c>
      <c r="E139" s="133" t="s">
        <v>5049</v>
      </c>
      <c r="F139" s="134" t="s">
        <v>5050</v>
      </c>
      <c r="G139" s="135" t="s">
        <v>1543</v>
      </c>
      <c r="H139" s="136">
        <v>1</v>
      </c>
      <c r="I139" s="137"/>
      <c r="J139" s="138">
        <f>ROUND(I139*H139,2)</f>
        <v>0</v>
      </c>
      <c r="K139" s="134" t="s">
        <v>19</v>
      </c>
      <c r="L139" s="33"/>
      <c r="M139" s="139" t="s">
        <v>19</v>
      </c>
      <c r="N139" s="140" t="s">
        <v>43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4984</v>
      </c>
      <c r="AT139" s="143" t="s">
        <v>168</v>
      </c>
      <c r="AU139" s="143" t="s">
        <v>82</v>
      </c>
      <c r="AY139" s="18" t="s">
        <v>166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8" t="s">
        <v>80</v>
      </c>
      <c r="BK139" s="144">
        <f>ROUND(I139*H139,2)</f>
        <v>0</v>
      </c>
      <c r="BL139" s="18" t="s">
        <v>4984</v>
      </c>
      <c r="BM139" s="143" t="s">
        <v>5051</v>
      </c>
    </row>
    <row r="140" spans="2:65" s="12" customFormat="1" ht="11.25">
      <c r="B140" s="149"/>
      <c r="D140" s="150" t="s">
        <v>177</v>
      </c>
      <c r="E140" s="151" t="s">
        <v>19</v>
      </c>
      <c r="F140" s="152" t="s">
        <v>5052</v>
      </c>
      <c r="H140" s="151" t="s">
        <v>19</v>
      </c>
      <c r="I140" s="153"/>
      <c r="L140" s="149"/>
      <c r="M140" s="154"/>
      <c r="T140" s="155"/>
      <c r="AT140" s="151" t="s">
        <v>177</v>
      </c>
      <c r="AU140" s="151" t="s">
        <v>82</v>
      </c>
      <c r="AV140" s="12" t="s">
        <v>80</v>
      </c>
      <c r="AW140" s="12" t="s">
        <v>33</v>
      </c>
      <c r="AX140" s="12" t="s">
        <v>72</v>
      </c>
      <c r="AY140" s="151" t="s">
        <v>166</v>
      </c>
    </row>
    <row r="141" spans="2:65" s="12" customFormat="1" ht="22.5">
      <c r="B141" s="149"/>
      <c r="D141" s="150" t="s">
        <v>177</v>
      </c>
      <c r="E141" s="151" t="s">
        <v>19</v>
      </c>
      <c r="F141" s="152" t="s">
        <v>5053</v>
      </c>
      <c r="H141" s="151" t="s">
        <v>19</v>
      </c>
      <c r="I141" s="153"/>
      <c r="L141" s="149"/>
      <c r="M141" s="154"/>
      <c r="T141" s="155"/>
      <c r="AT141" s="151" t="s">
        <v>177</v>
      </c>
      <c r="AU141" s="151" t="s">
        <v>82</v>
      </c>
      <c r="AV141" s="12" t="s">
        <v>80</v>
      </c>
      <c r="AW141" s="12" t="s">
        <v>33</v>
      </c>
      <c r="AX141" s="12" t="s">
        <v>72</v>
      </c>
      <c r="AY141" s="151" t="s">
        <v>166</v>
      </c>
    </row>
    <row r="142" spans="2:65" s="12" customFormat="1" ht="33.75">
      <c r="B142" s="149"/>
      <c r="D142" s="150" t="s">
        <v>177</v>
      </c>
      <c r="E142" s="151" t="s">
        <v>19</v>
      </c>
      <c r="F142" s="152" t="s">
        <v>5054</v>
      </c>
      <c r="H142" s="151" t="s">
        <v>19</v>
      </c>
      <c r="I142" s="153"/>
      <c r="L142" s="149"/>
      <c r="M142" s="154"/>
      <c r="T142" s="155"/>
      <c r="AT142" s="151" t="s">
        <v>177</v>
      </c>
      <c r="AU142" s="151" t="s">
        <v>82</v>
      </c>
      <c r="AV142" s="12" t="s">
        <v>80</v>
      </c>
      <c r="AW142" s="12" t="s">
        <v>33</v>
      </c>
      <c r="AX142" s="12" t="s">
        <v>72</v>
      </c>
      <c r="AY142" s="151" t="s">
        <v>166</v>
      </c>
    </row>
    <row r="143" spans="2:65" s="12" customFormat="1" ht="11.25">
      <c r="B143" s="149"/>
      <c r="D143" s="150" t="s">
        <v>177</v>
      </c>
      <c r="E143" s="151" t="s">
        <v>19</v>
      </c>
      <c r="F143" s="152" t="s">
        <v>5055</v>
      </c>
      <c r="H143" s="151" t="s">
        <v>19</v>
      </c>
      <c r="I143" s="153"/>
      <c r="L143" s="149"/>
      <c r="M143" s="154"/>
      <c r="T143" s="155"/>
      <c r="AT143" s="151" t="s">
        <v>177</v>
      </c>
      <c r="AU143" s="151" t="s">
        <v>82</v>
      </c>
      <c r="AV143" s="12" t="s">
        <v>80</v>
      </c>
      <c r="AW143" s="12" t="s">
        <v>33</v>
      </c>
      <c r="AX143" s="12" t="s">
        <v>72</v>
      </c>
      <c r="AY143" s="151" t="s">
        <v>166</v>
      </c>
    </row>
    <row r="144" spans="2:65" s="12" customFormat="1" ht="11.25">
      <c r="B144" s="149"/>
      <c r="D144" s="150" t="s">
        <v>177</v>
      </c>
      <c r="E144" s="151" t="s">
        <v>19</v>
      </c>
      <c r="F144" s="152" t="s">
        <v>5056</v>
      </c>
      <c r="H144" s="151" t="s">
        <v>19</v>
      </c>
      <c r="I144" s="153"/>
      <c r="L144" s="149"/>
      <c r="M144" s="154"/>
      <c r="T144" s="155"/>
      <c r="AT144" s="151" t="s">
        <v>177</v>
      </c>
      <c r="AU144" s="151" t="s">
        <v>82</v>
      </c>
      <c r="AV144" s="12" t="s">
        <v>80</v>
      </c>
      <c r="AW144" s="12" t="s">
        <v>33</v>
      </c>
      <c r="AX144" s="12" t="s">
        <v>72</v>
      </c>
      <c r="AY144" s="151" t="s">
        <v>166</v>
      </c>
    </row>
    <row r="145" spans="2:65" s="13" customFormat="1" ht="11.25">
      <c r="B145" s="156"/>
      <c r="D145" s="150" t="s">
        <v>177</v>
      </c>
      <c r="E145" s="157" t="s">
        <v>19</v>
      </c>
      <c r="F145" s="158" t="s">
        <v>80</v>
      </c>
      <c r="H145" s="159">
        <v>1</v>
      </c>
      <c r="I145" s="160"/>
      <c r="L145" s="156"/>
      <c r="M145" s="161"/>
      <c r="T145" s="162"/>
      <c r="AT145" s="157" t="s">
        <v>177</v>
      </c>
      <c r="AU145" s="157" t="s">
        <v>82</v>
      </c>
      <c r="AV145" s="13" t="s">
        <v>82</v>
      </c>
      <c r="AW145" s="13" t="s">
        <v>33</v>
      </c>
      <c r="AX145" s="13" t="s">
        <v>72</v>
      </c>
      <c r="AY145" s="157" t="s">
        <v>166</v>
      </c>
    </row>
    <row r="146" spans="2:65" s="14" customFormat="1" ht="11.25">
      <c r="B146" s="163"/>
      <c r="D146" s="150" t="s">
        <v>177</v>
      </c>
      <c r="E146" s="164" t="s">
        <v>19</v>
      </c>
      <c r="F146" s="165" t="s">
        <v>206</v>
      </c>
      <c r="H146" s="166">
        <v>1</v>
      </c>
      <c r="I146" s="167"/>
      <c r="L146" s="163"/>
      <c r="M146" s="168"/>
      <c r="T146" s="169"/>
      <c r="AT146" s="164" t="s">
        <v>177</v>
      </c>
      <c r="AU146" s="164" t="s">
        <v>82</v>
      </c>
      <c r="AV146" s="14" t="s">
        <v>173</v>
      </c>
      <c r="AW146" s="14" t="s">
        <v>33</v>
      </c>
      <c r="AX146" s="14" t="s">
        <v>80</v>
      </c>
      <c r="AY146" s="164" t="s">
        <v>166</v>
      </c>
    </row>
    <row r="147" spans="2:65" s="1" customFormat="1" ht="16.5" customHeight="1">
      <c r="B147" s="33"/>
      <c r="C147" s="132" t="s">
        <v>283</v>
      </c>
      <c r="D147" s="132" t="s">
        <v>168</v>
      </c>
      <c r="E147" s="133" t="s">
        <v>5057</v>
      </c>
      <c r="F147" s="134" t="s">
        <v>5058</v>
      </c>
      <c r="G147" s="135" t="s">
        <v>1543</v>
      </c>
      <c r="H147" s="136">
        <v>1</v>
      </c>
      <c r="I147" s="137"/>
      <c r="J147" s="138">
        <f>ROUND(I147*H147,2)</f>
        <v>0</v>
      </c>
      <c r="K147" s="134" t="s">
        <v>19</v>
      </c>
      <c r="L147" s="33"/>
      <c r="M147" s="139" t="s">
        <v>19</v>
      </c>
      <c r="N147" s="140" t="s">
        <v>43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4984</v>
      </c>
      <c r="AT147" s="143" t="s">
        <v>168</v>
      </c>
      <c r="AU147" s="143" t="s">
        <v>82</v>
      </c>
      <c r="AY147" s="18" t="s">
        <v>166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8" t="s">
        <v>80</v>
      </c>
      <c r="BK147" s="144">
        <f>ROUND(I147*H147,2)</f>
        <v>0</v>
      </c>
      <c r="BL147" s="18" t="s">
        <v>4984</v>
      </c>
      <c r="BM147" s="143" t="s">
        <v>5059</v>
      </c>
    </row>
    <row r="148" spans="2:65" s="12" customFormat="1" ht="11.25">
      <c r="B148" s="149"/>
      <c r="D148" s="150" t="s">
        <v>177</v>
      </c>
      <c r="E148" s="151" t="s">
        <v>19</v>
      </c>
      <c r="F148" s="152" t="s">
        <v>5060</v>
      </c>
      <c r="H148" s="151" t="s">
        <v>19</v>
      </c>
      <c r="I148" s="153"/>
      <c r="L148" s="149"/>
      <c r="M148" s="154"/>
      <c r="T148" s="155"/>
      <c r="AT148" s="151" t="s">
        <v>177</v>
      </c>
      <c r="AU148" s="151" t="s">
        <v>82</v>
      </c>
      <c r="AV148" s="12" t="s">
        <v>80</v>
      </c>
      <c r="AW148" s="12" t="s">
        <v>33</v>
      </c>
      <c r="AX148" s="12" t="s">
        <v>72</v>
      </c>
      <c r="AY148" s="151" t="s">
        <v>166</v>
      </c>
    </row>
    <row r="149" spans="2:65" s="12" customFormat="1" ht="22.5">
      <c r="B149" s="149"/>
      <c r="D149" s="150" t="s">
        <v>177</v>
      </c>
      <c r="E149" s="151" t="s">
        <v>19</v>
      </c>
      <c r="F149" s="152" t="s">
        <v>5061</v>
      </c>
      <c r="H149" s="151" t="s">
        <v>19</v>
      </c>
      <c r="I149" s="153"/>
      <c r="L149" s="149"/>
      <c r="M149" s="154"/>
      <c r="T149" s="155"/>
      <c r="AT149" s="151" t="s">
        <v>177</v>
      </c>
      <c r="AU149" s="151" t="s">
        <v>82</v>
      </c>
      <c r="AV149" s="12" t="s">
        <v>80</v>
      </c>
      <c r="AW149" s="12" t="s">
        <v>33</v>
      </c>
      <c r="AX149" s="12" t="s">
        <v>72</v>
      </c>
      <c r="AY149" s="151" t="s">
        <v>166</v>
      </c>
    </row>
    <row r="150" spans="2:65" s="12" customFormat="1" ht="22.5">
      <c r="B150" s="149"/>
      <c r="D150" s="150" t="s">
        <v>177</v>
      </c>
      <c r="E150" s="151" t="s">
        <v>19</v>
      </c>
      <c r="F150" s="152" t="s">
        <v>5062</v>
      </c>
      <c r="H150" s="151" t="s">
        <v>19</v>
      </c>
      <c r="I150" s="153"/>
      <c r="L150" s="149"/>
      <c r="M150" s="154"/>
      <c r="T150" s="155"/>
      <c r="AT150" s="151" t="s">
        <v>177</v>
      </c>
      <c r="AU150" s="151" t="s">
        <v>82</v>
      </c>
      <c r="AV150" s="12" t="s">
        <v>80</v>
      </c>
      <c r="AW150" s="12" t="s">
        <v>33</v>
      </c>
      <c r="AX150" s="12" t="s">
        <v>72</v>
      </c>
      <c r="AY150" s="151" t="s">
        <v>166</v>
      </c>
    </row>
    <row r="151" spans="2:65" s="12" customFormat="1" ht="22.5">
      <c r="B151" s="149"/>
      <c r="D151" s="150" t="s">
        <v>177</v>
      </c>
      <c r="E151" s="151" t="s">
        <v>19</v>
      </c>
      <c r="F151" s="152" t="s">
        <v>5063</v>
      </c>
      <c r="H151" s="151" t="s">
        <v>19</v>
      </c>
      <c r="I151" s="153"/>
      <c r="L151" s="149"/>
      <c r="M151" s="154"/>
      <c r="T151" s="155"/>
      <c r="AT151" s="151" t="s">
        <v>177</v>
      </c>
      <c r="AU151" s="151" t="s">
        <v>82</v>
      </c>
      <c r="AV151" s="12" t="s">
        <v>80</v>
      </c>
      <c r="AW151" s="12" t="s">
        <v>33</v>
      </c>
      <c r="AX151" s="12" t="s">
        <v>72</v>
      </c>
      <c r="AY151" s="151" t="s">
        <v>166</v>
      </c>
    </row>
    <row r="152" spans="2:65" s="12" customFormat="1" ht="33.75">
      <c r="B152" s="149"/>
      <c r="D152" s="150" t="s">
        <v>177</v>
      </c>
      <c r="E152" s="151" t="s">
        <v>19</v>
      </c>
      <c r="F152" s="152" t="s">
        <v>5064</v>
      </c>
      <c r="H152" s="151" t="s">
        <v>19</v>
      </c>
      <c r="I152" s="153"/>
      <c r="L152" s="149"/>
      <c r="M152" s="154"/>
      <c r="T152" s="155"/>
      <c r="AT152" s="151" t="s">
        <v>177</v>
      </c>
      <c r="AU152" s="151" t="s">
        <v>82</v>
      </c>
      <c r="AV152" s="12" t="s">
        <v>80</v>
      </c>
      <c r="AW152" s="12" t="s">
        <v>33</v>
      </c>
      <c r="AX152" s="12" t="s">
        <v>72</v>
      </c>
      <c r="AY152" s="151" t="s">
        <v>166</v>
      </c>
    </row>
    <row r="153" spans="2:65" s="12" customFormat="1" ht="22.5">
      <c r="B153" s="149"/>
      <c r="D153" s="150" t="s">
        <v>177</v>
      </c>
      <c r="E153" s="151" t="s">
        <v>19</v>
      </c>
      <c r="F153" s="152" t="s">
        <v>5065</v>
      </c>
      <c r="H153" s="151" t="s">
        <v>19</v>
      </c>
      <c r="I153" s="153"/>
      <c r="L153" s="149"/>
      <c r="M153" s="154"/>
      <c r="T153" s="155"/>
      <c r="AT153" s="151" t="s">
        <v>177</v>
      </c>
      <c r="AU153" s="151" t="s">
        <v>82</v>
      </c>
      <c r="AV153" s="12" t="s">
        <v>80</v>
      </c>
      <c r="AW153" s="12" t="s">
        <v>33</v>
      </c>
      <c r="AX153" s="12" t="s">
        <v>72</v>
      </c>
      <c r="AY153" s="151" t="s">
        <v>166</v>
      </c>
    </row>
    <row r="154" spans="2:65" s="12" customFormat="1" ht="22.5">
      <c r="B154" s="149"/>
      <c r="D154" s="150" t="s">
        <v>177</v>
      </c>
      <c r="E154" s="151" t="s">
        <v>19</v>
      </c>
      <c r="F154" s="152" t="s">
        <v>5066</v>
      </c>
      <c r="H154" s="151" t="s">
        <v>19</v>
      </c>
      <c r="I154" s="153"/>
      <c r="L154" s="149"/>
      <c r="M154" s="154"/>
      <c r="T154" s="155"/>
      <c r="AT154" s="151" t="s">
        <v>177</v>
      </c>
      <c r="AU154" s="151" t="s">
        <v>82</v>
      </c>
      <c r="AV154" s="12" t="s">
        <v>80</v>
      </c>
      <c r="AW154" s="12" t="s">
        <v>33</v>
      </c>
      <c r="AX154" s="12" t="s">
        <v>72</v>
      </c>
      <c r="AY154" s="151" t="s">
        <v>166</v>
      </c>
    </row>
    <row r="155" spans="2:65" s="12" customFormat="1" ht="33.75">
      <c r="B155" s="149"/>
      <c r="D155" s="150" t="s">
        <v>177</v>
      </c>
      <c r="E155" s="151" t="s">
        <v>19</v>
      </c>
      <c r="F155" s="152" t="s">
        <v>5067</v>
      </c>
      <c r="H155" s="151" t="s">
        <v>19</v>
      </c>
      <c r="I155" s="153"/>
      <c r="L155" s="149"/>
      <c r="M155" s="154"/>
      <c r="T155" s="155"/>
      <c r="AT155" s="151" t="s">
        <v>177</v>
      </c>
      <c r="AU155" s="151" t="s">
        <v>82</v>
      </c>
      <c r="AV155" s="12" t="s">
        <v>80</v>
      </c>
      <c r="AW155" s="12" t="s">
        <v>33</v>
      </c>
      <c r="AX155" s="12" t="s">
        <v>72</v>
      </c>
      <c r="AY155" s="151" t="s">
        <v>166</v>
      </c>
    </row>
    <row r="156" spans="2:65" s="12" customFormat="1" ht="22.5">
      <c r="B156" s="149"/>
      <c r="D156" s="150" t="s">
        <v>177</v>
      </c>
      <c r="E156" s="151" t="s">
        <v>19</v>
      </c>
      <c r="F156" s="152" t="s">
        <v>5068</v>
      </c>
      <c r="H156" s="151" t="s">
        <v>19</v>
      </c>
      <c r="I156" s="153"/>
      <c r="L156" s="149"/>
      <c r="M156" s="154"/>
      <c r="T156" s="155"/>
      <c r="AT156" s="151" t="s">
        <v>177</v>
      </c>
      <c r="AU156" s="151" t="s">
        <v>82</v>
      </c>
      <c r="AV156" s="12" t="s">
        <v>80</v>
      </c>
      <c r="AW156" s="12" t="s">
        <v>33</v>
      </c>
      <c r="AX156" s="12" t="s">
        <v>72</v>
      </c>
      <c r="AY156" s="151" t="s">
        <v>166</v>
      </c>
    </row>
    <row r="157" spans="2:65" s="12" customFormat="1" ht="22.5">
      <c r="B157" s="149"/>
      <c r="D157" s="150" t="s">
        <v>177</v>
      </c>
      <c r="E157" s="151" t="s">
        <v>19</v>
      </c>
      <c r="F157" s="152" t="s">
        <v>5069</v>
      </c>
      <c r="H157" s="151" t="s">
        <v>19</v>
      </c>
      <c r="I157" s="153"/>
      <c r="L157" s="149"/>
      <c r="M157" s="154"/>
      <c r="T157" s="155"/>
      <c r="AT157" s="151" t="s">
        <v>177</v>
      </c>
      <c r="AU157" s="151" t="s">
        <v>82</v>
      </c>
      <c r="AV157" s="12" t="s">
        <v>80</v>
      </c>
      <c r="AW157" s="12" t="s">
        <v>33</v>
      </c>
      <c r="AX157" s="12" t="s">
        <v>72</v>
      </c>
      <c r="AY157" s="151" t="s">
        <v>166</v>
      </c>
    </row>
    <row r="158" spans="2:65" s="12" customFormat="1" ht="11.25">
      <c r="B158" s="149"/>
      <c r="D158" s="150" t="s">
        <v>177</v>
      </c>
      <c r="E158" s="151" t="s">
        <v>19</v>
      </c>
      <c r="F158" s="152" t="s">
        <v>5070</v>
      </c>
      <c r="H158" s="151" t="s">
        <v>19</v>
      </c>
      <c r="I158" s="153"/>
      <c r="L158" s="149"/>
      <c r="M158" s="154"/>
      <c r="T158" s="155"/>
      <c r="AT158" s="151" t="s">
        <v>177</v>
      </c>
      <c r="AU158" s="151" t="s">
        <v>82</v>
      </c>
      <c r="AV158" s="12" t="s">
        <v>80</v>
      </c>
      <c r="AW158" s="12" t="s">
        <v>33</v>
      </c>
      <c r="AX158" s="12" t="s">
        <v>72</v>
      </c>
      <c r="AY158" s="151" t="s">
        <v>166</v>
      </c>
    </row>
    <row r="159" spans="2:65" s="13" customFormat="1" ht="11.25">
      <c r="B159" s="156"/>
      <c r="D159" s="150" t="s">
        <v>177</v>
      </c>
      <c r="E159" s="157" t="s">
        <v>19</v>
      </c>
      <c r="F159" s="158" t="s">
        <v>80</v>
      </c>
      <c r="H159" s="159">
        <v>1</v>
      </c>
      <c r="I159" s="160"/>
      <c r="L159" s="156"/>
      <c r="M159" s="161"/>
      <c r="T159" s="162"/>
      <c r="AT159" s="157" t="s">
        <v>177</v>
      </c>
      <c r="AU159" s="157" t="s">
        <v>82</v>
      </c>
      <c r="AV159" s="13" t="s">
        <v>82</v>
      </c>
      <c r="AW159" s="13" t="s">
        <v>33</v>
      </c>
      <c r="AX159" s="13" t="s">
        <v>72</v>
      </c>
      <c r="AY159" s="157" t="s">
        <v>166</v>
      </c>
    </row>
    <row r="160" spans="2:65" s="14" customFormat="1" ht="11.25">
      <c r="B160" s="163"/>
      <c r="D160" s="150" t="s">
        <v>177</v>
      </c>
      <c r="E160" s="164" t="s">
        <v>19</v>
      </c>
      <c r="F160" s="165" t="s">
        <v>206</v>
      </c>
      <c r="H160" s="166">
        <v>1</v>
      </c>
      <c r="I160" s="167"/>
      <c r="L160" s="163"/>
      <c r="M160" s="168"/>
      <c r="T160" s="169"/>
      <c r="AT160" s="164" t="s">
        <v>177</v>
      </c>
      <c r="AU160" s="164" t="s">
        <v>82</v>
      </c>
      <c r="AV160" s="14" t="s">
        <v>173</v>
      </c>
      <c r="AW160" s="14" t="s">
        <v>33</v>
      </c>
      <c r="AX160" s="14" t="s">
        <v>80</v>
      </c>
      <c r="AY160" s="164" t="s">
        <v>166</v>
      </c>
    </row>
    <row r="161" spans="2:65" s="1" customFormat="1" ht="21.75" customHeight="1">
      <c r="B161" s="33"/>
      <c r="C161" s="132" t="s">
        <v>289</v>
      </c>
      <c r="D161" s="132" t="s">
        <v>168</v>
      </c>
      <c r="E161" s="133" t="s">
        <v>5071</v>
      </c>
      <c r="F161" s="134" t="s">
        <v>5072</v>
      </c>
      <c r="G161" s="135" t="s">
        <v>1543</v>
      </c>
      <c r="H161" s="136">
        <v>1</v>
      </c>
      <c r="I161" s="137"/>
      <c r="J161" s="138">
        <f>ROUND(I161*H161,2)</f>
        <v>0</v>
      </c>
      <c r="K161" s="134" t="s">
        <v>19</v>
      </c>
      <c r="L161" s="33"/>
      <c r="M161" s="139" t="s">
        <v>19</v>
      </c>
      <c r="N161" s="140" t="s">
        <v>43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4984</v>
      </c>
      <c r="AT161" s="143" t="s">
        <v>168</v>
      </c>
      <c r="AU161" s="143" t="s">
        <v>82</v>
      </c>
      <c r="AY161" s="18" t="s">
        <v>166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80</v>
      </c>
      <c r="BK161" s="144">
        <f>ROUND(I161*H161,2)</f>
        <v>0</v>
      </c>
      <c r="BL161" s="18" t="s">
        <v>4984</v>
      </c>
      <c r="BM161" s="143" t="s">
        <v>5073</v>
      </c>
    </row>
    <row r="162" spans="2:65" s="1" customFormat="1" ht="16.5" customHeight="1">
      <c r="B162" s="33"/>
      <c r="C162" s="132" t="s">
        <v>294</v>
      </c>
      <c r="D162" s="132" t="s">
        <v>168</v>
      </c>
      <c r="E162" s="133" t="s">
        <v>5074</v>
      </c>
      <c r="F162" s="134" t="s">
        <v>5075</v>
      </c>
      <c r="G162" s="135" t="s">
        <v>1543</v>
      </c>
      <c r="H162" s="136">
        <v>1</v>
      </c>
      <c r="I162" s="137"/>
      <c r="J162" s="138">
        <f>ROUND(I162*H162,2)</f>
        <v>0</v>
      </c>
      <c r="K162" s="134" t="s">
        <v>19</v>
      </c>
      <c r="L162" s="33"/>
      <c r="M162" s="139" t="s">
        <v>19</v>
      </c>
      <c r="N162" s="140" t="s">
        <v>43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4984</v>
      </c>
      <c r="AT162" s="143" t="s">
        <v>168</v>
      </c>
      <c r="AU162" s="143" t="s">
        <v>82</v>
      </c>
      <c r="AY162" s="18" t="s">
        <v>166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8" t="s">
        <v>80</v>
      </c>
      <c r="BK162" s="144">
        <f>ROUND(I162*H162,2)</f>
        <v>0</v>
      </c>
      <c r="BL162" s="18" t="s">
        <v>4984</v>
      </c>
      <c r="BM162" s="143" t="s">
        <v>5076</v>
      </c>
    </row>
    <row r="163" spans="2:65" s="12" customFormat="1" ht="22.5">
      <c r="B163" s="149"/>
      <c r="D163" s="150" t="s">
        <v>177</v>
      </c>
      <c r="E163" s="151" t="s">
        <v>19</v>
      </c>
      <c r="F163" s="152" t="s">
        <v>5077</v>
      </c>
      <c r="H163" s="151" t="s">
        <v>19</v>
      </c>
      <c r="I163" s="153"/>
      <c r="L163" s="149"/>
      <c r="M163" s="154"/>
      <c r="T163" s="155"/>
      <c r="AT163" s="151" t="s">
        <v>177</v>
      </c>
      <c r="AU163" s="151" t="s">
        <v>82</v>
      </c>
      <c r="AV163" s="12" t="s">
        <v>80</v>
      </c>
      <c r="AW163" s="12" t="s">
        <v>33</v>
      </c>
      <c r="AX163" s="12" t="s">
        <v>72</v>
      </c>
      <c r="AY163" s="151" t="s">
        <v>166</v>
      </c>
    </row>
    <row r="164" spans="2:65" s="12" customFormat="1" ht="22.5">
      <c r="B164" s="149"/>
      <c r="D164" s="150" t="s">
        <v>177</v>
      </c>
      <c r="E164" s="151" t="s">
        <v>19</v>
      </c>
      <c r="F164" s="152" t="s">
        <v>5078</v>
      </c>
      <c r="H164" s="151" t="s">
        <v>19</v>
      </c>
      <c r="I164" s="153"/>
      <c r="L164" s="149"/>
      <c r="M164" s="154"/>
      <c r="T164" s="155"/>
      <c r="AT164" s="151" t="s">
        <v>177</v>
      </c>
      <c r="AU164" s="151" t="s">
        <v>82</v>
      </c>
      <c r="AV164" s="12" t="s">
        <v>80</v>
      </c>
      <c r="AW164" s="12" t="s">
        <v>33</v>
      </c>
      <c r="AX164" s="12" t="s">
        <v>72</v>
      </c>
      <c r="AY164" s="151" t="s">
        <v>166</v>
      </c>
    </row>
    <row r="165" spans="2:65" s="12" customFormat="1" ht="33.75">
      <c r="B165" s="149"/>
      <c r="D165" s="150" t="s">
        <v>177</v>
      </c>
      <c r="E165" s="151" t="s">
        <v>19</v>
      </c>
      <c r="F165" s="152" t="s">
        <v>5079</v>
      </c>
      <c r="H165" s="151" t="s">
        <v>19</v>
      </c>
      <c r="I165" s="153"/>
      <c r="L165" s="149"/>
      <c r="M165" s="154"/>
      <c r="T165" s="155"/>
      <c r="AT165" s="151" t="s">
        <v>177</v>
      </c>
      <c r="AU165" s="151" t="s">
        <v>82</v>
      </c>
      <c r="AV165" s="12" t="s">
        <v>80</v>
      </c>
      <c r="AW165" s="12" t="s">
        <v>33</v>
      </c>
      <c r="AX165" s="12" t="s">
        <v>72</v>
      </c>
      <c r="AY165" s="151" t="s">
        <v>166</v>
      </c>
    </row>
    <row r="166" spans="2:65" s="12" customFormat="1" ht="33.75">
      <c r="B166" s="149"/>
      <c r="D166" s="150" t="s">
        <v>177</v>
      </c>
      <c r="E166" s="151" t="s">
        <v>19</v>
      </c>
      <c r="F166" s="152" t="s">
        <v>5080</v>
      </c>
      <c r="H166" s="151" t="s">
        <v>19</v>
      </c>
      <c r="I166" s="153"/>
      <c r="L166" s="149"/>
      <c r="M166" s="154"/>
      <c r="T166" s="155"/>
      <c r="AT166" s="151" t="s">
        <v>177</v>
      </c>
      <c r="AU166" s="151" t="s">
        <v>82</v>
      </c>
      <c r="AV166" s="12" t="s">
        <v>80</v>
      </c>
      <c r="AW166" s="12" t="s">
        <v>33</v>
      </c>
      <c r="AX166" s="12" t="s">
        <v>72</v>
      </c>
      <c r="AY166" s="151" t="s">
        <v>166</v>
      </c>
    </row>
    <row r="167" spans="2:65" s="12" customFormat="1" ht="11.25">
      <c r="B167" s="149"/>
      <c r="D167" s="150" t="s">
        <v>177</v>
      </c>
      <c r="E167" s="151" t="s">
        <v>19</v>
      </c>
      <c r="F167" s="152" t="s">
        <v>5081</v>
      </c>
      <c r="H167" s="151" t="s">
        <v>19</v>
      </c>
      <c r="I167" s="153"/>
      <c r="L167" s="149"/>
      <c r="M167" s="154"/>
      <c r="T167" s="155"/>
      <c r="AT167" s="151" t="s">
        <v>177</v>
      </c>
      <c r="AU167" s="151" t="s">
        <v>82</v>
      </c>
      <c r="AV167" s="12" t="s">
        <v>80</v>
      </c>
      <c r="AW167" s="12" t="s">
        <v>33</v>
      </c>
      <c r="AX167" s="12" t="s">
        <v>72</v>
      </c>
      <c r="AY167" s="151" t="s">
        <v>166</v>
      </c>
    </row>
    <row r="168" spans="2:65" s="13" customFormat="1" ht="11.25">
      <c r="B168" s="156"/>
      <c r="D168" s="150" t="s">
        <v>177</v>
      </c>
      <c r="E168" s="157" t="s">
        <v>19</v>
      </c>
      <c r="F168" s="158" t="s">
        <v>80</v>
      </c>
      <c r="H168" s="159">
        <v>1</v>
      </c>
      <c r="I168" s="160"/>
      <c r="L168" s="156"/>
      <c r="M168" s="161"/>
      <c r="T168" s="162"/>
      <c r="AT168" s="157" t="s">
        <v>177</v>
      </c>
      <c r="AU168" s="157" t="s">
        <v>82</v>
      </c>
      <c r="AV168" s="13" t="s">
        <v>82</v>
      </c>
      <c r="AW168" s="13" t="s">
        <v>33</v>
      </c>
      <c r="AX168" s="13" t="s">
        <v>72</v>
      </c>
      <c r="AY168" s="157" t="s">
        <v>166</v>
      </c>
    </row>
    <row r="169" spans="2:65" s="14" customFormat="1" ht="11.25">
      <c r="B169" s="163"/>
      <c r="D169" s="150" t="s">
        <v>177</v>
      </c>
      <c r="E169" s="164" t="s">
        <v>19</v>
      </c>
      <c r="F169" s="165" t="s">
        <v>206</v>
      </c>
      <c r="H169" s="166">
        <v>1</v>
      </c>
      <c r="I169" s="167"/>
      <c r="L169" s="163"/>
      <c r="M169" s="168"/>
      <c r="T169" s="169"/>
      <c r="AT169" s="164" t="s">
        <v>177</v>
      </c>
      <c r="AU169" s="164" t="s">
        <v>82</v>
      </c>
      <c r="AV169" s="14" t="s">
        <v>173</v>
      </c>
      <c r="AW169" s="14" t="s">
        <v>33</v>
      </c>
      <c r="AX169" s="14" t="s">
        <v>80</v>
      </c>
      <c r="AY169" s="164" t="s">
        <v>166</v>
      </c>
    </row>
    <row r="170" spans="2:65" s="1" customFormat="1" ht="16.5" customHeight="1">
      <c r="B170" s="33"/>
      <c r="C170" s="132" t="s">
        <v>299</v>
      </c>
      <c r="D170" s="132" t="s">
        <v>168</v>
      </c>
      <c r="E170" s="133" t="s">
        <v>5082</v>
      </c>
      <c r="F170" s="134" t="s">
        <v>5083</v>
      </c>
      <c r="G170" s="135" t="s">
        <v>1543</v>
      </c>
      <c r="H170" s="136">
        <v>1</v>
      </c>
      <c r="I170" s="137"/>
      <c r="J170" s="138">
        <f>ROUND(I170*H170,2)</f>
        <v>0</v>
      </c>
      <c r="K170" s="134" t="s">
        <v>19</v>
      </c>
      <c r="L170" s="33"/>
      <c r="M170" s="139" t="s">
        <v>19</v>
      </c>
      <c r="N170" s="140" t="s">
        <v>43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4984</v>
      </c>
      <c r="AT170" s="143" t="s">
        <v>168</v>
      </c>
      <c r="AU170" s="143" t="s">
        <v>82</v>
      </c>
      <c r="AY170" s="18" t="s">
        <v>166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8" t="s">
        <v>80</v>
      </c>
      <c r="BK170" s="144">
        <f>ROUND(I170*H170,2)</f>
        <v>0</v>
      </c>
      <c r="BL170" s="18" t="s">
        <v>4984</v>
      </c>
      <c r="BM170" s="143" t="s">
        <v>5084</v>
      </c>
    </row>
    <row r="171" spans="2:65" s="1" customFormat="1" ht="16.5" customHeight="1">
      <c r="B171" s="33"/>
      <c r="C171" s="132" t="s">
        <v>304</v>
      </c>
      <c r="D171" s="132" t="s">
        <v>168</v>
      </c>
      <c r="E171" s="133" t="s">
        <v>5085</v>
      </c>
      <c r="F171" s="134" t="s">
        <v>5086</v>
      </c>
      <c r="G171" s="135" t="s">
        <v>1543</v>
      </c>
      <c r="H171" s="136">
        <v>1</v>
      </c>
      <c r="I171" s="137"/>
      <c r="J171" s="138">
        <f>ROUND(I171*H171,2)</f>
        <v>0</v>
      </c>
      <c r="K171" s="134" t="s">
        <v>19</v>
      </c>
      <c r="L171" s="33"/>
      <c r="M171" s="139" t="s">
        <v>19</v>
      </c>
      <c r="N171" s="140" t="s">
        <v>43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4984</v>
      </c>
      <c r="AT171" s="143" t="s">
        <v>168</v>
      </c>
      <c r="AU171" s="143" t="s">
        <v>82</v>
      </c>
      <c r="AY171" s="18" t="s">
        <v>166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8" t="s">
        <v>80</v>
      </c>
      <c r="BK171" s="144">
        <f>ROUND(I171*H171,2)</f>
        <v>0</v>
      </c>
      <c r="BL171" s="18" t="s">
        <v>4984</v>
      </c>
      <c r="BM171" s="143" t="s">
        <v>5087</v>
      </c>
    </row>
    <row r="172" spans="2:65" s="1" customFormat="1" ht="24.2" customHeight="1">
      <c r="B172" s="33"/>
      <c r="C172" s="132" t="s">
        <v>7</v>
      </c>
      <c r="D172" s="132" t="s">
        <v>168</v>
      </c>
      <c r="E172" s="133" t="s">
        <v>5088</v>
      </c>
      <c r="F172" s="134" t="s">
        <v>5089</v>
      </c>
      <c r="G172" s="135" t="s">
        <v>1543</v>
      </c>
      <c r="H172" s="136">
        <v>1</v>
      </c>
      <c r="I172" s="137"/>
      <c r="J172" s="138">
        <f>ROUND(I172*H172,2)</f>
        <v>0</v>
      </c>
      <c r="K172" s="134" t="s">
        <v>19</v>
      </c>
      <c r="L172" s="33"/>
      <c r="M172" s="139" t="s">
        <v>19</v>
      </c>
      <c r="N172" s="140" t="s">
        <v>43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4984</v>
      </c>
      <c r="AT172" s="143" t="s">
        <v>168</v>
      </c>
      <c r="AU172" s="143" t="s">
        <v>82</v>
      </c>
      <c r="AY172" s="18" t="s">
        <v>166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80</v>
      </c>
      <c r="BK172" s="144">
        <f>ROUND(I172*H172,2)</f>
        <v>0</v>
      </c>
      <c r="BL172" s="18" t="s">
        <v>4984</v>
      </c>
      <c r="BM172" s="143" t="s">
        <v>5090</v>
      </c>
    </row>
    <row r="173" spans="2:65" s="1" customFormat="1" ht="21.75" customHeight="1">
      <c r="B173" s="33"/>
      <c r="C173" s="132" t="s">
        <v>316</v>
      </c>
      <c r="D173" s="132" t="s">
        <v>168</v>
      </c>
      <c r="E173" s="133" t="s">
        <v>5091</v>
      </c>
      <c r="F173" s="134" t="s">
        <v>5092</v>
      </c>
      <c r="G173" s="135" t="s">
        <v>1543</v>
      </c>
      <c r="H173" s="136">
        <v>1</v>
      </c>
      <c r="I173" s="137"/>
      <c r="J173" s="138">
        <f>ROUND(I173*H173,2)</f>
        <v>0</v>
      </c>
      <c r="K173" s="134" t="s">
        <v>19</v>
      </c>
      <c r="L173" s="33"/>
      <c r="M173" s="188" t="s">
        <v>19</v>
      </c>
      <c r="N173" s="189" t="s">
        <v>43</v>
      </c>
      <c r="O173" s="190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AR173" s="143" t="s">
        <v>4984</v>
      </c>
      <c r="AT173" s="143" t="s">
        <v>168</v>
      </c>
      <c r="AU173" s="143" t="s">
        <v>82</v>
      </c>
      <c r="AY173" s="18" t="s">
        <v>166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80</v>
      </c>
      <c r="BK173" s="144">
        <f>ROUND(I173*H173,2)</f>
        <v>0</v>
      </c>
      <c r="BL173" s="18" t="s">
        <v>4984</v>
      </c>
      <c r="BM173" s="143" t="s">
        <v>5093</v>
      </c>
    </row>
    <row r="174" spans="2:65" s="1" customFormat="1" ht="6.95" customHeight="1">
      <c r="B174" s="42"/>
      <c r="C174" s="43"/>
      <c r="D174" s="43"/>
      <c r="E174" s="43"/>
      <c r="F174" s="43"/>
      <c r="G174" s="43"/>
      <c r="H174" s="43"/>
      <c r="I174" s="43"/>
      <c r="J174" s="43"/>
      <c r="K174" s="43"/>
      <c r="L174" s="33"/>
    </row>
  </sheetData>
  <sheetProtection algorithmName="SHA-512" hashValue="W72xGWTgyBu7wE59ZNhMPC/qmPdg2FT4xba/r5euYG0QFm53TYyFM32PaBQiNl6zGHquNLcCQjjgmKN7cNFQQA==" saltValue="MAFbjK3OygRYpqCbpdRUEL046qOfUTraXGvi9W+QQa66QZV7l1rzgdlJk+tYDfkdApYBlNpgJbK0/p93aXkhUw==" spinCount="100000" sheet="1" objects="1" scenarios="1" formatColumns="0" formatRows="0" autoFilter="0"/>
  <autoFilter ref="C84:K173" xr:uid="{00000000-0009-0000-0000-00000B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197" customWidth="1"/>
    <col min="2" max="2" width="1.6640625" style="197" customWidth="1"/>
    <col min="3" max="4" width="5" style="197" customWidth="1"/>
    <col min="5" max="5" width="11.6640625" style="197" customWidth="1"/>
    <col min="6" max="6" width="9.1640625" style="197" customWidth="1"/>
    <col min="7" max="7" width="5" style="197" customWidth="1"/>
    <col min="8" max="8" width="77.83203125" style="197" customWidth="1"/>
    <col min="9" max="10" width="20" style="197" customWidth="1"/>
    <col min="11" max="11" width="1.6640625" style="197" customWidth="1"/>
  </cols>
  <sheetData>
    <row r="1" spans="2:11" customFormat="1" ht="37.5" customHeight="1"/>
    <row r="2" spans="2:11" customFormat="1" ht="7.5" customHeight="1">
      <c r="B2" s="198"/>
      <c r="C2" s="199"/>
      <c r="D2" s="199"/>
      <c r="E2" s="199"/>
      <c r="F2" s="199"/>
      <c r="G2" s="199"/>
      <c r="H2" s="199"/>
      <c r="I2" s="199"/>
      <c r="J2" s="199"/>
      <c r="K2" s="200"/>
    </row>
    <row r="3" spans="2:11" s="16" customFormat="1" ht="45" customHeight="1">
      <c r="B3" s="201"/>
      <c r="C3" s="329" t="s">
        <v>5094</v>
      </c>
      <c r="D3" s="329"/>
      <c r="E3" s="329"/>
      <c r="F3" s="329"/>
      <c r="G3" s="329"/>
      <c r="H3" s="329"/>
      <c r="I3" s="329"/>
      <c r="J3" s="329"/>
      <c r="K3" s="202"/>
    </row>
    <row r="4" spans="2:11" customFormat="1" ht="25.5" customHeight="1">
      <c r="B4" s="203"/>
      <c r="C4" s="328" t="s">
        <v>5095</v>
      </c>
      <c r="D4" s="328"/>
      <c r="E4" s="328"/>
      <c r="F4" s="328"/>
      <c r="G4" s="328"/>
      <c r="H4" s="328"/>
      <c r="I4" s="328"/>
      <c r="J4" s="328"/>
      <c r="K4" s="204"/>
    </row>
    <row r="5" spans="2:11" customFormat="1" ht="5.25" customHeight="1">
      <c r="B5" s="203"/>
      <c r="C5" s="205"/>
      <c r="D5" s="205"/>
      <c r="E5" s="205"/>
      <c r="F5" s="205"/>
      <c r="G5" s="205"/>
      <c r="H5" s="205"/>
      <c r="I5" s="205"/>
      <c r="J5" s="205"/>
      <c r="K5" s="204"/>
    </row>
    <row r="6" spans="2:11" customFormat="1" ht="15" customHeight="1">
      <c r="B6" s="203"/>
      <c r="C6" s="327" t="s">
        <v>5096</v>
      </c>
      <c r="D6" s="327"/>
      <c r="E6" s="327"/>
      <c r="F6" s="327"/>
      <c r="G6" s="327"/>
      <c r="H6" s="327"/>
      <c r="I6" s="327"/>
      <c r="J6" s="327"/>
      <c r="K6" s="204"/>
    </row>
    <row r="7" spans="2:11" customFormat="1" ht="15" customHeight="1">
      <c r="B7" s="207"/>
      <c r="C7" s="327" t="s">
        <v>5097</v>
      </c>
      <c r="D7" s="327"/>
      <c r="E7" s="327"/>
      <c r="F7" s="327"/>
      <c r="G7" s="327"/>
      <c r="H7" s="327"/>
      <c r="I7" s="327"/>
      <c r="J7" s="327"/>
      <c r="K7" s="204"/>
    </row>
    <row r="8" spans="2:11" customFormat="1" ht="12.75" customHeight="1">
      <c r="B8" s="207"/>
      <c r="C8" s="206"/>
      <c r="D8" s="206"/>
      <c r="E8" s="206"/>
      <c r="F8" s="206"/>
      <c r="G8" s="206"/>
      <c r="H8" s="206"/>
      <c r="I8" s="206"/>
      <c r="J8" s="206"/>
      <c r="K8" s="204"/>
    </row>
    <row r="9" spans="2:11" customFormat="1" ht="15" customHeight="1">
      <c r="B9" s="207"/>
      <c r="C9" s="327" t="s">
        <v>5098</v>
      </c>
      <c r="D9" s="327"/>
      <c r="E9" s="327"/>
      <c r="F9" s="327"/>
      <c r="G9" s="327"/>
      <c r="H9" s="327"/>
      <c r="I9" s="327"/>
      <c r="J9" s="327"/>
      <c r="K9" s="204"/>
    </row>
    <row r="10" spans="2:11" customFormat="1" ht="15" customHeight="1">
      <c r="B10" s="207"/>
      <c r="C10" s="206"/>
      <c r="D10" s="327" t="s">
        <v>5099</v>
      </c>
      <c r="E10" s="327"/>
      <c r="F10" s="327"/>
      <c r="G10" s="327"/>
      <c r="H10" s="327"/>
      <c r="I10" s="327"/>
      <c r="J10" s="327"/>
      <c r="K10" s="204"/>
    </row>
    <row r="11" spans="2:11" customFormat="1" ht="15" customHeight="1">
      <c r="B11" s="207"/>
      <c r="C11" s="208"/>
      <c r="D11" s="327" t="s">
        <v>5100</v>
      </c>
      <c r="E11" s="327"/>
      <c r="F11" s="327"/>
      <c r="G11" s="327"/>
      <c r="H11" s="327"/>
      <c r="I11" s="327"/>
      <c r="J11" s="327"/>
      <c r="K11" s="204"/>
    </row>
    <row r="12" spans="2:11" customFormat="1" ht="15" customHeight="1">
      <c r="B12" s="207"/>
      <c r="C12" s="208"/>
      <c r="D12" s="206"/>
      <c r="E12" s="206"/>
      <c r="F12" s="206"/>
      <c r="G12" s="206"/>
      <c r="H12" s="206"/>
      <c r="I12" s="206"/>
      <c r="J12" s="206"/>
      <c r="K12" s="204"/>
    </row>
    <row r="13" spans="2:11" customFormat="1" ht="15" customHeight="1">
      <c r="B13" s="207"/>
      <c r="C13" s="208"/>
      <c r="D13" s="209" t="s">
        <v>5101</v>
      </c>
      <c r="E13" s="206"/>
      <c r="F13" s="206"/>
      <c r="G13" s="206"/>
      <c r="H13" s="206"/>
      <c r="I13" s="206"/>
      <c r="J13" s="206"/>
      <c r="K13" s="204"/>
    </row>
    <row r="14" spans="2:11" customFormat="1" ht="12.75" customHeight="1">
      <c r="B14" s="207"/>
      <c r="C14" s="208"/>
      <c r="D14" s="208"/>
      <c r="E14" s="208"/>
      <c r="F14" s="208"/>
      <c r="G14" s="208"/>
      <c r="H14" s="208"/>
      <c r="I14" s="208"/>
      <c r="J14" s="208"/>
      <c r="K14" s="204"/>
    </row>
    <row r="15" spans="2:11" customFormat="1" ht="15" customHeight="1">
      <c r="B15" s="207"/>
      <c r="C15" s="208"/>
      <c r="D15" s="327" t="s">
        <v>5102</v>
      </c>
      <c r="E15" s="327"/>
      <c r="F15" s="327"/>
      <c r="G15" s="327"/>
      <c r="H15" s="327"/>
      <c r="I15" s="327"/>
      <c r="J15" s="327"/>
      <c r="K15" s="204"/>
    </row>
    <row r="16" spans="2:11" customFormat="1" ht="15" customHeight="1">
      <c r="B16" s="207"/>
      <c r="C16" s="208"/>
      <c r="D16" s="327" t="s">
        <v>5103</v>
      </c>
      <c r="E16" s="327"/>
      <c r="F16" s="327"/>
      <c r="G16" s="327"/>
      <c r="H16" s="327"/>
      <c r="I16" s="327"/>
      <c r="J16" s="327"/>
      <c r="K16" s="204"/>
    </row>
    <row r="17" spans="2:11" customFormat="1" ht="15" customHeight="1">
      <c r="B17" s="207"/>
      <c r="C17" s="208"/>
      <c r="D17" s="327" t="s">
        <v>5104</v>
      </c>
      <c r="E17" s="327"/>
      <c r="F17" s="327"/>
      <c r="G17" s="327"/>
      <c r="H17" s="327"/>
      <c r="I17" s="327"/>
      <c r="J17" s="327"/>
      <c r="K17" s="204"/>
    </row>
    <row r="18" spans="2:11" customFormat="1" ht="15" customHeight="1">
      <c r="B18" s="207"/>
      <c r="C18" s="208"/>
      <c r="D18" s="208"/>
      <c r="E18" s="210" t="s">
        <v>79</v>
      </c>
      <c r="F18" s="327" t="s">
        <v>5105</v>
      </c>
      <c r="G18" s="327"/>
      <c r="H18" s="327"/>
      <c r="I18" s="327"/>
      <c r="J18" s="327"/>
      <c r="K18" s="204"/>
    </row>
    <row r="19" spans="2:11" customFormat="1" ht="15" customHeight="1">
      <c r="B19" s="207"/>
      <c r="C19" s="208"/>
      <c r="D19" s="208"/>
      <c r="E19" s="210" t="s">
        <v>5106</v>
      </c>
      <c r="F19" s="327" t="s">
        <v>5107</v>
      </c>
      <c r="G19" s="327"/>
      <c r="H19" s="327"/>
      <c r="I19" s="327"/>
      <c r="J19" s="327"/>
      <c r="K19" s="204"/>
    </row>
    <row r="20" spans="2:11" customFormat="1" ht="15" customHeight="1">
      <c r="B20" s="207"/>
      <c r="C20" s="208"/>
      <c r="D20" s="208"/>
      <c r="E20" s="210" t="s">
        <v>107</v>
      </c>
      <c r="F20" s="327" t="s">
        <v>5108</v>
      </c>
      <c r="G20" s="327"/>
      <c r="H20" s="327"/>
      <c r="I20" s="327"/>
      <c r="J20" s="327"/>
      <c r="K20" s="204"/>
    </row>
    <row r="21" spans="2:11" customFormat="1" ht="15" customHeight="1">
      <c r="B21" s="207"/>
      <c r="C21" s="208"/>
      <c r="D21" s="208"/>
      <c r="E21" s="210" t="s">
        <v>115</v>
      </c>
      <c r="F21" s="327" t="s">
        <v>5109</v>
      </c>
      <c r="G21" s="327"/>
      <c r="H21" s="327"/>
      <c r="I21" s="327"/>
      <c r="J21" s="327"/>
      <c r="K21" s="204"/>
    </row>
    <row r="22" spans="2:11" customFormat="1" ht="15" customHeight="1">
      <c r="B22" s="207"/>
      <c r="C22" s="208"/>
      <c r="D22" s="208"/>
      <c r="E22" s="210" t="s">
        <v>5110</v>
      </c>
      <c r="F22" s="327" t="s">
        <v>5111</v>
      </c>
      <c r="G22" s="327"/>
      <c r="H22" s="327"/>
      <c r="I22" s="327"/>
      <c r="J22" s="327"/>
      <c r="K22" s="204"/>
    </row>
    <row r="23" spans="2:11" customFormat="1" ht="15" customHeight="1">
      <c r="B23" s="207"/>
      <c r="C23" s="208"/>
      <c r="D23" s="208"/>
      <c r="E23" s="210" t="s">
        <v>88</v>
      </c>
      <c r="F23" s="327" t="s">
        <v>5112</v>
      </c>
      <c r="G23" s="327"/>
      <c r="H23" s="327"/>
      <c r="I23" s="327"/>
      <c r="J23" s="327"/>
      <c r="K23" s="204"/>
    </row>
    <row r="24" spans="2:11" customFormat="1" ht="12.75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4"/>
    </row>
    <row r="25" spans="2:11" customFormat="1" ht="15" customHeight="1">
      <c r="B25" s="207"/>
      <c r="C25" s="327" t="s">
        <v>5113</v>
      </c>
      <c r="D25" s="327"/>
      <c r="E25" s="327"/>
      <c r="F25" s="327"/>
      <c r="G25" s="327"/>
      <c r="H25" s="327"/>
      <c r="I25" s="327"/>
      <c r="J25" s="327"/>
      <c r="K25" s="204"/>
    </row>
    <row r="26" spans="2:11" customFormat="1" ht="15" customHeight="1">
      <c r="B26" s="207"/>
      <c r="C26" s="327" t="s">
        <v>5114</v>
      </c>
      <c r="D26" s="327"/>
      <c r="E26" s="327"/>
      <c r="F26" s="327"/>
      <c r="G26" s="327"/>
      <c r="H26" s="327"/>
      <c r="I26" s="327"/>
      <c r="J26" s="327"/>
      <c r="K26" s="204"/>
    </row>
    <row r="27" spans="2:11" customFormat="1" ht="15" customHeight="1">
      <c r="B27" s="207"/>
      <c r="C27" s="206"/>
      <c r="D27" s="327" t="s">
        <v>5115</v>
      </c>
      <c r="E27" s="327"/>
      <c r="F27" s="327"/>
      <c r="G27" s="327"/>
      <c r="H27" s="327"/>
      <c r="I27" s="327"/>
      <c r="J27" s="327"/>
      <c r="K27" s="204"/>
    </row>
    <row r="28" spans="2:11" customFormat="1" ht="15" customHeight="1">
      <c r="B28" s="207"/>
      <c r="C28" s="208"/>
      <c r="D28" s="327" t="s">
        <v>5116</v>
      </c>
      <c r="E28" s="327"/>
      <c r="F28" s="327"/>
      <c r="G28" s="327"/>
      <c r="H28" s="327"/>
      <c r="I28" s="327"/>
      <c r="J28" s="327"/>
      <c r="K28" s="204"/>
    </row>
    <row r="29" spans="2:11" customFormat="1" ht="12.75" customHeight="1">
      <c r="B29" s="207"/>
      <c r="C29" s="208"/>
      <c r="D29" s="208"/>
      <c r="E29" s="208"/>
      <c r="F29" s="208"/>
      <c r="G29" s="208"/>
      <c r="H29" s="208"/>
      <c r="I29" s="208"/>
      <c r="J29" s="208"/>
      <c r="K29" s="204"/>
    </row>
    <row r="30" spans="2:11" customFormat="1" ht="15" customHeight="1">
      <c r="B30" s="207"/>
      <c r="C30" s="208"/>
      <c r="D30" s="327" t="s">
        <v>5117</v>
      </c>
      <c r="E30" s="327"/>
      <c r="F30" s="327"/>
      <c r="G30" s="327"/>
      <c r="H30" s="327"/>
      <c r="I30" s="327"/>
      <c r="J30" s="327"/>
      <c r="K30" s="204"/>
    </row>
    <row r="31" spans="2:11" customFormat="1" ht="15" customHeight="1">
      <c r="B31" s="207"/>
      <c r="C31" s="208"/>
      <c r="D31" s="327" t="s">
        <v>5118</v>
      </c>
      <c r="E31" s="327"/>
      <c r="F31" s="327"/>
      <c r="G31" s="327"/>
      <c r="H31" s="327"/>
      <c r="I31" s="327"/>
      <c r="J31" s="327"/>
      <c r="K31" s="204"/>
    </row>
    <row r="32" spans="2:11" customFormat="1" ht="12.75" customHeight="1">
      <c r="B32" s="207"/>
      <c r="C32" s="208"/>
      <c r="D32" s="208"/>
      <c r="E32" s="208"/>
      <c r="F32" s="208"/>
      <c r="G32" s="208"/>
      <c r="H32" s="208"/>
      <c r="I32" s="208"/>
      <c r="J32" s="208"/>
      <c r="K32" s="204"/>
    </row>
    <row r="33" spans="2:11" customFormat="1" ht="15" customHeight="1">
      <c r="B33" s="207"/>
      <c r="C33" s="208"/>
      <c r="D33" s="327" t="s">
        <v>5119</v>
      </c>
      <c r="E33" s="327"/>
      <c r="F33" s="327"/>
      <c r="G33" s="327"/>
      <c r="H33" s="327"/>
      <c r="I33" s="327"/>
      <c r="J33" s="327"/>
      <c r="K33" s="204"/>
    </row>
    <row r="34" spans="2:11" customFormat="1" ht="15" customHeight="1">
      <c r="B34" s="207"/>
      <c r="C34" s="208"/>
      <c r="D34" s="327" t="s">
        <v>5120</v>
      </c>
      <c r="E34" s="327"/>
      <c r="F34" s="327"/>
      <c r="G34" s="327"/>
      <c r="H34" s="327"/>
      <c r="I34" s="327"/>
      <c r="J34" s="327"/>
      <c r="K34" s="204"/>
    </row>
    <row r="35" spans="2:11" customFormat="1" ht="15" customHeight="1">
      <c r="B35" s="207"/>
      <c r="C35" s="208"/>
      <c r="D35" s="327" t="s">
        <v>5121</v>
      </c>
      <c r="E35" s="327"/>
      <c r="F35" s="327"/>
      <c r="G35" s="327"/>
      <c r="H35" s="327"/>
      <c r="I35" s="327"/>
      <c r="J35" s="327"/>
      <c r="K35" s="204"/>
    </row>
    <row r="36" spans="2:11" customFormat="1" ht="15" customHeight="1">
      <c r="B36" s="207"/>
      <c r="C36" s="208"/>
      <c r="D36" s="206"/>
      <c r="E36" s="209" t="s">
        <v>152</v>
      </c>
      <c r="F36" s="206"/>
      <c r="G36" s="327" t="s">
        <v>5122</v>
      </c>
      <c r="H36" s="327"/>
      <c r="I36" s="327"/>
      <c r="J36" s="327"/>
      <c r="K36" s="204"/>
    </row>
    <row r="37" spans="2:11" customFormat="1" ht="30.75" customHeight="1">
      <c r="B37" s="207"/>
      <c r="C37" s="208"/>
      <c r="D37" s="206"/>
      <c r="E37" s="209" t="s">
        <v>5123</v>
      </c>
      <c r="F37" s="206"/>
      <c r="G37" s="327" t="s">
        <v>5124</v>
      </c>
      <c r="H37" s="327"/>
      <c r="I37" s="327"/>
      <c r="J37" s="327"/>
      <c r="K37" s="204"/>
    </row>
    <row r="38" spans="2:11" customFormat="1" ht="15" customHeight="1">
      <c r="B38" s="207"/>
      <c r="C38" s="208"/>
      <c r="D38" s="206"/>
      <c r="E38" s="209" t="s">
        <v>53</v>
      </c>
      <c r="F38" s="206"/>
      <c r="G38" s="327" t="s">
        <v>5125</v>
      </c>
      <c r="H38" s="327"/>
      <c r="I38" s="327"/>
      <c r="J38" s="327"/>
      <c r="K38" s="204"/>
    </row>
    <row r="39" spans="2:11" customFormat="1" ht="15" customHeight="1">
      <c r="B39" s="207"/>
      <c r="C39" s="208"/>
      <c r="D39" s="206"/>
      <c r="E39" s="209" t="s">
        <v>54</v>
      </c>
      <c r="F39" s="206"/>
      <c r="G39" s="327" t="s">
        <v>5126</v>
      </c>
      <c r="H39" s="327"/>
      <c r="I39" s="327"/>
      <c r="J39" s="327"/>
      <c r="K39" s="204"/>
    </row>
    <row r="40" spans="2:11" customFormat="1" ht="15" customHeight="1">
      <c r="B40" s="207"/>
      <c r="C40" s="208"/>
      <c r="D40" s="206"/>
      <c r="E40" s="209" t="s">
        <v>153</v>
      </c>
      <c r="F40" s="206"/>
      <c r="G40" s="327" t="s">
        <v>5127</v>
      </c>
      <c r="H40" s="327"/>
      <c r="I40" s="327"/>
      <c r="J40" s="327"/>
      <c r="K40" s="204"/>
    </row>
    <row r="41" spans="2:11" customFormat="1" ht="15" customHeight="1">
      <c r="B41" s="207"/>
      <c r="C41" s="208"/>
      <c r="D41" s="206"/>
      <c r="E41" s="209" t="s">
        <v>154</v>
      </c>
      <c r="F41" s="206"/>
      <c r="G41" s="327" t="s">
        <v>5128</v>
      </c>
      <c r="H41" s="327"/>
      <c r="I41" s="327"/>
      <c r="J41" s="327"/>
      <c r="K41" s="204"/>
    </row>
    <row r="42" spans="2:11" customFormat="1" ht="15" customHeight="1">
      <c r="B42" s="207"/>
      <c r="C42" s="208"/>
      <c r="D42" s="206"/>
      <c r="E42" s="209" t="s">
        <v>5129</v>
      </c>
      <c r="F42" s="206"/>
      <c r="G42" s="327" t="s">
        <v>5130</v>
      </c>
      <c r="H42" s="327"/>
      <c r="I42" s="327"/>
      <c r="J42" s="327"/>
      <c r="K42" s="204"/>
    </row>
    <row r="43" spans="2:11" customFormat="1" ht="15" customHeight="1">
      <c r="B43" s="207"/>
      <c r="C43" s="208"/>
      <c r="D43" s="206"/>
      <c r="E43" s="209"/>
      <c r="F43" s="206"/>
      <c r="G43" s="327" t="s">
        <v>5131</v>
      </c>
      <c r="H43" s="327"/>
      <c r="I43" s="327"/>
      <c r="J43" s="327"/>
      <c r="K43" s="204"/>
    </row>
    <row r="44" spans="2:11" customFormat="1" ht="15" customHeight="1">
      <c r="B44" s="207"/>
      <c r="C44" s="208"/>
      <c r="D44" s="206"/>
      <c r="E44" s="209" t="s">
        <v>5132</v>
      </c>
      <c r="F44" s="206"/>
      <c r="G44" s="327" t="s">
        <v>5133</v>
      </c>
      <c r="H44" s="327"/>
      <c r="I44" s="327"/>
      <c r="J44" s="327"/>
      <c r="K44" s="204"/>
    </row>
    <row r="45" spans="2:11" customFormat="1" ht="15" customHeight="1">
      <c r="B45" s="207"/>
      <c r="C45" s="208"/>
      <c r="D45" s="206"/>
      <c r="E45" s="209" t="s">
        <v>156</v>
      </c>
      <c r="F45" s="206"/>
      <c r="G45" s="327" t="s">
        <v>5134</v>
      </c>
      <c r="H45" s="327"/>
      <c r="I45" s="327"/>
      <c r="J45" s="327"/>
      <c r="K45" s="204"/>
    </row>
    <row r="46" spans="2:11" customFormat="1" ht="12.75" customHeight="1">
      <c r="B46" s="207"/>
      <c r="C46" s="208"/>
      <c r="D46" s="206"/>
      <c r="E46" s="206"/>
      <c r="F46" s="206"/>
      <c r="G46" s="206"/>
      <c r="H46" s="206"/>
      <c r="I46" s="206"/>
      <c r="J46" s="206"/>
      <c r="K46" s="204"/>
    </row>
    <row r="47" spans="2:11" customFormat="1" ht="15" customHeight="1">
      <c r="B47" s="207"/>
      <c r="C47" s="208"/>
      <c r="D47" s="327" t="s">
        <v>5135</v>
      </c>
      <c r="E47" s="327"/>
      <c r="F47" s="327"/>
      <c r="G47" s="327"/>
      <c r="H47" s="327"/>
      <c r="I47" s="327"/>
      <c r="J47" s="327"/>
      <c r="K47" s="204"/>
    </row>
    <row r="48" spans="2:11" customFormat="1" ht="15" customHeight="1">
      <c r="B48" s="207"/>
      <c r="C48" s="208"/>
      <c r="D48" s="208"/>
      <c r="E48" s="327" t="s">
        <v>5136</v>
      </c>
      <c r="F48" s="327"/>
      <c r="G48" s="327"/>
      <c r="H48" s="327"/>
      <c r="I48" s="327"/>
      <c r="J48" s="327"/>
      <c r="K48" s="204"/>
    </row>
    <row r="49" spans="2:11" customFormat="1" ht="15" customHeight="1">
      <c r="B49" s="207"/>
      <c r="C49" s="208"/>
      <c r="D49" s="208"/>
      <c r="E49" s="327" t="s">
        <v>5137</v>
      </c>
      <c r="F49" s="327"/>
      <c r="G49" s="327"/>
      <c r="H49" s="327"/>
      <c r="I49" s="327"/>
      <c r="J49" s="327"/>
      <c r="K49" s="204"/>
    </row>
    <row r="50" spans="2:11" customFormat="1" ht="15" customHeight="1">
      <c r="B50" s="207"/>
      <c r="C50" s="208"/>
      <c r="D50" s="208"/>
      <c r="E50" s="327" t="s">
        <v>5138</v>
      </c>
      <c r="F50" s="327"/>
      <c r="G50" s="327"/>
      <c r="H50" s="327"/>
      <c r="I50" s="327"/>
      <c r="J50" s="327"/>
      <c r="K50" s="204"/>
    </row>
    <row r="51" spans="2:11" customFormat="1" ht="15" customHeight="1">
      <c r="B51" s="207"/>
      <c r="C51" s="208"/>
      <c r="D51" s="327" t="s">
        <v>5139</v>
      </c>
      <c r="E51" s="327"/>
      <c r="F51" s="327"/>
      <c r="G51" s="327"/>
      <c r="H51" s="327"/>
      <c r="I51" s="327"/>
      <c r="J51" s="327"/>
      <c r="K51" s="204"/>
    </row>
    <row r="52" spans="2:11" customFormat="1" ht="25.5" customHeight="1">
      <c r="B52" s="203"/>
      <c r="C52" s="328" t="s">
        <v>5140</v>
      </c>
      <c r="D52" s="328"/>
      <c r="E52" s="328"/>
      <c r="F52" s="328"/>
      <c r="G52" s="328"/>
      <c r="H52" s="328"/>
      <c r="I52" s="328"/>
      <c r="J52" s="328"/>
      <c r="K52" s="204"/>
    </row>
    <row r="53" spans="2:11" customFormat="1" ht="5.25" customHeight="1">
      <c r="B53" s="203"/>
      <c r="C53" s="205"/>
      <c r="D53" s="205"/>
      <c r="E53" s="205"/>
      <c r="F53" s="205"/>
      <c r="G53" s="205"/>
      <c r="H53" s="205"/>
      <c r="I53" s="205"/>
      <c r="J53" s="205"/>
      <c r="K53" s="204"/>
    </row>
    <row r="54" spans="2:11" customFormat="1" ht="15" customHeight="1">
      <c r="B54" s="203"/>
      <c r="C54" s="327" t="s">
        <v>5141</v>
      </c>
      <c r="D54" s="327"/>
      <c r="E54" s="327"/>
      <c r="F54" s="327"/>
      <c r="G54" s="327"/>
      <c r="H54" s="327"/>
      <c r="I54" s="327"/>
      <c r="J54" s="327"/>
      <c r="K54" s="204"/>
    </row>
    <row r="55" spans="2:11" customFormat="1" ht="15" customHeight="1">
      <c r="B55" s="203"/>
      <c r="C55" s="327" t="s">
        <v>5142</v>
      </c>
      <c r="D55" s="327"/>
      <c r="E55" s="327"/>
      <c r="F55" s="327"/>
      <c r="G55" s="327"/>
      <c r="H55" s="327"/>
      <c r="I55" s="327"/>
      <c r="J55" s="327"/>
      <c r="K55" s="204"/>
    </row>
    <row r="56" spans="2:11" customFormat="1" ht="12.75" customHeight="1">
      <c r="B56" s="203"/>
      <c r="C56" s="206"/>
      <c r="D56" s="206"/>
      <c r="E56" s="206"/>
      <c r="F56" s="206"/>
      <c r="G56" s="206"/>
      <c r="H56" s="206"/>
      <c r="I56" s="206"/>
      <c r="J56" s="206"/>
      <c r="K56" s="204"/>
    </row>
    <row r="57" spans="2:11" customFormat="1" ht="15" customHeight="1">
      <c r="B57" s="203"/>
      <c r="C57" s="327" t="s">
        <v>5143</v>
      </c>
      <c r="D57" s="327"/>
      <c r="E57" s="327"/>
      <c r="F57" s="327"/>
      <c r="G57" s="327"/>
      <c r="H57" s="327"/>
      <c r="I57" s="327"/>
      <c r="J57" s="327"/>
      <c r="K57" s="204"/>
    </row>
    <row r="58" spans="2:11" customFormat="1" ht="15" customHeight="1">
      <c r="B58" s="203"/>
      <c r="C58" s="208"/>
      <c r="D58" s="327" t="s">
        <v>5144</v>
      </c>
      <c r="E58" s="327"/>
      <c r="F58" s="327"/>
      <c r="G58" s="327"/>
      <c r="H58" s="327"/>
      <c r="I58" s="327"/>
      <c r="J58" s="327"/>
      <c r="K58" s="204"/>
    </row>
    <row r="59" spans="2:11" customFormat="1" ht="15" customHeight="1">
      <c r="B59" s="203"/>
      <c r="C59" s="208"/>
      <c r="D59" s="327" t="s">
        <v>5145</v>
      </c>
      <c r="E59" s="327"/>
      <c r="F59" s="327"/>
      <c r="G59" s="327"/>
      <c r="H59" s="327"/>
      <c r="I59" s="327"/>
      <c r="J59" s="327"/>
      <c r="K59" s="204"/>
    </row>
    <row r="60" spans="2:11" customFormat="1" ht="15" customHeight="1">
      <c r="B60" s="203"/>
      <c r="C60" s="208"/>
      <c r="D60" s="327" t="s">
        <v>5146</v>
      </c>
      <c r="E60" s="327"/>
      <c r="F60" s="327"/>
      <c r="G60" s="327"/>
      <c r="H60" s="327"/>
      <c r="I60" s="327"/>
      <c r="J60" s="327"/>
      <c r="K60" s="204"/>
    </row>
    <row r="61" spans="2:11" customFormat="1" ht="15" customHeight="1">
      <c r="B61" s="203"/>
      <c r="C61" s="208"/>
      <c r="D61" s="327" t="s">
        <v>5147</v>
      </c>
      <c r="E61" s="327"/>
      <c r="F61" s="327"/>
      <c r="G61" s="327"/>
      <c r="H61" s="327"/>
      <c r="I61" s="327"/>
      <c r="J61" s="327"/>
      <c r="K61" s="204"/>
    </row>
    <row r="62" spans="2:11" customFormat="1" ht="15" customHeight="1">
      <c r="B62" s="203"/>
      <c r="C62" s="208"/>
      <c r="D62" s="330" t="s">
        <v>5148</v>
      </c>
      <c r="E62" s="330"/>
      <c r="F62" s="330"/>
      <c r="G62" s="330"/>
      <c r="H62" s="330"/>
      <c r="I62" s="330"/>
      <c r="J62" s="330"/>
      <c r="K62" s="204"/>
    </row>
    <row r="63" spans="2:11" customFormat="1" ht="15" customHeight="1">
      <c r="B63" s="203"/>
      <c r="C63" s="208"/>
      <c r="D63" s="327" t="s">
        <v>5149</v>
      </c>
      <c r="E63" s="327"/>
      <c r="F63" s="327"/>
      <c r="G63" s="327"/>
      <c r="H63" s="327"/>
      <c r="I63" s="327"/>
      <c r="J63" s="327"/>
      <c r="K63" s="204"/>
    </row>
    <row r="64" spans="2:11" customFormat="1" ht="12.75" customHeight="1">
      <c r="B64" s="203"/>
      <c r="C64" s="208"/>
      <c r="D64" s="208"/>
      <c r="E64" s="211"/>
      <c r="F64" s="208"/>
      <c r="G64" s="208"/>
      <c r="H64" s="208"/>
      <c r="I64" s="208"/>
      <c r="J64" s="208"/>
      <c r="K64" s="204"/>
    </row>
    <row r="65" spans="2:11" customFormat="1" ht="15" customHeight="1">
      <c r="B65" s="203"/>
      <c r="C65" s="208"/>
      <c r="D65" s="327" t="s">
        <v>5150</v>
      </c>
      <c r="E65" s="327"/>
      <c r="F65" s="327"/>
      <c r="G65" s="327"/>
      <c r="H65" s="327"/>
      <c r="I65" s="327"/>
      <c r="J65" s="327"/>
      <c r="K65" s="204"/>
    </row>
    <row r="66" spans="2:11" customFormat="1" ht="15" customHeight="1">
      <c r="B66" s="203"/>
      <c r="C66" s="208"/>
      <c r="D66" s="330" t="s">
        <v>5151</v>
      </c>
      <c r="E66" s="330"/>
      <c r="F66" s="330"/>
      <c r="G66" s="330"/>
      <c r="H66" s="330"/>
      <c r="I66" s="330"/>
      <c r="J66" s="330"/>
      <c r="K66" s="204"/>
    </row>
    <row r="67" spans="2:11" customFormat="1" ht="15" customHeight="1">
      <c r="B67" s="203"/>
      <c r="C67" s="208"/>
      <c r="D67" s="327" t="s">
        <v>5152</v>
      </c>
      <c r="E67" s="327"/>
      <c r="F67" s="327"/>
      <c r="G67" s="327"/>
      <c r="H67" s="327"/>
      <c r="I67" s="327"/>
      <c r="J67" s="327"/>
      <c r="K67" s="204"/>
    </row>
    <row r="68" spans="2:11" customFormat="1" ht="15" customHeight="1">
      <c r="B68" s="203"/>
      <c r="C68" s="208"/>
      <c r="D68" s="327" t="s">
        <v>5153</v>
      </c>
      <c r="E68" s="327"/>
      <c r="F68" s="327"/>
      <c r="G68" s="327"/>
      <c r="H68" s="327"/>
      <c r="I68" s="327"/>
      <c r="J68" s="327"/>
      <c r="K68" s="204"/>
    </row>
    <row r="69" spans="2:11" customFormat="1" ht="15" customHeight="1">
      <c r="B69" s="203"/>
      <c r="C69" s="208"/>
      <c r="D69" s="327" t="s">
        <v>5154</v>
      </c>
      <c r="E69" s="327"/>
      <c r="F69" s="327"/>
      <c r="G69" s="327"/>
      <c r="H69" s="327"/>
      <c r="I69" s="327"/>
      <c r="J69" s="327"/>
      <c r="K69" s="204"/>
    </row>
    <row r="70" spans="2:11" customFormat="1" ht="15" customHeight="1">
      <c r="B70" s="203"/>
      <c r="C70" s="208"/>
      <c r="D70" s="327" t="s">
        <v>5155</v>
      </c>
      <c r="E70" s="327"/>
      <c r="F70" s="327"/>
      <c r="G70" s="327"/>
      <c r="H70" s="327"/>
      <c r="I70" s="327"/>
      <c r="J70" s="327"/>
      <c r="K70" s="204"/>
    </row>
    <row r="71" spans="2:11" customFormat="1" ht="12.75" customHeight="1">
      <c r="B71" s="212"/>
      <c r="C71" s="213"/>
      <c r="D71" s="213"/>
      <c r="E71" s="213"/>
      <c r="F71" s="213"/>
      <c r="G71" s="213"/>
      <c r="H71" s="213"/>
      <c r="I71" s="213"/>
      <c r="J71" s="213"/>
      <c r="K71" s="214"/>
    </row>
    <row r="72" spans="2:11" customFormat="1" ht="18.75" customHeight="1">
      <c r="B72" s="215"/>
      <c r="C72" s="215"/>
      <c r="D72" s="215"/>
      <c r="E72" s="215"/>
      <c r="F72" s="215"/>
      <c r="G72" s="215"/>
      <c r="H72" s="215"/>
      <c r="I72" s="215"/>
      <c r="J72" s="215"/>
      <c r="K72" s="216"/>
    </row>
    <row r="73" spans="2:11" customFormat="1" ht="18.75" customHeight="1">
      <c r="B73" s="216"/>
      <c r="C73" s="216"/>
      <c r="D73" s="216"/>
      <c r="E73" s="216"/>
      <c r="F73" s="216"/>
      <c r="G73" s="216"/>
      <c r="H73" s="216"/>
      <c r="I73" s="216"/>
      <c r="J73" s="216"/>
      <c r="K73" s="216"/>
    </row>
    <row r="74" spans="2:11" customFormat="1" ht="7.5" customHeight="1">
      <c r="B74" s="217"/>
      <c r="C74" s="218"/>
      <c r="D74" s="218"/>
      <c r="E74" s="218"/>
      <c r="F74" s="218"/>
      <c r="G74" s="218"/>
      <c r="H74" s="218"/>
      <c r="I74" s="218"/>
      <c r="J74" s="218"/>
      <c r="K74" s="219"/>
    </row>
    <row r="75" spans="2:11" customFormat="1" ht="45" customHeight="1">
      <c r="B75" s="220"/>
      <c r="C75" s="331" t="s">
        <v>5156</v>
      </c>
      <c r="D75" s="331"/>
      <c r="E75" s="331"/>
      <c r="F75" s="331"/>
      <c r="G75" s="331"/>
      <c r="H75" s="331"/>
      <c r="I75" s="331"/>
      <c r="J75" s="331"/>
      <c r="K75" s="221"/>
    </row>
    <row r="76" spans="2:11" customFormat="1" ht="17.25" customHeight="1">
      <c r="B76" s="220"/>
      <c r="C76" s="222" t="s">
        <v>5157</v>
      </c>
      <c r="D76" s="222"/>
      <c r="E76" s="222"/>
      <c r="F76" s="222" t="s">
        <v>5158</v>
      </c>
      <c r="G76" s="223"/>
      <c r="H76" s="222" t="s">
        <v>54</v>
      </c>
      <c r="I76" s="222" t="s">
        <v>57</v>
      </c>
      <c r="J76" s="222" t="s">
        <v>5159</v>
      </c>
      <c r="K76" s="221"/>
    </row>
    <row r="77" spans="2:11" customFormat="1" ht="17.25" customHeight="1">
      <c r="B77" s="220"/>
      <c r="C77" s="224" t="s">
        <v>5160</v>
      </c>
      <c r="D77" s="224"/>
      <c r="E77" s="224"/>
      <c r="F77" s="225" t="s">
        <v>5161</v>
      </c>
      <c r="G77" s="226"/>
      <c r="H77" s="224"/>
      <c r="I77" s="224"/>
      <c r="J77" s="224" t="s">
        <v>5162</v>
      </c>
      <c r="K77" s="221"/>
    </row>
    <row r="78" spans="2:11" customFormat="1" ht="5.25" customHeight="1">
      <c r="B78" s="220"/>
      <c r="C78" s="227"/>
      <c r="D78" s="227"/>
      <c r="E78" s="227"/>
      <c r="F78" s="227"/>
      <c r="G78" s="228"/>
      <c r="H78" s="227"/>
      <c r="I78" s="227"/>
      <c r="J78" s="227"/>
      <c r="K78" s="221"/>
    </row>
    <row r="79" spans="2:11" customFormat="1" ht="15" customHeight="1">
      <c r="B79" s="220"/>
      <c r="C79" s="209" t="s">
        <v>53</v>
      </c>
      <c r="D79" s="229"/>
      <c r="E79" s="229"/>
      <c r="F79" s="230" t="s">
        <v>5163</v>
      </c>
      <c r="G79" s="231"/>
      <c r="H79" s="209" t="s">
        <v>5164</v>
      </c>
      <c r="I79" s="209" t="s">
        <v>5165</v>
      </c>
      <c r="J79" s="209">
        <v>20</v>
      </c>
      <c r="K79" s="221"/>
    </row>
    <row r="80" spans="2:11" customFormat="1" ht="15" customHeight="1">
      <c r="B80" s="220"/>
      <c r="C80" s="209" t="s">
        <v>5166</v>
      </c>
      <c r="D80" s="209"/>
      <c r="E80" s="209"/>
      <c r="F80" s="230" t="s">
        <v>5163</v>
      </c>
      <c r="G80" s="231"/>
      <c r="H80" s="209" t="s">
        <v>5167</v>
      </c>
      <c r="I80" s="209" t="s">
        <v>5165</v>
      </c>
      <c r="J80" s="209">
        <v>120</v>
      </c>
      <c r="K80" s="221"/>
    </row>
    <row r="81" spans="2:11" customFormat="1" ht="15" customHeight="1">
      <c r="B81" s="232"/>
      <c r="C81" s="209" t="s">
        <v>5168</v>
      </c>
      <c r="D81" s="209"/>
      <c r="E81" s="209"/>
      <c r="F81" s="230" t="s">
        <v>5169</v>
      </c>
      <c r="G81" s="231"/>
      <c r="H81" s="209" t="s">
        <v>5170</v>
      </c>
      <c r="I81" s="209" t="s">
        <v>5165</v>
      </c>
      <c r="J81" s="209">
        <v>50</v>
      </c>
      <c r="K81" s="221"/>
    </row>
    <row r="82" spans="2:11" customFormat="1" ht="15" customHeight="1">
      <c r="B82" s="232"/>
      <c r="C82" s="209" t="s">
        <v>5171</v>
      </c>
      <c r="D82" s="209"/>
      <c r="E82" s="209"/>
      <c r="F82" s="230" t="s">
        <v>5163</v>
      </c>
      <c r="G82" s="231"/>
      <c r="H82" s="209" t="s">
        <v>5172</v>
      </c>
      <c r="I82" s="209" t="s">
        <v>5173</v>
      </c>
      <c r="J82" s="209"/>
      <c r="K82" s="221"/>
    </row>
    <row r="83" spans="2:11" customFormat="1" ht="15" customHeight="1">
      <c r="B83" s="232"/>
      <c r="C83" s="209" t="s">
        <v>5174</v>
      </c>
      <c r="D83" s="209"/>
      <c r="E83" s="209"/>
      <c r="F83" s="230" t="s">
        <v>5169</v>
      </c>
      <c r="G83" s="209"/>
      <c r="H83" s="209" t="s">
        <v>5175</v>
      </c>
      <c r="I83" s="209" t="s">
        <v>5165</v>
      </c>
      <c r="J83" s="209">
        <v>15</v>
      </c>
      <c r="K83" s="221"/>
    </row>
    <row r="84" spans="2:11" customFormat="1" ht="15" customHeight="1">
      <c r="B84" s="232"/>
      <c r="C84" s="209" t="s">
        <v>5176</v>
      </c>
      <c r="D84" s="209"/>
      <c r="E84" s="209"/>
      <c r="F84" s="230" t="s">
        <v>5169</v>
      </c>
      <c r="G84" s="209"/>
      <c r="H84" s="209" t="s">
        <v>5177</v>
      </c>
      <c r="I84" s="209" t="s">
        <v>5165</v>
      </c>
      <c r="J84" s="209">
        <v>15</v>
      </c>
      <c r="K84" s="221"/>
    </row>
    <row r="85" spans="2:11" customFormat="1" ht="15" customHeight="1">
      <c r="B85" s="232"/>
      <c r="C85" s="209" t="s">
        <v>5178</v>
      </c>
      <c r="D85" s="209"/>
      <c r="E85" s="209"/>
      <c r="F85" s="230" t="s">
        <v>5169</v>
      </c>
      <c r="G85" s="209"/>
      <c r="H85" s="209" t="s">
        <v>5179</v>
      </c>
      <c r="I85" s="209" t="s">
        <v>5165</v>
      </c>
      <c r="J85" s="209">
        <v>20</v>
      </c>
      <c r="K85" s="221"/>
    </row>
    <row r="86" spans="2:11" customFormat="1" ht="15" customHeight="1">
      <c r="B86" s="232"/>
      <c r="C86" s="209" t="s">
        <v>5180</v>
      </c>
      <c r="D86" s="209"/>
      <c r="E86" s="209"/>
      <c r="F86" s="230" t="s">
        <v>5169</v>
      </c>
      <c r="G86" s="209"/>
      <c r="H86" s="209" t="s">
        <v>5181</v>
      </c>
      <c r="I86" s="209" t="s">
        <v>5165</v>
      </c>
      <c r="J86" s="209">
        <v>20</v>
      </c>
      <c r="K86" s="221"/>
    </row>
    <row r="87" spans="2:11" customFormat="1" ht="15" customHeight="1">
      <c r="B87" s="232"/>
      <c r="C87" s="209" t="s">
        <v>5182</v>
      </c>
      <c r="D87" s="209"/>
      <c r="E87" s="209"/>
      <c r="F87" s="230" t="s">
        <v>5169</v>
      </c>
      <c r="G87" s="231"/>
      <c r="H87" s="209" t="s">
        <v>5183</v>
      </c>
      <c r="I87" s="209" t="s">
        <v>5165</v>
      </c>
      <c r="J87" s="209">
        <v>50</v>
      </c>
      <c r="K87" s="221"/>
    </row>
    <row r="88" spans="2:11" customFormat="1" ht="15" customHeight="1">
      <c r="B88" s="232"/>
      <c r="C88" s="209" t="s">
        <v>5184</v>
      </c>
      <c r="D88" s="209"/>
      <c r="E88" s="209"/>
      <c r="F88" s="230" t="s">
        <v>5169</v>
      </c>
      <c r="G88" s="231"/>
      <c r="H88" s="209" t="s">
        <v>5185</v>
      </c>
      <c r="I88" s="209" t="s">
        <v>5165</v>
      </c>
      <c r="J88" s="209">
        <v>20</v>
      </c>
      <c r="K88" s="221"/>
    </row>
    <row r="89" spans="2:11" customFormat="1" ht="15" customHeight="1">
      <c r="B89" s="232"/>
      <c r="C89" s="209" t="s">
        <v>5186</v>
      </c>
      <c r="D89" s="209"/>
      <c r="E89" s="209"/>
      <c r="F89" s="230" t="s">
        <v>5169</v>
      </c>
      <c r="G89" s="231"/>
      <c r="H89" s="209" t="s">
        <v>5187</v>
      </c>
      <c r="I89" s="209" t="s">
        <v>5165</v>
      </c>
      <c r="J89" s="209">
        <v>20</v>
      </c>
      <c r="K89" s="221"/>
    </row>
    <row r="90" spans="2:11" customFormat="1" ht="15" customHeight="1">
      <c r="B90" s="232"/>
      <c r="C90" s="209" t="s">
        <v>5188</v>
      </c>
      <c r="D90" s="209"/>
      <c r="E90" s="209"/>
      <c r="F90" s="230" t="s">
        <v>5169</v>
      </c>
      <c r="G90" s="231"/>
      <c r="H90" s="209" t="s">
        <v>5189</v>
      </c>
      <c r="I90" s="209" t="s">
        <v>5165</v>
      </c>
      <c r="J90" s="209">
        <v>50</v>
      </c>
      <c r="K90" s="221"/>
    </row>
    <row r="91" spans="2:11" customFormat="1" ht="15" customHeight="1">
      <c r="B91" s="232"/>
      <c r="C91" s="209" t="s">
        <v>5190</v>
      </c>
      <c r="D91" s="209"/>
      <c r="E91" s="209"/>
      <c r="F91" s="230" t="s">
        <v>5169</v>
      </c>
      <c r="G91" s="231"/>
      <c r="H91" s="209" t="s">
        <v>5190</v>
      </c>
      <c r="I91" s="209" t="s">
        <v>5165</v>
      </c>
      <c r="J91" s="209">
        <v>50</v>
      </c>
      <c r="K91" s="221"/>
    </row>
    <row r="92" spans="2:11" customFormat="1" ht="15" customHeight="1">
      <c r="B92" s="232"/>
      <c r="C92" s="209" t="s">
        <v>5191</v>
      </c>
      <c r="D92" s="209"/>
      <c r="E92" s="209"/>
      <c r="F92" s="230" t="s">
        <v>5169</v>
      </c>
      <c r="G92" s="231"/>
      <c r="H92" s="209" t="s">
        <v>5192</v>
      </c>
      <c r="I92" s="209" t="s">
        <v>5165</v>
      </c>
      <c r="J92" s="209">
        <v>255</v>
      </c>
      <c r="K92" s="221"/>
    </row>
    <row r="93" spans="2:11" customFormat="1" ht="15" customHeight="1">
      <c r="B93" s="232"/>
      <c r="C93" s="209" t="s">
        <v>5193</v>
      </c>
      <c r="D93" s="209"/>
      <c r="E93" s="209"/>
      <c r="F93" s="230" t="s">
        <v>5163</v>
      </c>
      <c r="G93" s="231"/>
      <c r="H93" s="209" t="s">
        <v>5194</v>
      </c>
      <c r="I93" s="209" t="s">
        <v>5195</v>
      </c>
      <c r="J93" s="209"/>
      <c r="K93" s="221"/>
    </row>
    <row r="94" spans="2:11" customFormat="1" ht="15" customHeight="1">
      <c r="B94" s="232"/>
      <c r="C94" s="209" t="s">
        <v>5196</v>
      </c>
      <c r="D94" s="209"/>
      <c r="E94" s="209"/>
      <c r="F94" s="230" t="s">
        <v>5163</v>
      </c>
      <c r="G94" s="231"/>
      <c r="H94" s="209" t="s">
        <v>5197</v>
      </c>
      <c r="I94" s="209" t="s">
        <v>5198</v>
      </c>
      <c r="J94" s="209"/>
      <c r="K94" s="221"/>
    </row>
    <row r="95" spans="2:11" customFormat="1" ht="15" customHeight="1">
      <c r="B95" s="232"/>
      <c r="C95" s="209" t="s">
        <v>5199</v>
      </c>
      <c r="D95" s="209"/>
      <c r="E95" s="209"/>
      <c r="F95" s="230" t="s">
        <v>5163</v>
      </c>
      <c r="G95" s="231"/>
      <c r="H95" s="209" t="s">
        <v>5199</v>
      </c>
      <c r="I95" s="209" t="s">
        <v>5198</v>
      </c>
      <c r="J95" s="209"/>
      <c r="K95" s="221"/>
    </row>
    <row r="96" spans="2:11" customFormat="1" ht="15" customHeight="1">
      <c r="B96" s="232"/>
      <c r="C96" s="209" t="s">
        <v>38</v>
      </c>
      <c r="D96" s="209"/>
      <c r="E96" s="209"/>
      <c r="F96" s="230" t="s">
        <v>5163</v>
      </c>
      <c r="G96" s="231"/>
      <c r="H96" s="209" t="s">
        <v>5200</v>
      </c>
      <c r="I96" s="209" t="s">
        <v>5198</v>
      </c>
      <c r="J96" s="209"/>
      <c r="K96" s="221"/>
    </row>
    <row r="97" spans="2:11" customFormat="1" ht="15" customHeight="1">
      <c r="B97" s="232"/>
      <c r="C97" s="209" t="s">
        <v>48</v>
      </c>
      <c r="D97" s="209"/>
      <c r="E97" s="209"/>
      <c r="F97" s="230" t="s">
        <v>5163</v>
      </c>
      <c r="G97" s="231"/>
      <c r="H97" s="209" t="s">
        <v>5201</v>
      </c>
      <c r="I97" s="209" t="s">
        <v>5198</v>
      </c>
      <c r="J97" s="209"/>
      <c r="K97" s="221"/>
    </row>
    <row r="98" spans="2:11" customFormat="1" ht="15" customHeight="1">
      <c r="B98" s="233"/>
      <c r="C98" s="234"/>
      <c r="D98" s="234"/>
      <c r="E98" s="234"/>
      <c r="F98" s="234"/>
      <c r="G98" s="234"/>
      <c r="H98" s="234"/>
      <c r="I98" s="234"/>
      <c r="J98" s="234"/>
      <c r="K98" s="235"/>
    </row>
    <row r="99" spans="2:11" customFormat="1" ht="18.75" customHeight="1">
      <c r="B99" s="236"/>
      <c r="C99" s="237"/>
      <c r="D99" s="237"/>
      <c r="E99" s="237"/>
      <c r="F99" s="237"/>
      <c r="G99" s="237"/>
      <c r="H99" s="237"/>
      <c r="I99" s="237"/>
      <c r="J99" s="237"/>
      <c r="K99" s="236"/>
    </row>
    <row r="100" spans="2:11" customFormat="1" ht="18.75" customHeight="1">
      <c r="B100" s="216"/>
      <c r="C100" s="216"/>
      <c r="D100" s="216"/>
      <c r="E100" s="216"/>
      <c r="F100" s="216"/>
      <c r="G100" s="216"/>
      <c r="H100" s="216"/>
      <c r="I100" s="216"/>
      <c r="J100" s="216"/>
      <c r="K100" s="216"/>
    </row>
    <row r="101" spans="2:11" customFormat="1" ht="7.5" customHeight="1">
      <c r="B101" s="217"/>
      <c r="C101" s="218"/>
      <c r="D101" s="218"/>
      <c r="E101" s="218"/>
      <c r="F101" s="218"/>
      <c r="G101" s="218"/>
      <c r="H101" s="218"/>
      <c r="I101" s="218"/>
      <c r="J101" s="218"/>
      <c r="K101" s="219"/>
    </row>
    <row r="102" spans="2:11" customFormat="1" ht="45" customHeight="1">
      <c r="B102" s="220"/>
      <c r="C102" s="331" t="s">
        <v>5202</v>
      </c>
      <c r="D102" s="331"/>
      <c r="E102" s="331"/>
      <c r="F102" s="331"/>
      <c r="G102" s="331"/>
      <c r="H102" s="331"/>
      <c r="I102" s="331"/>
      <c r="J102" s="331"/>
      <c r="K102" s="221"/>
    </row>
    <row r="103" spans="2:11" customFormat="1" ht="17.25" customHeight="1">
      <c r="B103" s="220"/>
      <c r="C103" s="222" t="s">
        <v>5157</v>
      </c>
      <c r="D103" s="222"/>
      <c r="E103" s="222"/>
      <c r="F103" s="222" t="s">
        <v>5158</v>
      </c>
      <c r="G103" s="223"/>
      <c r="H103" s="222" t="s">
        <v>54</v>
      </c>
      <c r="I103" s="222" t="s">
        <v>57</v>
      </c>
      <c r="J103" s="222" t="s">
        <v>5159</v>
      </c>
      <c r="K103" s="221"/>
    </row>
    <row r="104" spans="2:11" customFormat="1" ht="17.25" customHeight="1">
      <c r="B104" s="220"/>
      <c r="C104" s="224" t="s">
        <v>5160</v>
      </c>
      <c r="D104" s="224"/>
      <c r="E104" s="224"/>
      <c r="F104" s="225" t="s">
        <v>5161</v>
      </c>
      <c r="G104" s="226"/>
      <c r="H104" s="224"/>
      <c r="I104" s="224"/>
      <c r="J104" s="224" t="s">
        <v>5162</v>
      </c>
      <c r="K104" s="221"/>
    </row>
    <row r="105" spans="2:11" customFormat="1" ht="5.25" customHeight="1">
      <c r="B105" s="220"/>
      <c r="C105" s="222"/>
      <c r="D105" s="222"/>
      <c r="E105" s="222"/>
      <c r="F105" s="222"/>
      <c r="G105" s="238"/>
      <c r="H105" s="222"/>
      <c r="I105" s="222"/>
      <c r="J105" s="222"/>
      <c r="K105" s="221"/>
    </row>
    <row r="106" spans="2:11" customFormat="1" ht="15" customHeight="1">
      <c r="B106" s="220"/>
      <c r="C106" s="209" t="s">
        <v>53</v>
      </c>
      <c r="D106" s="229"/>
      <c r="E106" s="229"/>
      <c r="F106" s="230" t="s">
        <v>5163</v>
      </c>
      <c r="G106" s="209"/>
      <c r="H106" s="209" t="s">
        <v>5203</v>
      </c>
      <c r="I106" s="209" t="s">
        <v>5165</v>
      </c>
      <c r="J106" s="209">
        <v>20</v>
      </c>
      <c r="K106" s="221"/>
    </row>
    <row r="107" spans="2:11" customFormat="1" ht="15" customHeight="1">
      <c r="B107" s="220"/>
      <c r="C107" s="209" t="s">
        <v>5166</v>
      </c>
      <c r="D107" s="209"/>
      <c r="E107" s="209"/>
      <c r="F107" s="230" t="s">
        <v>5163</v>
      </c>
      <c r="G107" s="209"/>
      <c r="H107" s="209" t="s">
        <v>5203</v>
      </c>
      <c r="I107" s="209" t="s">
        <v>5165</v>
      </c>
      <c r="J107" s="209">
        <v>120</v>
      </c>
      <c r="K107" s="221"/>
    </row>
    <row r="108" spans="2:11" customFormat="1" ht="15" customHeight="1">
      <c r="B108" s="232"/>
      <c r="C108" s="209" t="s">
        <v>5168</v>
      </c>
      <c r="D108" s="209"/>
      <c r="E108" s="209"/>
      <c r="F108" s="230" t="s">
        <v>5169</v>
      </c>
      <c r="G108" s="209"/>
      <c r="H108" s="209" t="s">
        <v>5203</v>
      </c>
      <c r="I108" s="209" t="s">
        <v>5165</v>
      </c>
      <c r="J108" s="209">
        <v>50</v>
      </c>
      <c r="K108" s="221"/>
    </row>
    <row r="109" spans="2:11" customFormat="1" ht="15" customHeight="1">
      <c r="B109" s="232"/>
      <c r="C109" s="209" t="s">
        <v>5171</v>
      </c>
      <c r="D109" s="209"/>
      <c r="E109" s="209"/>
      <c r="F109" s="230" t="s">
        <v>5163</v>
      </c>
      <c r="G109" s="209"/>
      <c r="H109" s="209" t="s">
        <v>5203</v>
      </c>
      <c r="I109" s="209" t="s">
        <v>5173</v>
      </c>
      <c r="J109" s="209"/>
      <c r="K109" s="221"/>
    </row>
    <row r="110" spans="2:11" customFormat="1" ht="15" customHeight="1">
      <c r="B110" s="232"/>
      <c r="C110" s="209" t="s">
        <v>5182</v>
      </c>
      <c r="D110" s="209"/>
      <c r="E110" s="209"/>
      <c r="F110" s="230" t="s">
        <v>5169</v>
      </c>
      <c r="G110" s="209"/>
      <c r="H110" s="209" t="s">
        <v>5203</v>
      </c>
      <c r="I110" s="209" t="s">
        <v>5165</v>
      </c>
      <c r="J110" s="209">
        <v>50</v>
      </c>
      <c r="K110" s="221"/>
    </row>
    <row r="111" spans="2:11" customFormat="1" ht="15" customHeight="1">
      <c r="B111" s="232"/>
      <c r="C111" s="209" t="s">
        <v>5190</v>
      </c>
      <c r="D111" s="209"/>
      <c r="E111" s="209"/>
      <c r="F111" s="230" t="s">
        <v>5169</v>
      </c>
      <c r="G111" s="209"/>
      <c r="H111" s="209" t="s">
        <v>5203</v>
      </c>
      <c r="I111" s="209" t="s">
        <v>5165</v>
      </c>
      <c r="J111" s="209">
        <v>50</v>
      </c>
      <c r="K111" s="221"/>
    </row>
    <row r="112" spans="2:11" customFormat="1" ht="15" customHeight="1">
      <c r="B112" s="232"/>
      <c r="C112" s="209" t="s">
        <v>5188</v>
      </c>
      <c r="D112" s="209"/>
      <c r="E112" s="209"/>
      <c r="F112" s="230" t="s">
        <v>5169</v>
      </c>
      <c r="G112" s="209"/>
      <c r="H112" s="209" t="s">
        <v>5203</v>
      </c>
      <c r="I112" s="209" t="s">
        <v>5165</v>
      </c>
      <c r="J112" s="209">
        <v>50</v>
      </c>
      <c r="K112" s="221"/>
    </row>
    <row r="113" spans="2:11" customFormat="1" ht="15" customHeight="1">
      <c r="B113" s="232"/>
      <c r="C113" s="209" t="s">
        <v>53</v>
      </c>
      <c r="D113" s="209"/>
      <c r="E113" s="209"/>
      <c r="F113" s="230" t="s">
        <v>5163</v>
      </c>
      <c r="G113" s="209"/>
      <c r="H113" s="209" t="s">
        <v>5204</v>
      </c>
      <c r="I113" s="209" t="s">
        <v>5165</v>
      </c>
      <c r="J113" s="209">
        <v>20</v>
      </c>
      <c r="K113" s="221"/>
    </row>
    <row r="114" spans="2:11" customFormat="1" ht="15" customHeight="1">
      <c r="B114" s="232"/>
      <c r="C114" s="209" t="s">
        <v>5205</v>
      </c>
      <c r="D114" s="209"/>
      <c r="E114" s="209"/>
      <c r="F114" s="230" t="s">
        <v>5163</v>
      </c>
      <c r="G114" s="209"/>
      <c r="H114" s="209" t="s">
        <v>5206</v>
      </c>
      <c r="I114" s="209" t="s">
        <v>5165</v>
      </c>
      <c r="J114" s="209">
        <v>120</v>
      </c>
      <c r="K114" s="221"/>
    </row>
    <row r="115" spans="2:11" customFormat="1" ht="15" customHeight="1">
      <c r="B115" s="232"/>
      <c r="C115" s="209" t="s">
        <v>38</v>
      </c>
      <c r="D115" s="209"/>
      <c r="E115" s="209"/>
      <c r="F115" s="230" t="s">
        <v>5163</v>
      </c>
      <c r="G115" s="209"/>
      <c r="H115" s="209" t="s">
        <v>5207</v>
      </c>
      <c r="I115" s="209" t="s">
        <v>5198</v>
      </c>
      <c r="J115" s="209"/>
      <c r="K115" s="221"/>
    </row>
    <row r="116" spans="2:11" customFormat="1" ht="15" customHeight="1">
      <c r="B116" s="232"/>
      <c r="C116" s="209" t="s">
        <v>48</v>
      </c>
      <c r="D116" s="209"/>
      <c r="E116" s="209"/>
      <c r="F116" s="230" t="s">
        <v>5163</v>
      </c>
      <c r="G116" s="209"/>
      <c r="H116" s="209" t="s">
        <v>5208</v>
      </c>
      <c r="I116" s="209" t="s">
        <v>5198</v>
      </c>
      <c r="J116" s="209"/>
      <c r="K116" s="221"/>
    </row>
    <row r="117" spans="2:11" customFormat="1" ht="15" customHeight="1">
      <c r="B117" s="232"/>
      <c r="C117" s="209" t="s">
        <v>57</v>
      </c>
      <c r="D117" s="209"/>
      <c r="E117" s="209"/>
      <c r="F117" s="230" t="s">
        <v>5163</v>
      </c>
      <c r="G117" s="209"/>
      <c r="H117" s="209" t="s">
        <v>5209</v>
      </c>
      <c r="I117" s="209" t="s">
        <v>5210</v>
      </c>
      <c r="J117" s="209"/>
      <c r="K117" s="221"/>
    </row>
    <row r="118" spans="2:11" customFormat="1" ht="15" customHeight="1">
      <c r="B118" s="233"/>
      <c r="C118" s="239"/>
      <c r="D118" s="239"/>
      <c r="E118" s="239"/>
      <c r="F118" s="239"/>
      <c r="G118" s="239"/>
      <c r="H118" s="239"/>
      <c r="I118" s="239"/>
      <c r="J118" s="239"/>
      <c r="K118" s="235"/>
    </row>
    <row r="119" spans="2:11" customFormat="1" ht="18.75" customHeight="1">
      <c r="B119" s="240"/>
      <c r="C119" s="241"/>
      <c r="D119" s="241"/>
      <c r="E119" s="241"/>
      <c r="F119" s="242"/>
      <c r="G119" s="241"/>
      <c r="H119" s="241"/>
      <c r="I119" s="241"/>
      <c r="J119" s="241"/>
      <c r="K119" s="240"/>
    </row>
    <row r="120" spans="2:11" customFormat="1" ht="18.75" customHeight="1">
      <c r="B120" s="216"/>
      <c r="C120" s="216"/>
      <c r="D120" s="216"/>
      <c r="E120" s="216"/>
      <c r="F120" s="216"/>
      <c r="G120" s="216"/>
      <c r="H120" s="216"/>
      <c r="I120" s="216"/>
      <c r="J120" s="216"/>
      <c r="K120" s="216"/>
    </row>
    <row r="121" spans="2:11" customFormat="1" ht="7.5" customHeight="1">
      <c r="B121" s="243"/>
      <c r="C121" s="244"/>
      <c r="D121" s="244"/>
      <c r="E121" s="244"/>
      <c r="F121" s="244"/>
      <c r="G121" s="244"/>
      <c r="H121" s="244"/>
      <c r="I121" s="244"/>
      <c r="J121" s="244"/>
      <c r="K121" s="245"/>
    </row>
    <row r="122" spans="2:11" customFormat="1" ht="45" customHeight="1">
      <c r="B122" s="246"/>
      <c r="C122" s="329" t="s">
        <v>5211</v>
      </c>
      <c r="D122" s="329"/>
      <c r="E122" s="329"/>
      <c r="F122" s="329"/>
      <c r="G122" s="329"/>
      <c r="H122" s="329"/>
      <c r="I122" s="329"/>
      <c r="J122" s="329"/>
      <c r="K122" s="247"/>
    </row>
    <row r="123" spans="2:11" customFormat="1" ht="17.25" customHeight="1">
      <c r="B123" s="248"/>
      <c r="C123" s="222" t="s">
        <v>5157</v>
      </c>
      <c r="D123" s="222"/>
      <c r="E123" s="222"/>
      <c r="F123" s="222" t="s">
        <v>5158</v>
      </c>
      <c r="G123" s="223"/>
      <c r="H123" s="222" t="s">
        <v>54</v>
      </c>
      <c r="I123" s="222" t="s">
        <v>57</v>
      </c>
      <c r="J123" s="222" t="s">
        <v>5159</v>
      </c>
      <c r="K123" s="249"/>
    </row>
    <row r="124" spans="2:11" customFormat="1" ht="17.25" customHeight="1">
      <c r="B124" s="248"/>
      <c r="C124" s="224" t="s">
        <v>5160</v>
      </c>
      <c r="D124" s="224"/>
      <c r="E124" s="224"/>
      <c r="F124" s="225" t="s">
        <v>5161</v>
      </c>
      <c r="G124" s="226"/>
      <c r="H124" s="224"/>
      <c r="I124" s="224"/>
      <c r="J124" s="224" t="s">
        <v>5162</v>
      </c>
      <c r="K124" s="249"/>
    </row>
    <row r="125" spans="2:11" customFormat="1" ht="5.25" customHeight="1">
      <c r="B125" s="250"/>
      <c r="C125" s="227"/>
      <c r="D125" s="227"/>
      <c r="E125" s="227"/>
      <c r="F125" s="227"/>
      <c r="G125" s="251"/>
      <c r="H125" s="227"/>
      <c r="I125" s="227"/>
      <c r="J125" s="227"/>
      <c r="K125" s="252"/>
    </row>
    <row r="126" spans="2:11" customFormat="1" ht="15" customHeight="1">
      <c r="B126" s="250"/>
      <c r="C126" s="209" t="s">
        <v>5166</v>
      </c>
      <c r="D126" s="229"/>
      <c r="E126" s="229"/>
      <c r="F126" s="230" t="s">
        <v>5163</v>
      </c>
      <c r="G126" s="209"/>
      <c r="H126" s="209" t="s">
        <v>5203</v>
      </c>
      <c r="I126" s="209" t="s">
        <v>5165</v>
      </c>
      <c r="J126" s="209">
        <v>120</v>
      </c>
      <c r="K126" s="253"/>
    </row>
    <row r="127" spans="2:11" customFormat="1" ht="15" customHeight="1">
      <c r="B127" s="250"/>
      <c r="C127" s="209" t="s">
        <v>5212</v>
      </c>
      <c r="D127" s="209"/>
      <c r="E127" s="209"/>
      <c r="F127" s="230" t="s">
        <v>5163</v>
      </c>
      <c r="G127" s="209"/>
      <c r="H127" s="209" t="s">
        <v>5213</v>
      </c>
      <c r="I127" s="209" t="s">
        <v>5165</v>
      </c>
      <c r="J127" s="209" t="s">
        <v>5214</v>
      </c>
      <c r="K127" s="253"/>
    </row>
    <row r="128" spans="2:11" customFormat="1" ht="15" customHeight="1">
      <c r="B128" s="250"/>
      <c r="C128" s="209" t="s">
        <v>88</v>
      </c>
      <c r="D128" s="209"/>
      <c r="E128" s="209"/>
      <c r="F128" s="230" t="s">
        <v>5163</v>
      </c>
      <c r="G128" s="209"/>
      <c r="H128" s="209" t="s">
        <v>5215</v>
      </c>
      <c r="I128" s="209" t="s">
        <v>5165</v>
      </c>
      <c r="J128" s="209" t="s">
        <v>5214</v>
      </c>
      <c r="K128" s="253"/>
    </row>
    <row r="129" spans="2:11" customFormat="1" ht="15" customHeight="1">
      <c r="B129" s="250"/>
      <c r="C129" s="209" t="s">
        <v>5174</v>
      </c>
      <c r="D129" s="209"/>
      <c r="E129" s="209"/>
      <c r="F129" s="230" t="s">
        <v>5169</v>
      </c>
      <c r="G129" s="209"/>
      <c r="H129" s="209" t="s">
        <v>5175</v>
      </c>
      <c r="I129" s="209" t="s">
        <v>5165</v>
      </c>
      <c r="J129" s="209">
        <v>15</v>
      </c>
      <c r="K129" s="253"/>
    </row>
    <row r="130" spans="2:11" customFormat="1" ht="15" customHeight="1">
      <c r="B130" s="250"/>
      <c r="C130" s="209" t="s">
        <v>5176</v>
      </c>
      <c r="D130" s="209"/>
      <c r="E130" s="209"/>
      <c r="F130" s="230" t="s">
        <v>5169</v>
      </c>
      <c r="G130" s="209"/>
      <c r="H130" s="209" t="s">
        <v>5177</v>
      </c>
      <c r="I130" s="209" t="s">
        <v>5165</v>
      </c>
      <c r="J130" s="209">
        <v>15</v>
      </c>
      <c r="K130" s="253"/>
    </row>
    <row r="131" spans="2:11" customFormat="1" ht="15" customHeight="1">
      <c r="B131" s="250"/>
      <c r="C131" s="209" t="s">
        <v>5178</v>
      </c>
      <c r="D131" s="209"/>
      <c r="E131" s="209"/>
      <c r="F131" s="230" t="s">
        <v>5169</v>
      </c>
      <c r="G131" s="209"/>
      <c r="H131" s="209" t="s">
        <v>5179</v>
      </c>
      <c r="I131" s="209" t="s">
        <v>5165</v>
      </c>
      <c r="J131" s="209">
        <v>20</v>
      </c>
      <c r="K131" s="253"/>
    </row>
    <row r="132" spans="2:11" customFormat="1" ht="15" customHeight="1">
      <c r="B132" s="250"/>
      <c r="C132" s="209" t="s">
        <v>5180</v>
      </c>
      <c r="D132" s="209"/>
      <c r="E132" s="209"/>
      <c r="F132" s="230" t="s">
        <v>5169</v>
      </c>
      <c r="G132" s="209"/>
      <c r="H132" s="209" t="s">
        <v>5181</v>
      </c>
      <c r="I132" s="209" t="s">
        <v>5165</v>
      </c>
      <c r="J132" s="209">
        <v>20</v>
      </c>
      <c r="K132" s="253"/>
    </row>
    <row r="133" spans="2:11" customFormat="1" ht="15" customHeight="1">
      <c r="B133" s="250"/>
      <c r="C133" s="209" t="s">
        <v>5168</v>
      </c>
      <c r="D133" s="209"/>
      <c r="E133" s="209"/>
      <c r="F133" s="230" t="s">
        <v>5169</v>
      </c>
      <c r="G133" s="209"/>
      <c r="H133" s="209" t="s">
        <v>5203</v>
      </c>
      <c r="I133" s="209" t="s">
        <v>5165</v>
      </c>
      <c r="J133" s="209">
        <v>50</v>
      </c>
      <c r="K133" s="253"/>
    </row>
    <row r="134" spans="2:11" customFormat="1" ht="15" customHeight="1">
      <c r="B134" s="250"/>
      <c r="C134" s="209" t="s">
        <v>5182</v>
      </c>
      <c r="D134" s="209"/>
      <c r="E134" s="209"/>
      <c r="F134" s="230" t="s">
        <v>5169</v>
      </c>
      <c r="G134" s="209"/>
      <c r="H134" s="209" t="s">
        <v>5203</v>
      </c>
      <c r="I134" s="209" t="s">
        <v>5165</v>
      </c>
      <c r="J134" s="209">
        <v>50</v>
      </c>
      <c r="K134" s="253"/>
    </row>
    <row r="135" spans="2:11" customFormat="1" ht="15" customHeight="1">
      <c r="B135" s="250"/>
      <c r="C135" s="209" t="s">
        <v>5188</v>
      </c>
      <c r="D135" s="209"/>
      <c r="E135" s="209"/>
      <c r="F135" s="230" t="s">
        <v>5169</v>
      </c>
      <c r="G135" s="209"/>
      <c r="H135" s="209" t="s">
        <v>5203</v>
      </c>
      <c r="I135" s="209" t="s">
        <v>5165</v>
      </c>
      <c r="J135" s="209">
        <v>50</v>
      </c>
      <c r="K135" s="253"/>
    </row>
    <row r="136" spans="2:11" customFormat="1" ht="15" customHeight="1">
      <c r="B136" s="250"/>
      <c r="C136" s="209" t="s">
        <v>5190</v>
      </c>
      <c r="D136" s="209"/>
      <c r="E136" s="209"/>
      <c r="F136" s="230" t="s">
        <v>5169</v>
      </c>
      <c r="G136" s="209"/>
      <c r="H136" s="209" t="s">
        <v>5203</v>
      </c>
      <c r="I136" s="209" t="s">
        <v>5165</v>
      </c>
      <c r="J136" s="209">
        <v>50</v>
      </c>
      <c r="K136" s="253"/>
    </row>
    <row r="137" spans="2:11" customFormat="1" ht="15" customHeight="1">
      <c r="B137" s="250"/>
      <c r="C137" s="209" t="s">
        <v>5191</v>
      </c>
      <c r="D137" s="209"/>
      <c r="E137" s="209"/>
      <c r="F137" s="230" t="s">
        <v>5169</v>
      </c>
      <c r="G137" s="209"/>
      <c r="H137" s="209" t="s">
        <v>5216</v>
      </c>
      <c r="I137" s="209" t="s">
        <v>5165</v>
      </c>
      <c r="J137" s="209">
        <v>255</v>
      </c>
      <c r="K137" s="253"/>
    </row>
    <row r="138" spans="2:11" customFormat="1" ht="15" customHeight="1">
      <c r="B138" s="250"/>
      <c r="C138" s="209" t="s">
        <v>5193</v>
      </c>
      <c r="D138" s="209"/>
      <c r="E138" s="209"/>
      <c r="F138" s="230" t="s">
        <v>5163</v>
      </c>
      <c r="G138" s="209"/>
      <c r="H138" s="209" t="s">
        <v>5217</v>
      </c>
      <c r="I138" s="209" t="s">
        <v>5195</v>
      </c>
      <c r="J138" s="209"/>
      <c r="K138" s="253"/>
    </row>
    <row r="139" spans="2:11" customFormat="1" ht="15" customHeight="1">
      <c r="B139" s="250"/>
      <c r="C139" s="209" t="s">
        <v>5196</v>
      </c>
      <c r="D139" s="209"/>
      <c r="E139" s="209"/>
      <c r="F139" s="230" t="s">
        <v>5163</v>
      </c>
      <c r="G139" s="209"/>
      <c r="H139" s="209" t="s">
        <v>5218</v>
      </c>
      <c r="I139" s="209" t="s">
        <v>5198</v>
      </c>
      <c r="J139" s="209"/>
      <c r="K139" s="253"/>
    </row>
    <row r="140" spans="2:11" customFormat="1" ht="15" customHeight="1">
      <c r="B140" s="250"/>
      <c r="C140" s="209" t="s">
        <v>5199</v>
      </c>
      <c r="D140" s="209"/>
      <c r="E140" s="209"/>
      <c r="F140" s="230" t="s">
        <v>5163</v>
      </c>
      <c r="G140" s="209"/>
      <c r="H140" s="209" t="s">
        <v>5199</v>
      </c>
      <c r="I140" s="209" t="s">
        <v>5198</v>
      </c>
      <c r="J140" s="209"/>
      <c r="K140" s="253"/>
    </row>
    <row r="141" spans="2:11" customFormat="1" ht="15" customHeight="1">
      <c r="B141" s="250"/>
      <c r="C141" s="209" t="s">
        <v>38</v>
      </c>
      <c r="D141" s="209"/>
      <c r="E141" s="209"/>
      <c r="F141" s="230" t="s">
        <v>5163</v>
      </c>
      <c r="G141" s="209"/>
      <c r="H141" s="209" t="s">
        <v>5219</v>
      </c>
      <c r="I141" s="209" t="s">
        <v>5198</v>
      </c>
      <c r="J141" s="209"/>
      <c r="K141" s="253"/>
    </row>
    <row r="142" spans="2:11" customFormat="1" ht="15" customHeight="1">
      <c r="B142" s="250"/>
      <c r="C142" s="209" t="s">
        <v>5220</v>
      </c>
      <c r="D142" s="209"/>
      <c r="E142" s="209"/>
      <c r="F142" s="230" t="s">
        <v>5163</v>
      </c>
      <c r="G142" s="209"/>
      <c r="H142" s="209" t="s">
        <v>5221</v>
      </c>
      <c r="I142" s="209" t="s">
        <v>5198</v>
      </c>
      <c r="J142" s="209"/>
      <c r="K142" s="253"/>
    </row>
    <row r="143" spans="2:11" customFormat="1" ht="15" customHeight="1">
      <c r="B143" s="254"/>
      <c r="C143" s="255"/>
      <c r="D143" s="255"/>
      <c r="E143" s="255"/>
      <c r="F143" s="255"/>
      <c r="G143" s="255"/>
      <c r="H143" s="255"/>
      <c r="I143" s="255"/>
      <c r="J143" s="255"/>
      <c r="K143" s="256"/>
    </row>
    <row r="144" spans="2:11" customFormat="1" ht="18.75" customHeight="1">
      <c r="B144" s="241"/>
      <c r="C144" s="241"/>
      <c r="D144" s="241"/>
      <c r="E144" s="241"/>
      <c r="F144" s="242"/>
      <c r="G144" s="241"/>
      <c r="H144" s="241"/>
      <c r="I144" s="241"/>
      <c r="J144" s="241"/>
      <c r="K144" s="241"/>
    </row>
    <row r="145" spans="2:11" customFormat="1" ht="18.75" customHeight="1">
      <c r="B145" s="216"/>
      <c r="C145" s="216"/>
      <c r="D145" s="216"/>
      <c r="E145" s="216"/>
      <c r="F145" s="216"/>
      <c r="G145" s="216"/>
      <c r="H145" s="216"/>
      <c r="I145" s="216"/>
      <c r="J145" s="216"/>
      <c r="K145" s="216"/>
    </row>
    <row r="146" spans="2:11" customFormat="1" ht="7.5" customHeight="1">
      <c r="B146" s="217"/>
      <c r="C146" s="218"/>
      <c r="D146" s="218"/>
      <c r="E146" s="218"/>
      <c r="F146" s="218"/>
      <c r="G146" s="218"/>
      <c r="H146" s="218"/>
      <c r="I146" s="218"/>
      <c r="J146" s="218"/>
      <c r="K146" s="219"/>
    </row>
    <row r="147" spans="2:11" customFormat="1" ht="45" customHeight="1">
      <c r="B147" s="220"/>
      <c r="C147" s="331" t="s">
        <v>5222</v>
      </c>
      <c r="D147" s="331"/>
      <c r="E147" s="331"/>
      <c r="F147" s="331"/>
      <c r="G147" s="331"/>
      <c r="H147" s="331"/>
      <c r="I147" s="331"/>
      <c r="J147" s="331"/>
      <c r="K147" s="221"/>
    </row>
    <row r="148" spans="2:11" customFormat="1" ht="17.25" customHeight="1">
      <c r="B148" s="220"/>
      <c r="C148" s="222" t="s">
        <v>5157</v>
      </c>
      <c r="D148" s="222"/>
      <c r="E148" s="222"/>
      <c r="F148" s="222" t="s">
        <v>5158</v>
      </c>
      <c r="G148" s="223"/>
      <c r="H148" s="222" t="s">
        <v>54</v>
      </c>
      <c r="I148" s="222" t="s">
        <v>57</v>
      </c>
      <c r="J148" s="222" t="s">
        <v>5159</v>
      </c>
      <c r="K148" s="221"/>
    </row>
    <row r="149" spans="2:11" customFormat="1" ht="17.25" customHeight="1">
      <c r="B149" s="220"/>
      <c r="C149" s="224" t="s">
        <v>5160</v>
      </c>
      <c r="D149" s="224"/>
      <c r="E149" s="224"/>
      <c r="F149" s="225" t="s">
        <v>5161</v>
      </c>
      <c r="G149" s="226"/>
      <c r="H149" s="224"/>
      <c r="I149" s="224"/>
      <c r="J149" s="224" t="s">
        <v>5162</v>
      </c>
      <c r="K149" s="221"/>
    </row>
    <row r="150" spans="2:11" customFormat="1" ht="5.25" customHeight="1">
      <c r="B150" s="232"/>
      <c r="C150" s="227"/>
      <c r="D150" s="227"/>
      <c r="E150" s="227"/>
      <c r="F150" s="227"/>
      <c r="G150" s="228"/>
      <c r="H150" s="227"/>
      <c r="I150" s="227"/>
      <c r="J150" s="227"/>
      <c r="K150" s="253"/>
    </row>
    <row r="151" spans="2:11" customFormat="1" ht="15" customHeight="1">
      <c r="B151" s="232"/>
      <c r="C151" s="257" t="s">
        <v>5166</v>
      </c>
      <c r="D151" s="209"/>
      <c r="E151" s="209"/>
      <c r="F151" s="258" t="s">
        <v>5163</v>
      </c>
      <c r="G151" s="209"/>
      <c r="H151" s="257" t="s">
        <v>5203</v>
      </c>
      <c r="I151" s="257" t="s">
        <v>5165</v>
      </c>
      <c r="J151" s="257">
        <v>120</v>
      </c>
      <c r="K151" s="253"/>
    </row>
    <row r="152" spans="2:11" customFormat="1" ht="15" customHeight="1">
      <c r="B152" s="232"/>
      <c r="C152" s="257" t="s">
        <v>5212</v>
      </c>
      <c r="D152" s="209"/>
      <c r="E152" s="209"/>
      <c r="F152" s="258" t="s">
        <v>5163</v>
      </c>
      <c r="G152" s="209"/>
      <c r="H152" s="257" t="s">
        <v>5223</v>
      </c>
      <c r="I152" s="257" t="s">
        <v>5165</v>
      </c>
      <c r="J152" s="257" t="s">
        <v>5214</v>
      </c>
      <c r="K152" s="253"/>
    </row>
    <row r="153" spans="2:11" customFormat="1" ht="15" customHeight="1">
      <c r="B153" s="232"/>
      <c r="C153" s="257" t="s">
        <v>88</v>
      </c>
      <c r="D153" s="209"/>
      <c r="E153" s="209"/>
      <c r="F153" s="258" t="s">
        <v>5163</v>
      </c>
      <c r="G153" s="209"/>
      <c r="H153" s="257" t="s">
        <v>5224</v>
      </c>
      <c r="I153" s="257" t="s">
        <v>5165</v>
      </c>
      <c r="J153" s="257" t="s">
        <v>5214</v>
      </c>
      <c r="K153" s="253"/>
    </row>
    <row r="154" spans="2:11" customFormat="1" ht="15" customHeight="1">
      <c r="B154" s="232"/>
      <c r="C154" s="257" t="s">
        <v>5168</v>
      </c>
      <c r="D154" s="209"/>
      <c r="E154" s="209"/>
      <c r="F154" s="258" t="s">
        <v>5169</v>
      </c>
      <c r="G154" s="209"/>
      <c r="H154" s="257" t="s">
        <v>5203</v>
      </c>
      <c r="I154" s="257" t="s">
        <v>5165</v>
      </c>
      <c r="J154" s="257">
        <v>50</v>
      </c>
      <c r="K154" s="253"/>
    </row>
    <row r="155" spans="2:11" customFormat="1" ht="15" customHeight="1">
      <c r="B155" s="232"/>
      <c r="C155" s="257" t="s">
        <v>5171</v>
      </c>
      <c r="D155" s="209"/>
      <c r="E155" s="209"/>
      <c r="F155" s="258" t="s">
        <v>5163</v>
      </c>
      <c r="G155" s="209"/>
      <c r="H155" s="257" t="s">
        <v>5203</v>
      </c>
      <c r="I155" s="257" t="s">
        <v>5173</v>
      </c>
      <c r="J155" s="257"/>
      <c r="K155" s="253"/>
    </row>
    <row r="156" spans="2:11" customFormat="1" ht="15" customHeight="1">
      <c r="B156" s="232"/>
      <c r="C156" s="257" t="s">
        <v>5182</v>
      </c>
      <c r="D156" s="209"/>
      <c r="E156" s="209"/>
      <c r="F156" s="258" t="s">
        <v>5169</v>
      </c>
      <c r="G156" s="209"/>
      <c r="H156" s="257" t="s">
        <v>5203</v>
      </c>
      <c r="I156" s="257" t="s">
        <v>5165</v>
      </c>
      <c r="J156" s="257">
        <v>50</v>
      </c>
      <c r="K156" s="253"/>
    </row>
    <row r="157" spans="2:11" customFormat="1" ht="15" customHeight="1">
      <c r="B157" s="232"/>
      <c r="C157" s="257" t="s">
        <v>5190</v>
      </c>
      <c r="D157" s="209"/>
      <c r="E157" s="209"/>
      <c r="F157" s="258" t="s">
        <v>5169</v>
      </c>
      <c r="G157" s="209"/>
      <c r="H157" s="257" t="s">
        <v>5203</v>
      </c>
      <c r="I157" s="257" t="s">
        <v>5165</v>
      </c>
      <c r="J157" s="257">
        <v>50</v>
      </c>
      <c r="K157" s="253"/>
    </row>
    <row r="158" spans="2:11" customFormat="1" ht="15" customHeight="1">
      <c r="B158" s="232"/>
      <c r="C158" s="257" t="s">
        <v>5188</v>
      </c>
      <c r="D158" s="209"/>
      <c r="E158" s="209"/>
      <c r="F158" s="258" t="s">
        <v>5169</v>
      </c>
      <c r="G158" s="209"/>
      <c r="H158" s="257" t="s">
        <v>5203</v>
      </c>
      <c r="I158" s="257" t="s">
        <v>5165</v>
      </c>
      <c r="J158" s="257">
        <v>50</v>
      </c>
      <c r="K158" s="253"/>
    </row>
    <row r="159" spans="2:11" customFormat="1" ht="15" customHeight="1">
      <c r="B159" s="232"/>
      <c r="C159" s="257" t="s">
        <v>123</v>
      </c>
      <c r="D159" s="209"/>
      <c r="E159" s="209"/>
      <c r="F159" s="258" t="s">
        <v>5163</v>
      </c>
      <c r="G159" s="209"/>
      <c r="H159" s="257" t="s">
        <v>5225</v>
      </c>
      <c r="I159" s="257" t="s">
        <v>5165</v>
      </c>
      <c r="J159" s="257" t="s">
        <v>5226</v>
      </c>
      <c r="K159" s="253"/>
    </row>
    <row r="160" spans="2:11" customFormat="1" ht="15" customHeight="1">
      <c r="B160" s="232"/>
      <c r="C160" s="257" t="s">
        <v>5227</v>
      </c>
      <c r="D160" s="209"/>
      <c r="E160" s="209"/>
      <c r="F160" s="258" t="s">
        <v>5163</v>
      </c>
      <c r="G160" s="209"/>
      <c r="H160" s="257" t="s">
        <v>5228</v>
      </c>
      <c r="I160" s="257" t="s">
        <v>5198</v>
      </c>
      <c r="J160" s="257"/>
      <c r="K160" s="253"/>
    </row>
    <row r="161" spans="2:11" customFormat="1" ht="15" customHeight="1">
      <c r="B161" s="259"/>
      <c r="C161" s="239"/>
      <c r="D161" s="239"/>
      <c r="E161" s="239"/>
      <c r="F161" s="239"/>
      <c r="G161" s="239"/>
      <c r="H161" s="239"/>
      <c r="I161" s="239"/>
      <c r="J161" s="239"/>
      <c r="K161" s="260"/>
    </row>
    <row r="162" spans="2:11" customFormat="1" ht="18.75" customHeight="1">
      <c r="B162" s="241"/>
      <c r="C162" s="251"/>
      <c r="D162" s="251"/>
      <c r="E162" s="251"/>
      <c r="F162" s="261"/>
      <c r="G162" s="251"/>
      <c r="H162" s="251"/>
      <c r="I162" s="251"/>
      <c r="J162" s="251"/>
      <c r="K162" s="241"/>
    </row>
    <row r="163" spans="2:11" customFormat="1" ht="18.75" customHeight="1">
      <c r="B163" s="216"/>
      <c r="C163" s="216"/>
      <c r="D163" s="216"/>
      <c r="E163" s="216"/>
      <c r="F163" s="216"/>
      <c r="G163" s="216"/>
      <c r="H163" s="216"/>
      <c r="I163" s="216"/>
      <c r="J163" s="216"/>
      <c r="K163" s="216"/>
    </row>
    <row r="164" spans="2:11" customFormat="1" ht="7.5" customHeight="1">
      <c r="B164" s="198"/>
      <c r="C164" s="199"/>
      <c r="D164" s="199"/>
      <c r="E164" s="199"/>
      <c r="F164" s="199"/>
      <c r="G164" s="199"/>
      <c r="H164" s="199"/>
      <c r="I164" s="199"/>
      <c r="J164" s="199"/>
      <c r="K164" s="200"/>
    </row>
    <row r="165" spans="2:11" customFormat="1" ht="45" customHeight="1">
      <c r="B165" s="201"/>
      <c r="C165" s="329" t="s">
        <v>5229</v>
      </c>
      <c r="D165" s="329"/>
      <c r="E165" s="329"/>
      <c r="F165" s="329"/>
      <c r="G165" s="329"/>
      <c r="H165" s="329"/>
      <c r="I165" s="329"/>
      <c r="J165" s="329"/>
      <c r="K165" s="202"/>
    </row>
    <row r="166" spans="2:11" customFormat="1" ht="17.25" customHeight="1">
      <c r="B166" s="201"/>
      <c r="C166" s="222" t="s">
        <v>5157</v>
      </c>
      <c r="D166" s="222"/>
      <c r="E166" s="222"/>
      <c r="F166" s="222" t="s">
        <v>5158</v>
      </c>
      <c r="G166" s="262"/>
      <c r="H166" s="263" t="s">
        <v>54</v>
      </c>
      <c r="I166" s="263" t="s">
        <v>57</v>
      </c>
      <c r="J166" s="222" t="s">
        <v>5159</v>
      </c>
      <c r="K166" s="202"/>
    </row>
    <row r="167" spans="2:11" customFormat="1" ht="17.25" customHeight="1">
      <c r="B167" s="203"/>
      <c r="C167" s="224" t="s">
        <v>5160</v>
      </c>
      <c r="D167" s="224"/>
      <c r="E167" s="224"/>
      <c r="F167" s="225" t="s">
        <v>5161</v>
      </c>
      <c r="G167" s="264"/>
      <c r="H167" s="265"/>
      <c r="I167" s="265"/>
      <c r="J167" s="224" t="s">
        <v>5162</v>
      </c>
      <c r="K167" s="204"/>
    </row>
    <row r="168" spans="2:11" customFormat="1" ht="5.25" customHeight="1">
      <c r="B168" s="232"/>
      <c r="C168" s="227"/>
      <c r="D168" s="227"/>
      <c r="E168" s="227"/>
      <c r="F168" s="227"/>
      <c r="G168" s="228"/>
      <c r="H168" s="227"/>
      <c r="I168" s="227"/>
      <c r="J168" s="227"/>
      <c r="K168" s="253"/>
    </row>
    <row r="169" spans="2:11" customFormat="1" ht="15" customHeight="1">
      <c r="B169" s="232"/>
      <c r="C169" s="209" t="s">
        <v>5166</v>
      </c>
      <c r="D169" s="209"/>
      <c r="E169" s="209"/>
      <c r="F169" s="230" t="s">
        <v>5163</v>
      </c>
      <c r="G169" s="209"/>
      <c r="H169" s="209" t="s">
        <v>5203</v>
      </c>
      <c r="I169" s="209" t="s">
        <v>5165</v>
      </c>
      <c r="J169" s="209">
        <v>120</v>
      </c>
      <c r="K169" s="253"/>
    </row>
    <row r="170" spans="2:11" customFormat="1" ht="15" customHeight="1">
      <c r="B170" s="232"/>
      <c r="C170" s="209" t="s">
        <v>5212</v>
      </c>
      <c r="D170" s="209"/>
      <c r="E170" s="209"/>
      <c r="F170" s="230" t="s">
        <v>5163</v>
      </c>
      <c r="G170" s="209"/>
      <c r="H170" s="209" t="s">
        <v>5213</v>
      </c>
      <c r="I170" s="209" t="s">
        <v>5165</v>
      </c>
      <c r="J170" s="209" t="s">
        <v>5214</v>
      </c>
      <c r="K170" s="253"/>
    </row>
    <row r="171" spans="2:11" customFormat="1" ht="15" customHeight="1">
      <c r="B171" s="232"/>
      <c r="C171" s="209" t="s">
        <v>88</v>
      </c>
      <c r="D171" s="209"/>
      <c r="E171" s="209"/>
      <c r="F171" s="230" t="s">
        <v>5163</v>
      </c>
      <c r="G171" s="209"/>
      <c r="H171" s="209" t="s">
        <v>5230</v>
      </c>
      <c r="I171" s="209" t="s">
        <v>5165</v>
      </c>
      <c r="J171" s="209" t="s">
        <v>5214</v>
      </c>
      <c r="K171" s="253"/>
    </row>
    <row r="172" spans="2:11" customFormat="1" ht="15" customHeight="1">
      <c r="B172" s="232"/>
      <c r="C172" s="209" t="s">
        <v>5168</v>
      </c>
      <c r="D172" s="209"/>
      <c r="E172" s="209"/>
      <c r="F172" s="230" t="s">
        <v>5169</v>
      </c>
      <c r="G172" s="209"/>
      <c r="H172" s="209" t="s">
        <v>5230</v>
      </c>
      <c r="I172" s="209" t="s">
        <v>5165</v>
      </c>
      <c r="J172" s="209">
        <v>50</v>
      </c>
      <c r="K172" s="253"/>
    </row>
    <row r="173" spans="2:11" customFormat="1" ht="15" customHeight="1">
      <c r="B173" s="232"/>
      <c r="C173" s="209" t="s">
        <v>5171</v>
      </c>
      <c r="D173" s="209"/>
      <c r="E173" s="209"/>
      <c r="F173" s="230" t="s">
        <v>5163</v>
      </c>
      <c r="G173" s="209"/>
      <c r="H173" s="209" t="s">
        <v>5230</v>
      </c>
      <c r="I173" s="209" t="s">
        <v>5173</v>
      </c>
      <c r="J173" s="209"/>
      <c r="K173" s="253"/>
    </row>
    <row r="174" spans="2:11" customFormat="1" ht="15" customHeight="1">
      <c r="B174" s="232"/>
      <c r="C174" s="209" t="s">
        <v>5182</v>
      </c>
      <c r="D174" s="209"/>
      <c r="E174" s="209"/>
      <c r="F174" s="230" t="s">
        <v>5169</v>
      </c>
      <c r="G174" s="209"/>
      <c r="H174" s="209" t="s">
        <v>5230</v>
      </c>
      <c r="I174" s="209" t="s">
        <v>5165</v>
      </c>
      <c r="J174" s="209">
        <v>50</v>
      </c>
      <c r="K174" s="253"/>
    </row>
    <row r="175" spans="2:11" customFormat="1" ht="15" customHeight="1">
      <c r="B175" s="232"/>
      <c r="C175" s="209" t="s">
        <v>5190</v>
      </c>
      <c r="D175" s="209"/>
      <c r="E175" s="209"/>
      <c r="F175" s="230" t="s">
        <v>5169</v>
      </c>
      <c r="G175" s="209"/>
      <c r="H175" s="209" t="s">
        <v>5230</v>
      </c>
      <c r="I175" s="209" t="s">
        <v>5165</v>
      </c>
      <c r="J175" s="209">
        <v>50</v>
      </c>
      <c r="K175" s="253"/>
    </row>
    <row r="176" spans="2:11" customFormat="1" ht="15" customHeight="1">
      <c r="B176" s="232"/>
      <c r="C176" s="209" t="s">
        <v>5188</v>
      </c>
      <c r="D176" s="209"/>
      <c r="E176" s="209"/>
      <c r="F176" s="230" t="s">
        <v>5169</v>
      </c>
      <c r="G176" s="209"/>
      <c r="H176" s="209" t="s">
        <v>5230</v>
      </c>
      <c r="I176" s="209" t="s">
        <v>5165</v>
      </c>
      <c r="J176" s="209">
        <v>50</v>
      </c>
      <c r="K176" s="253"/>
    </row>
    <row r="177" spans="2:11" customFormat="1" ht="15" customHeight="1">
      <c r="B177" s="232"/>
      <c r="C177" s="209" t="s">
        <v>152</v>
      </c>
      <c r="D177" s="209"/>
      <c r="E177" s="209"/>
      <c r="F177" s="230" t="s">
        <v>5163</v>
      </c>
      <c r="G177" s="209"/>
      <c r="H177" s="209" t="s">
        <v>5231</v>
      </c>
      <c r="I177" s="209" t="s">
        <v>5232</v>
      </c>
      <c r="J177" s="209"/>
      <c r="K177" s="253"/>
    </row>
    <row r="178" spans="2:11" customFormat="1" ht="15" customHeight="1">
      <c r="B178" s="232"/>
      <c r="C178" s="209" t="s">
        <v>57</v>
      </c>
      <c r="D178" s="209"/>
      <c r="E178" s="209"/>
      <c r="F178" s="230" t="s">
        <v>5163</v>
      </c>
      <c r="G178" s="209"/>
      <c r="H178" s="209" t="s">
        <v>5233</v>
      </c>
      <c r="I178" s="209" t="s">
        <v>5234</v>
      </c>
      <c r="J178" s="209">
        <v>1</v>
      </c>
      <c r="K178" s="253"/>
    </row>
    <row r="179" spans="2:11" customFormat="1" ht="15" customHeight="1">
      <c r="B179" s="232"/>
      <c r="C179" s="209" t="s">
        <v>53</v>
      </c>
      <c r="D179" s="209"/>
      <c r="E179" s="209"/>
      <c r="F179" s="230" t="s">
        <v>5163</v>
      </c>
      <c r="G179" s="209"/>
      <c r="H179" s="209" t="s">
        <v>5235</v>
      </c>
      <c r="I179" s="209" t="s">
        <v>5165</v>
      </c>
      <c r="J179" s="209">
        <v>20</v>
      </c>
      <c r="K179" s="253"/>
    </row>
    <row r="180" spans="2:11" customFormat="1" ht="15" customHeight="1">
      <c r="B180" s="232"/>
      <c r="C180" s="209" t="s">
        <v>54</v>
      </c>
      <c r="D180" s="209"/>
      <c r="E180" s="209"/>
      <c r="F180" s="230" t="s">
        <v>5163</v>
      </c>
      <c r="G180" s="209"/>
      <c r="H180" s="209" t="s">
        <v>5236</v>
      </c>
      <c r="I180" s="209" t="s">
        <v>5165</v>
      </c>
      <c r="J180" s="209">
        <v>255</v>
      </c>
      <c r="K180" s="253"/>
    </row>
    <row r="181" spans="2:11" customFormat="1" ht="15" customHeight="1">
      <c r="B181" s="232"/>
      <c r="C181" s="209" t="s">
        <v>153</v>
      </c>
      <c r="D181" s="209"/>
      <c r="E181" s="209"/>
      <c r="F181" s="230" t="s">
        <v>5163</v>
      </c>
      <c r="G181" s="209"/>
      <c r="H181" s="209" t="s">
        <v>5127</v>
      </c>
      <c r="I181" s="209" t="s">
        <v>5165</v>
      </c>
      <c r="J181" s="209">
        <v>10</v>
      </c>
      <c r="K181" s="253"/>
    </row>
    <row r="182" spans="2:11" customFormat="1" ht="15" customHeight="1">
      <c r="B182" s="232"/>
      <c r="C182" s="209" t="s">
        <v>154</v>
      </c>
      <c r="D182" s="209"/>
      <c r="E182" s="209"/>
      <c r="F182" s="230" t="s">
        <v>5163</v>
      </c>
      <c r="G182" s="209"/>
      <c r="H182" s="209" t="s">
        <v>5237</v>
      </c>
      <c r="I182" s="209" t="s">
        <v>5198</v>
      </c>
      <c r="J182" s="209"/>
      <c r="K182" s="253"/>
    </row>
    <row r="183" spans="2:11" customFormat="1" ht="15" customHeight="1">
      <c r="B183" s="232"/>
      <c r="C183" s="209" t="s">
        <v>5238</v>
      </c>
      <c r="D183" s="209"/>
      <c r="E183" s="209"/>
      <c r="F183" s="230" t="s">
        <v>5163</v>
      </c>
      <c r="G183" s="209"/>
      <c r="H183" s="209" t="s">
        <v>5239</v>
      </c>
      <c r="I183" s="209" t="s">
        <v>5198</v>
      </c>
      <c r="J183" s="209"/>
      <c r="K183" s="253"/>
    </row>
    <row r="184" spans="2:11" customFormat="1" ht="15" customHeight="1">
      <c r="B184" s="232"/>
      <c r="C184" s="209" t="s">
        <v>5227</v>
      </c>
      <c r="D184" s="209"/>
      <c r="E184" s="209"/>
      <c r="F184" s="230" t="s">
        <v>5163</v>
      </c>
      <c r="G184" s="209"/>
      <c r="H184" s="209" t="s">
        <v>5240</v>
      </c>
      <c r="I184" s="209" t="s">
        <v>5198</v>
      </c>
      <c r="J184" s="209"/>
      <c r="K184" s="253"/>
    </row>
    <row r="185" spans="2:11" customFormat="1" ht="15" customHeight="1">
      <c r="B185" s="232"/>
      <c r="C185" s="209" t="s">
        <v>156</v>
      </c>
      <c r="D185" s="209"/>
      <c r="E185" s="209"/>
      <c r="F185" s="230" t="s">
        <v>5169</v>
      </c>
      <c r="G185" s="209"/>
      <c r="H185" s="209" t="s">
        <v>5241</v>
      </c>
      <c r="I185" s="209" t="s">
        <v>5165</v>
      </c>
      <c r="J185" s="209">
        <v>50</v>
      </c>
      <c r="K185" s="253"/>
    </row>
    <row r="186" spans="2:11" customFormat="1" ht="15" customHeight="1">
      <c r="B186" s="232"/>
      <c r="C186" s="209" t="s">
        <v>5242</v>
      </c>
      <c r="D186" s="209"/>
      <c r="E186" s="209"/>
      <c r="F186" s="230" t="s">
        <v>5169</v>
      </c>
      <c r="G186" s="209"/>
      <c r="H186" s="209" t="s">
        <v>5243</v>
      </c>
      <c r="I186" s="209" t="s">
        <v>5244</v>
      </c>
      <c r="J186" s="209"/>
      <c r="K186" s="253"/>
    </row>
    <row r="187" spans="2:11" customFormat="1" ht="15" customHeight="1">
      <c r="B187" s="232"/>
      <c r="C187" s="209" t="s">
        <v>5245</v>
      </c>
      <c r="D187" s="209"/>
      <c r="E187" s="209"/>
      <c r="F187" s="230" t="s">
        <v>5169</v>
      </c>
      <c r="G187" s="209"/>
      <c r="H187" s="209" t="s">
        <v>5246</v>
      </c>
      <c r="I187" s="209" t="s">
        <v>5244</v>
      </c>
      <c r="J187" s="209"/>
      <c r="K187" s="253"/>
    </row>
    <row r="188" spans="2:11" customFormat="1" ht="15" customHeight="1">
      <c r="B188" s="232"/>
      <c r="C188" s="209" t="s">
        <v>5247</v>
      </c>
      <c r="D188" s="209"/>
      <c r="E188" s="209"/>
      <c r="F188" s="230" t="s">
        <v>5169</v>
      </c>
      <c r="G188" s="209"/>
      <c r="H188" s="209" t="s">
        <v>5248</v>
      </c>
      <c r="I188" s="209" t="s">
        <v>5244</v>
      </c>
      <c r="J188" s="209"/>
      <c r="K188" s="253"/>
    </row>
    <row r="189" spans="2:11" customFormat="1" ht="15" customHeight="1">
      <c r="B189" s="232"/>
      <c r="C189" s="266" t="s">
        <v>5249</v>
      </c>
      <c r="D189" s="209"/>
      <c r="E189" s="209"/>
      <c r="F189" s="230" t="s">
        <v>5169</v>
      </c>
      <c r="G189" s="209"/>
      <c r="H189" s="209" t="s">
        <v>5250</v>
      </c>
      <c r="I189" s="209" t="s">
        <v>5251</v>
      </c>
      <c r="J189" s="267" t="s">
        <v>5252</v>
      </c>
      <c r="K189" s="253"/>
    </row>
    <row r="190" spans="2:11" customFormat="1" ht="15" customHeight="1">
      <c r="B190" s="268"/>
      <c r="C190" s="269" t="s">
        <v>5253</v>
      </c>
      <c r="D190" s="270"/>
      <c r="E190" s="270"/>
      <c r="F190" s="271" t="s">
        <v>5169</v>
      </c>
      <c r="G190" s="270"/>
      <c r="H190" s="270" t="s">
        <v>5254</v>
      </c>
      <c r="I190" s="270" t="s">
        <v>5251</v>
      </c>
      <c r="J190" s="272" t="s">
        <v>5252</v>
      </c>
      <c r="K190" s="273"/>
    </row>
    <row r="191" spans="2:11" customFormat="1" ht="15" customHeight="1">
      <c r="B191" s="232"/>
      <c r="C191" s="266" t="s">
        <v>42</v>
      </c>
      <c r="D191" s="209"/>
      <c r="E191" s="209"/>
      <c r="F191" s="230" t="s">
        <v>5163</v>
      </c>
      <c r="G191" s="209"/>
      <c r="H191" s="206" t="s">
        <v>5255</v>
      </c>
      <c r="I191" s="209" t="s">
        <v>5256</v>
      </c>
      <c r="J191" s="209"/>
      <c r="K191" s="253"/>
    </row>
    <row r="192" spans="2:11" customFormat="1" ht="15" customHeight="1">
      <c r="B192" s="232"/>
      <c r="C192" s="266" t="s">
        <v>5257</v>
      </c>
      <c r="D192" s="209"/>
      <c r="E192" s="209"/>
      <c r="F192" s="230" t="s">
        <v>5163</v>
      </c>
      <c r="G192" s="209"/>
      <c r="H192" s="209" t="s">
        <v>5258</v>
      </c>
      <c r="I192" s="209" t="s">
        <v>5198</v>
      </c>
      <c r="J192" s="209"/>
      <c r="K192" s="253"/>
    </row>
    <row r="193" spans="2:11" customFormat="1" ht="15" customHeight="1">
      <c r="B193" s="232"/>
      <c r="C193" s="266" t="s">
        <v>5259</v>
      </c>
      <c r="D193" s="209"/>
      <c r="E193" s="209"/>
      <c r="F193" s="230" t="s">
        <v>5163</v>
      </c>
      <c r="G193" s="209"/>
      <c r="H193" s="209" t="s">
        <v>5260</v>
      </c>
      <c r="I193" s="209" t="s">
        <v>5198</v>
      </c>
      <c r="J193" s="209"/>
      <c r="K193" s="253"/>
    </row>
    <row r="194" spans="2:11" customFormat="1" ht="15" customHeight="1">
      <c r="B194" s="232"/>
      <c r="C194" s="266" t="s">
        <v>5261</v>
      </c>
      <c r="D194" s="209"/>
      <c r="E194" s="209"/>
      <c r="F194" s="230" t="s">
        <v>5169</v>
      </c>
      <c r="G194" s="209"/>
      <c r="H194" s="209" t="s">
        <v>5262</v>
      </c>
      <c r="I194" s="209" t="s">
        <v>5198</v>
      </c>
      <c r="J194" s="209"/>
      <c r="K194" s="253"/>
    </row>
    <row r="195" spans="2:11" customFormat="1" ht="15" customHeight="1">
      <c r="B195" s="259"/>
      <c r="C195" s="274"/>
      <c r="D195" s="239"/>
      <c r="E195" s="239"/>
      <c r="F195" s="239"/>
      <c r="G195" s="239"/>
      <c r="H195" s="239"/>
      <c r="I195" s="239"/>
      <c r="J195" s="239"/>
      <c r="K195" s="260"/>
    </row>
    <row r="196" spans="2:11" customFormat="1" ht="18.75" customHeight="1">
      <c r="B196" s="241"/>
      <c r="C196" s="251"/>
      <c r="D196" s="251"/>
      <c r="E196" s="251"/>
      <c r="F196" s="261"/>
      <c r="G196" s="251"/>
      <c r="H196" s="251"/>
      <c r="I196" s="251"/>
      <c r="J196" s="251"/>
      <c r="K196" s="241"/>
    </row>
    <row r="197" spans="2:11" customFormat="1" ht="18.75" customHeight="1">
      <c r="B197" s="241"/>
      <c r="C197" s="251"/>
      <c r="D197" s="251"/>
      <c r="E197" s="251"/>
      <c r="F197" s="261"/>
      <c r="G197" s="251"/>
      <c r="H197" s="251"/>
      <c r="I197" s="251"/>
      <c r="J197" s="251"/>
      <c r="K197" s="241"/>
    </row>
    <row r="198" spans="2:11" customFormat="1" ht="18.75" customHeight="1">
      <c r="B198" s="216"/>
      <c r="C198" s="216"/>
      <c r="D198" s="216"/>
      <c r="E198" s="216"/>
      <c r="F198" s="216"/>
      <c r="G198" s="216"/>
      <c r="H198" s="216"/>
      <c r="I198" s="216"/>
      <c r="J198" s="216"/>
      <c r="K198" s="216"/>
    </row>
    <row r="199" spans="2:11" customFormat="1" ht="13.5">
      <c r="B199" s="198"/>
      <c r="C199" s="199"/>
      <c r="D199" s="199"/>
      <c r="E199" s="199"/>
      <c r="F199" s="199"/>
      <c r="G199" s="199"/>
      <c r="H199" s="199"/>
      <c r="I199" s="199"/>
      <c r="J199" s="199"/>
      <c r="K199" s="200"/>
    </row>
    <row r="200" spans="2:11" customFormat="1" ht="21">
      <c r="B200" s="201"/>
      <c r="C200" s="329" t="s">
        <v>5263</v>
      </c>
      <c r="D200" s="329"/>
      <c r="E200" s="329"/>
      <c r="F200" s="329"/>
      <c r="G200" s="329"/>
      <c r="H200" s="329"/>
      <c r="I200" s="329"/>
      <c r="J200" s="329"/>
      <c r="K200" s="202"/>
    </row>
    <row r="201" spans="2:11" customFormat="1" ht="25.5" customHeight="1">
      <c r="B201" s="201"/>
      <c r="C201" s="275" t="s">
        <v>5264</v>
      </c>
      <c r="D201" s="275"/>
      <c r="E201" s="275"/>
      <c r="F201" s="275" t="s">
        <v>5265</v>
      </c>
      <c r="G201" s="276"/>
      <c r="H201" s="332" t="s">
        <v>5266</v>
      </c>
      <c r="I201" s="332"/>
      <c r="J201" s="332"/>
      <c r="K201" s="202"/>
    </row>
    <row r="202" spans="2:11" customFormat="1" ht="5.25" customHeight="1">
      <c r="B202" s="232"/>
      <c r="C202" s="227"/>
      <c r="D202" s="227"/>
      <c r="E202" s="227"/>
      <c r="F202" s="227"/>
      <c r="G202" s="251"/>
      <c r="H202" s="227"/>
      <c r="I202" s="227"/>
      <c r="J202" s="227"/>
      <c r="K202" s="253"/>
    </row>
    <row r="203" spans="2:11" customFormat="1" ht="15" customHeight="1">
      <c r="B203" s="232"/>
      <c r="C203" s="209" t="s">
        <v>5256</v>
      </c>
      <c r="D203" s="209"/>
      <c r="E203" s="209"/>
      <c r="F203" s="230" t="s">
        <v>43</v>
      </c>
      <c r="G203" s="209"/>
      <c r="H203" s="333" t="s">
        <v>5267</v>
      </c>
      <c r="I203" s="333"/>
      <c r="J203" s="333"/>
      <c r="K203" s="253"/>
    </row>
    <row r="204" spans="2:11" customFormat="1" ht="15" customHeight="1">
      <c r="B204" s="232"/>
      <c r="C204" s="209"/>
      <c r="D204" s="209"/>
      <c r="E204" s="209"/>
      <c r="F204" s="230" t="s">
        <v>44</v>
      </c>
      <c r="G204" s="209"/>
      <c r="H204" s="333" t="s">
        <v>5268</v>
      </c>
      <c r="I204" s="333"/>
      <c r="J204" s="333"/>
      <c r="K204" s="253"/>
    </row>
    <row r="205" spans="2:11" customFormat="1" ht="15" customHeight="1">
      <c r="B205" s="232"/>
      <c r="C205" s="209"/>
      <c r="D205" s="209"/>
      <c r="E205" s="209"/>
      <c r="F205" s="230" t="s">
        <v>47</v>
      </c>
      <c r="G205" s="209"/>
      <c r="H205" s="333" t="s">
        <v>5269</v>
      </c>
      <c r="I205" s="333"/>
      <c r="J205" s="333"/>
      <c r="K205" s="253"/>
    </row>
    <row r="206" spans="2:11" customFormat="1" ht="15" customHeight="1">
      <c r="B206" s="232"/>
      <c r="C206" s="209"/>
      <c r="D206" s="209"/>
      <c r="E206" s="209"/>
      <c r="F206" s="230" t="s">
        <v>45</v>
      </c>
      <c r="G206" s="209"/>
      <c r="H206" s="333" t="s">
        <v>5270</v>
      </c>
      <c r="I206" s="333"/>
      <c r="J206" s="333"/>
      <c r="K206" s="253"/>
    </row>
    <row r="207" spans="2:11" customFormat="1" ht="15" customHeight="1">
      <c r="B207" s="232"/>
      <c r="C207" s="209"/>
      <c r="D207" s="209"/>
      <c r="E207" s="209"/>
      <c r="F207" s="230" t="s">
        <v>46</v>
      </c>
      <c r="G207" s="209"/>
      <c r="H207" s="333" t="s">
        <v>5271</v>
      </c>
      <c r="I207" s="333"/>
      <c r="J207" s="333"/>
      <c r="K207" s="253"/>
    </row>
    <row r="208" spans="2:11" customFormat="1" ht="15" customHeight="1">
      <c r="B208" s="232"/>
      <c r="C208" s="209"/>
      <c r="D208" s="209"/>
      <c r="E208" s="209"/>
      <c r="F208" s="230"/>
      <c r="G208" s="209"/>
      <c r="H208" s="209"/>
      <c r="I208" s="209"/>
      <c r="J208" s="209"/>
      <c r="K208" s="253"/>
    </row>
    <row r="209" spans="2:11" customFormat="1" ht="15" customHeight="1">
      <c r="B209" s="232"/>
      <c r="C209" s="209" t="s">
        <v>5210</v>
      </c>
      <c r="D209" s="209"/>
      <c r="E209" s="209"/>
      <c r="F209" s="230" t="s">
        <v>79</v>
      </c>
      <c r="G209" s="209"/>
      <c r="H209" s="333" t="s">
        <v>5272</v>
      </c>
      <c r="I209" s="333"/>
      <c r="J209" s="333"/>
      <c r="K209" s="253"/>
    </row>
    <row r="210" spans="2:11" customFormat="1" ht="15" customHeight="1">
      <c r="B210" s="232"/>
      <c r="C210" s="209"/>
      <c r="D210" s="209"/>
      <c r="E210" s="209"/>
      <c r="F210" s="230" t="s">
        <v>107</v>
      </c>
      <c r="G210" s="209"/>
      <c r="H210" s="333" t="s">
        <v>5108</v>
      </c>
      <c r="I210" s="333"/>
      <c r="J210" s="333"/>
      <c r="K210" s="253"/>
    </row>
    <row r="211" spans="2:11" customFormat="1" ht="15" customHeight="1">
      <c r="B211" s="232"/>
      <c r="C211" s="209"/>
      <c r="D211" s="209"/>
      <c r="E211" s="209"/>
      <c r="F211" s="230" t="s">
        <v>5106</v>
      </c>
      <c r="G211" s="209"/>
      <c r="H211" s="333" t="s">
        <v>5273</v>
      </c>
      <c r="I211" s="333"/>
      <c r="J211" s="333"/>
      <c r="K211" s="253"/>
    </row>
    <row r="212" spans="2:11" customFormat="1" ht="15" customHeight="1">
      <c r="B212" s="277"/>
      <c r="C212" s="209"/>
      <c r="D212" s="209"/>
      <c r="E212" s="209"/>
      <c r="F212" s="230" t="s">
        <v>115</v>
      </c>
      <c r="G212" s="266"/>
      <c r="H212" s="334" t="s">
        <v>5109</v>
      </c>
      <c r="I212" s="334"/>
      <c r="J212" s="334"/>
      <c r="K212" s="278"/>
    </row>
    <row r="213" spans="2:11" customFormat="1" ht="15" customHeight="1">
      <c r="B213" s="277"/>
      <c r="C213" s="209"/>
      <c r="D213" s="209"/>
      <c r="E213" s="209"/>
      <c r="F213" s="230" t="s">
        <v>5110</v>
      </c>
      <c r="G213" s="266"/>
      <c r="H213" s="334" t="s">
        <v>5274</v>
      </c>
      <c r="I213" s="334"/>
      <c r="J213" s="334"/>
      <c r="K213" s="278"/>
    </row>
    <row r="214" spans="2:11" customFormat="1" ht="15" customHeight="1">
      <c r="B214" s="277"/>
      <c r="C214" s="209"/>
      <c r="D214" s="209"/>
      <c r="E214" s="209"/>
      <c r="F214" s="230"/>
      <c r="G214" s="266"/>
      <c r="H214" s="257"/>
      <c r="I214" s="257"/>
      <c r="J214" s="257"/>
      <c r="K214" s="278"/>
    </row>
    <row r="215" spans="2:11" customFormat="1" ht="15" customHeight="1">
      <c r="B215" s="277"/>
      <c r="C215" s="209" t="s">
        <v>5234</v>
      </c>
      <c r="D215" s="209"/>
      <c r="E215" s="209"/>
      <c r="F215" s="230">
        <v>1</v>
      </c>
      <c r="G215" s="266"/>
      <c r="H215" s="334" t="s">
        <v>5275</v>
      </c>
      <c r="I215" s="334"/>
      <c r="J215" s="334"/>
      <c r="K215" s="278"/>
    </row>
    <row r="216" spans="2:11" customFormat="1" ht="15" customHeight="1">
      <c r="B216" s="277"/>
      <c r="C216" s="209"/>
      <c r="D216" s="209"/>
      <c r="E216" s="209"/>
      <c r="F216" s="230">
        <v>2</v>
      </c>
      <c r="G216" s="266"/>
      <c r="H216" s="334" t="s">
        <v>5276</v>
      </c>
      <c r="I216" s="334"/>
      <c r="J216" s="334"/>
      <c r="K216" s="278"/>
    </row>
    <row r="217" spans="2:11" customFormat="1" ht="15" customHeight="1">
      <c r="B217" s="277"/>
      <c r="C217" s="209"/>
      <c r="D217" s="209"/>
      <c r="E217" s="209"/>
      <c r="F217" s="230">
        <v>3</v>
      </c>
      <c r="G217" s="266"/>
      <c r="H217" s="334" t="s">
        <v>5277</v>
      </c>
      <c r="I217" s="334"/>
      <c r="J217" s="334"/>
      <c r="K217" s="278"/>
    </row>
    <row r="218" spans="2:11" customFormat="1" ht="15" customHeight="1">
      <c r="B218" s="277"/>
      <c r="C218" s="209"/>
      <c r="D218" s="209"/>
      <c r="E218" s="209"/>
      <c r="F218" s="230">
        <v>4</v>
      </c>
      <c r="G218" s="266"/>
      <c r="H218" s="334" t="s">
        <v>5278</v>
      </c>
      <c r="I218" s="334"/>
      <c r="J218" s="334"/>
      <c r="K218" s="278"/>
    </row>
    <row r="219" spans="2:11" customFormat="1" ht="12.75" customHeight="1">
      <c r="B219" s="279"/>
      <c r="C219" s="280"/>
      <c r="D219" s="280"/>
      <c r="E219" s="280"/>
      <c r="F219" s="280"/>
      <c r="G219" s="280"/>
      <c r="H219" s="280"/>
      <c r="I219" s="280"/>
      <c r="J219" s="280"/>
      <c r="K219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93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R5" s="21"/>
      <c r="BE5" s="290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95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R6" s="21"/>
      <c r="BE6" s="291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1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1"/>
      <c r="BS8" s="18" t="s">
        <v>6</v>
      </c>
    </row>
    <row r="9" spans="1:74" ht="14.45" customHeight="1">
      <c r="B9" s="21"/>
      <c r="AR9" s="21"/>
      <c r="BE9" s="291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291"/>
      <c r="BS10" s="18" t="s">
        <v>6</v>
      </c>
    </row>
    <row r="11" spans="1:74" ht="18.399999999999999" customHeight="1">
      <c r="B11" s="21"/>
      <c r="E11" s="26" t="s">
        <v>27</v>
      </c>
      <c r="AK11" s="28" t="s">
        <v>28</v>
      </c>
      <c r="AN11" s="26" t="s">
        <v>19</v>
      </c>
      <c r="AR11" s="21"/>
      <c r="BE11" s="291"/>
      <c r="BS11" s="18" t="s">
        <v>6</v>
      </c>
    </row>
    <row r="12" spans="1:74" ht="6.95" customHeight="1">
      <c r="B12" s="21"/>
      <c r="AR12" s="21"/>
      <c r="BE12" s="291"/>
      <c r="BS12" s="18" t="s">
        <v>6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91"/>
      <c r="BS13" s="18" t="s">
        <v>6</v>
      </c>
    </row>
    <row r="14" spans="1:74" ht="12.75">
      <c r="B14" s="21"/>
      <c r="E14" s="296" t="s">
        <v>30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8" t="s">
        <v>28</v>
      </c>
      <c r="AN14" s="30" t="s">
        <v>30</v>
      </c>
      <c r="AR14" s="21"/>
      <c r="BE14" s="291"/>
      <c r="BS14" s="18" t="s">
        <v>6</v>
      </c>
    </row>
    <row r="15" spans="1:74" ht="6.95" customHeight="1">
      <c r="B15" s="21"/>
      <c r="AR15" s="21"/>
      <c r="BE15" s="291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19</v>
      </c>
      <c r="AR16" s="21"/>
      <c r="BE16" s="291"/>
      <c r="BS16" s="18" t="s">
        <v>4</v>
      </c>
    </row>
    <row r="17" spans="2:71" ht="18.399999999999999" customHeight="1">
      <c r="B17" s="21"/>
      <c r="E17" s="26" t="s">
        <v>32</v>
      </c>
      <c r="AK17" s="28" t="s">
        <v>28</v>
      </c>
      <c r="AN17" s="26" t="s">
        <v>19</v>
      </c>
      <c r="AR17" s="21"/>
      <c r="BE17" s="291"/>
      <c r="BS17" s="18" t="s">
        <v>33</v>
      </c>
    </row>
    <row r="18" spans="2:71" ht="6.95" customHeight="1">
      <c r="B18" s="21"/>
      <c r="AR18" s="21"/>
      <c r="BE18" s="291"/>
      <c r="BS18" s="18" t="s">
        <v>6</v>
      </c>
    </row>
    <row r="19" spans="2:71" ht="12" customHeight="1">
      <c r="B19" s="21"/>
      <c r="D19" s="28" t="s">
        <v>34</v>
      </c>
      <c r="AK19" s="28" t="s">
        <v>26</v>
      </c>
      <c r="AN19" s="26" t="s">
        <v>19</v>
      </c>
      <c r="AR19" s="21"/>
      <c r="BE19" s="291"/>
      <c r="BS19" s="18" t="s">
        <v>6</v>
      </c>
    </row>
    <row r="20" spans="2:71" ht="18.399999999999999" customHeight="1">
      <c r="B20" s="21"/>
      <c r="E20" s="26" t="s">
        <v>35</v>
      </c>
      <c r="AK20" s="28" t="s">
        <v>28</v>
      </c>
      <c r="AN20" s="26" t="s">
        <v>19</v>
      </c>
      <c r="AR20" s="21"/>
      <c r="BE20" s="291"/>
      <c r="BS20" s="18" t="s">
        <v>4</v>
      </c>
    </row>
    <row r="21" spans="2:71" ht="6.95" customHeight="1">
      <c r="B21" s="21"/>
      <c r="AR21" s="21"/>
      <c r="BE21" s="291"/>
    </row>
    <row r="22" spans="2:71" ht="12" customHeight="1">
      <c r="B22" s="21"/>
      <c r="D22" s="28" t="s">
        <v>36</v>
      </c>
      <c r="AR22" s="21"/>
      <c r="BE22" s="291"/>
    </row>
    <row r="23" spans="2:71" ht="47.25" customHeight="1">
      <c r="B23" s="21"/>
      <c r="E23" s="298" t="s">
        <v>37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R23" s="21"/>
      <c r="BE23" s="291"/>
    </row>
    <row r="24" spans="2:71" ht="6.95" customHeight="1">
      <c r="B24" s="21"/>
      <c r="AR24" s="21"/>
      <c r="BE24" s="291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1"/>
    </row>
    <row r="26" spans="2:71" s="1" customFormat="1" ht="25.9" customHeight="1">
      <c r="B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9">
        <f>ROUND(AG54,2)</f>
        <v>0</v>
      </c>
      <c r="AL26" s="300"/>
      <c r="AM26" s="300"/>
      <c r="AN26" s="300"/>
      <c r="AO26" s="300"/>
      <c r="AR26" s="33"/>
      <c r="BE26" s="291"/>
    </row>
    <row r="27" spans="2:71" s="1" customFormat="1" ht="6.95" customHeight="1">
      <c r="B27" s="33"/>
      <c r="AR27" s="33"/>
      <c r="BE27" s="291"/>
    </row>
    <row r="28" spans="2:71" s="1" customFormat="1" ht="12.75">
      <c r="B28" s="33"/>
      <c r="L28" s="301" t="s">
        <v>39</v>
      </c>
      <c r="M28" s="301"/>
      <c r="N28" s="301"/>
      <c r="O28" s="301"/>
      <c r="P28" s="301"/>
      <c r="W28" s="301" t="s">
        <v>40</v>
      </c>
      <c r="X28" s="301"/>
      <c r="Y28" s="301"/>
      <c r="Z28" s="301"/>
      <c r="AA28" s="301"/>
      <c r="AB28" s="301"/>
      <c r="AC28" s="301"/>
      <c r="AD28" s="301"/>
      <c r="AE28" s="301"/>
      <c r="AK28" s="301" t="s">
        <v>41</v>
      </c>
      <c r="AL28" s="301"/>
      <c r="AM28" s="301"/>
      <c r="AN28" s="301"/>
      <c r="AO28" s="301"/>
      <c r="AR28" s="33"/>
      <c r="BE28" s="291"/>
    </row>
    <row r="29" spans="2:71" s="2" customFormat="1" ht="14.45" customHeight="1">
      <c r="B29" s="37"/>
      <c r="D29" s="28" t="s">
        <v>42</v>
      </c>
      <c r="F29" s="28" t="s">
        <v>43</v>
      </c>
      <c r="L29" s="304">
        <v>0.21</v>
      </c>
      <c r="M29" s="303"/>
      <c r="N29" s="303"/>
      <c r="O29" s="303"/>
      <c r="P29" s="303"/>
      <c r="W29" s="302">
        <f>ROUND(AZ54, 2)</f>
        <v>0</v>
      </c>
      <c r="X29" s="303"/>
      <c r="Y29" s="303"/>
      <c r="Z29" s="303"/>
      <c r="AA29" s="303"/>
      <c r="AB29" s="303"/>
      <c r="AC29" s="303"/>
      <c r="AD29" s="303"/>
      <c r="AE29" s="303"/>
      <c r="AK29" s="302">
        <f>ROUND(AV54, 2)</f>
        <v>0</v>
      </c>
      <c r="AL29" s="303"/>
      <c r="AM29" s="303"/>
      <c r="AN29" s="303"/>
      <c r="AO29" s="303"/>
      <c r="AR29" s="37"/>
      <c r="BE29" s="292"/>
    </row>
    <row r="30" spans="2:71" s="2" customFormat="1" ht="14.45" customHeight="1">
      <c r="B30" s="37"/>
      <c r="F30" s="28" t="s">
        <v>44</v>
      </c>
      <c r="L30" s="304">
        <v>0.12</v>
      </c>
      <c r="M30" s="303"/>
      <c r="N30" s="303"/>
      <c r="O30" s="303"/>
      <c r="P30" s="303"/>
      <c r="W30" s="302">
        <f>ROUND(BA54, 2)</f>
        <v>0</v>
      </c>
      <c r="X30" s="303"/>
      <c r="Y30" s="303"/>
      <c r="Z30" s="303"/>
      <c r="AA30" s="303"/>
      <c r="AB30" s="303"/>
      <c r="AC30" s="303"/>
      <c r="AD30" s="303"/>
      <c r="AE30" s="303"/>
      <c r="AK30" s="302">
        <f>ROUND(AW54, 2)</f>
        <v>0</v>
      </c>
      <c r="AL30" s="303"/>
      <c r="AM30" s="303"/>
      <c r="AN30" s="303"/>
      <c r="AO30" s="303"/>
      <c r="AR30" s="37"/>
      <c r="BE30" s="292"/>
    </row>
    <row r="31" spans="2:71" s="2" customFormat="1" ht="14.45" hidden="1" customHeight="1">
      <c r="B31" s="37"/>
      <c r="F31" s="28" t="s">
        <v>45</v>
      </c>
      <c r="L31" s="304">
        <v>0.21</v>
      </c>
      <c r="M31" s="303"/>
      <c r="N31" s="303"/>
      <c r="O31" s="303"/>
      <c r="P31" s="303"/>
      <c r="W31" s="302">
        <f>ROUND(BB54, 2)</f>
        <v>0</v>
      </c>
      <c r="X31" s="303"/>
      <c r="Y31" s="303"/>
      <c r="Z31" s="303"/>
      <c r="AA31" s="303"/>
      <c r="AB31" s="303"/>
      <c r="AC31" s="303"/>
      <c r="AD31" s="303"/>
      <c r="AE31" s="303"/>
      <c r="AK31" s="302">
        <v>0</v>
      </c>
      <c r="AL31" s="303"/>
      <c r="AM31" s="303"/>
      <c r="AN31" s="303"/>
      <c r="AO31" s="303"/>
      <c r="AR31" s="37"/>
      <c r="BE31" s="292"/>
    </row>
    <row r="32" spans="2:71" s="2" customFormat="1" ht="14.45" hidden="1" customHeight="1">
      <c r="B32" s="37"/>
      <c r="F32" s="28" t="s">
        <v>46</v>
      </c>
      <c r="L32" s="304">
        <v>0.12</v>
      </c>
      <c r="M32" s="303"/>
      <c r="N32" s="303"/>
      <c r="O32" s="303"/>
      <c r="P32" s="303"/>
      <c r="W32" s="302">
        <f>ROUND(BC54, 2)</f>
        <v>0</v>
      </c>
      <c r="X32" s="303"/>
      <c r="Y32" s="303"/>
      <c r="Z32" s="303"/>
      <c r="AA32" s="303"/>
      <c r="AB32" s="303"/>
      <c r="AC32" s="303"/>
      <c r="AD32" s="303"/>
      <c r="AE32" s="303"/>
      <c r="AK32" s="302">
        <v>0</v>
      </c>
      <c r="AL32" s="303"/>
      <c r="AM32" s="303"/>
      <c r="AN32" s="303"/>
      <c r="AO32" s="303"/>
      <c r="AR32" s="37"/>
      <c r="BE32" s="292"/>
    </row>
    <row r="33" spans="2:44" s="2" customFormat="1" ht="14.45" hidden="1" customHeight="1">
      <c r="B33" s="37"/>
      <c r="F33" s="28" t="s">
        <v>47</v>
      </c>
      <c r="L33" s="304">
        <v>0</v>
      </c>
      <c r="M33" s="303"/>
      <c r="N33" s="303"/>
      <c r="O33" s="303"/>
      <c r="P33" s="303"/>
      <c r="W33" s="302">
        <f>ROUND(BD54, 2)</f>
        <v>0</v>
      </c>
      <c r="X33" s="303"/>
      <c r="Y33" s="303"/>
      <c r="Z33" s="303"/>
      <c r="AA33" s="303"/>
      <c r="AB33" s="303"/>
      <c r="AC33" s="303"/>
      <c r="AD33" s="303"/>
      <c r="AE33" s="303"/>
      <c r="AK33" s="302">
        <v>0</v>
      </c>
      <c r="AL33" s="303"/>
      <c r="AM33" s="303"/>
      <c r="AN33" s="303"/>
      <c r="AO33" s="303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308" t="s">
        <v>50</v>
      </c>
      <c r="Y35" s="306"/>
      <c r="Z35" s="306"/>
      <c r="AA35" s="306"/>
      <c r="AB35" s="306"/>
      <c r="AC35" s="40"/>
      <c r="AD35" s="40"/>
      <c r="AE35" s="40"/>
      <c r="AF35" s="40"/>
      <c r="AG35" s="40"/>
      <c r="AH35" s="40"/>
      <c r="AI35" s="40"/>
      <c r="AJ35" s="40"/>
      <c r="AK35" s="305">
        <f>SUM(AK26:AK33)</f>
        <v>0</v>
      </c>
      <c r="AL35" s="306"/>
      <c r="AM35" s="306"/>
      <c r="AN35" s="306"/>
      <c r="AO35" s="307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51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5265/002</v>
      </c>
      <c r="AR44" s="46"/>
    </row>
    <row r="45" spans="2:44" s="4" customFormat="1" ht="36.950000000000003" customHeight="1">
      <c r="B45" s="47"/>
      <c r="C45" s="48" t="s">
        <v>16</v>
      </c>
      <c r="L45" s="287" t="str">
        <f>K6</f>
        <v>POSÍLENÍ VODOVODNÍ SÍTĚ VODOJEM BUKOVNO, JIHLAVA</v>
      </c>
      <c r="M45" s="288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  <c r="AE45" s="288"/>
      <c r="AF45" s="288"/>
      <c r="AG45" s="288"/>
      <c r="AH45" s="288"/>
      <c r="AI45" s="288"/>
      <c r="AJ45" s="288"/>
      <c r="AK45" s="288"/>
      <c r="AL45" s="288"/>
      <c r="AM45" s="288"/>
      <c r="AN45" s="288"/>
      <c r="AO45" s="288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Bukovno, Jihlava</v>
      </c>
      <c r="AI47" s="28" t="s">
        <v>23</v>
      </c>
      <c r="AM47" s="315" t="str">
        <f>IF(AN8= "","",AN8)</f>
        <v>6. 5. 2024</v>
      </c>
      <c r="AN47" s="315"/>
      <c r="AR47" s="33"/>
    </row>
    <row r="48" spans="2:44" s="1" customFormat="1" ht="6.95" customHeight="1">
      <c r="B48" s="33"/>
      <c r="AR48" s="33"/>
    </row>
    <row r="49" spans="1:91" s="1" customFormat="1" ht="25.7" customHeight="1">
      <c r="B49" s="33"/>
      <c r="C49" s="28" t="s">
        <v>25</v>
      </c>
      <c r="L49" s="3" t="str">
        <f>IF(E11= "","",E11)</f>
        <v>Statutární město Jihlava</v>
      </c>
      <c r="AI49" s="28" t="s">
        <v>31</v>
      </c>
      <c r="AM49" s="316" t="str">
        <f>IF(E17="","",E17)</f>
        <v>Vodohospodářský rozvoj a výstavba, a.s.</v>
      </c>
      <c r="AN49" s="317"/>
      <c r="AO49" s="317"/>
      <c r="AP49" s="317"/>
      <c r="AR49" s="33"/>
      <c r="AS49" s="318" t="s">
        <v>52</v>
      </c>
      <c r="AT49" s="319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29</v>
      </c>
      <c r="L50" s="3" t="str">
        <f>IF(E14= "Vyplň údaj","",E14)</f>
        <v/>
      </c>
      <c r="AI50" s="28" t="s">
        <v>34</v>
      </c>
      <c r="AM50" s="316" t="str">
        <f>IF(E20="","",E20)</f>
        <v>M. Morská</v>
      </c>
      <c r="AN50" s="317"/>
      <c r="AO50" s="317"/>
      <c r="AP50" s="317"/>
      <c r="AR50" s="33"/>
      <c r="AS50" s="320"/>
      <c r="AT50" s="321"/>
      <c r="BD50" s="54"/>
    </row>
    <row r="51" spans="1:91" s="1" customFormat="1" ht="10.9" customHeight="1">
      <c r="B51" s="33"/>
      <c r="AR51" s="33"/>
      <c r="AS51" s="320"/>
      <c r="AT51" s="321"/>
      <c r="BD51" s="54"/>
    </row>
    <row r="52" spans="1:91" s="1" customFormat="1" ht="29.25" customHeight="1">
      <c r="B52" s="33"/>
      <c r="C52" s="282" t="s">
        <v>53</v>
      </c>
      <c r="D52" s="283"/>
      <c r="E52" s="283"/>
      <c r="F52" s="283"/>
      <c r="G52" s="283"/>
      <c r="H52" s="55"/>
      <c r="I52" s="286" t="s">
        <v>54</v>
      </c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  <c r="AA52" s="283"/>
      <c r="AB52" s="283"/>
      <c r="AC52" s="283"/>
      <c r="AD52" s="283"/>
      <c r="AE52" s="283"/>
      <c r="AF52" s="283"/>
      <c r="AG52" s="311" t="s">
        <v>55</v>
      </c>
      <c r="AH52" s="283"/>
      <c r="AI52" s="283"/>
      <c r="AJ52" s="283"/>
      <c r="AK52" s="283"/>
      <c r="AL52" s="283"/>
      <c r="AM52" s="283"/>
      <c r="AN52" s="286" t="s">
        <v>56</v>
      </c>
      <c r="AO52" s="283"/>
      <c r="AP52" s="283"/>
      <c r="AQ52" s="56" t="s">
        <v>57</v>
      </c>
      <c r="AR52" s="33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9">
        <f>ROUND(AG55+AG56+SUM(AG59:AG66),2)</f>
        <v>0</v>
      </c>
      <c r="AH54" s="289"/>
      <c r="AI54" s="289"/>
      <c r="AJ54" s="289"/>
      <c r="AK54" s="289"/>
      <c r="AL54" s="289"/>
      <c r="AM54" s="289"/>
      <c r="AN54" s="322">
        <f t="shared" ref="AN54:AN66" si="0">SUM(AG54,AT54)</f>
        <v>0</v>
      </c>
      <c r="AO54" s="322"/>
      <c r="AP54" s="322"/>
      <c r="AQ54" s="65" t="s">
        <v>19</v>
      </c>
      <c r="AR54" s="61"/>
      <c r="AS54" s="66">
        <f>ROUND(AS55+AS56+SUM(AS59:AS66),2)</f>
        <v>0</v>
      </c>
      <c r="AT54" s="67">
        <f t="shared" ref="AT54:AT66" si="1">ROUND(SUM(AV54:AW54),2)</f>
        <v>0</v>
      </c>
      <c r="AU54" s="68">
        <f>ROUND(AU55+AU56+SUM(AU59:AU66),5)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ROUND(AZ55+AZ56+SUM(AZ59:AZ66),2)</f>
        <v>0</v>
      </c>
      <c r="BA54" s="67">
        <f>ROUND(BA55+BA56+SUM(BA59:BA66),2)</f>
        <v>0</v>
      </c>
      <c r="BB54" s="67">
        <f>ROUND(BB55+BB56+SUM(BB59:BB66),2)</f>
        <v>0</v>
      </c>
      <c r="BC54" s="67">
        <f>ROUND(BC55+BC56+SUM(BC59:BC66),2)</f>
        <v>0</v>
      </c>
      <c r="BD54" s="69">
        <f>ROUND(BD55+BD56+SUM(BD59:BD66),2)</f>
        <v>0</v>
      </c>
      <c r="BS54" s="70" t="s">
        <v>71</v>
      </c>
      <c r="BT54" s="70" t="s">
        <v>72</v>
      </c>
      <c r="BU54" s="71" t="s">
        <v>73</v>
      </c>
      <c r="BV54" s="70" t="s">
        <v>74</v>
      </c>
      <c r="BW54" s="70" t="s">
        <v>5</v>
      </c>
      <c r="BX54" s="70" t="s">
        <v>75</v>
      </c>
      <c r="CL54" s="70" t="s">
        <v>19</v>
      </c>
    </row>
    <row r="55" spans="1:91" s="6" customFormat="1" ht="16.5" customHeight="1">
      <c r="A55" s="72" t="s">
        <v>76</v>
      </c>
      <c r="B55" s="73"/>
      <c r="C55" s="74"/>
      <c r="D55" s="284" t="s">
        <v>77</v>
      </c>
      <c r="E55" s="284"/>
      <c r="F55" s="284"/>
      <c r="G55" s="284"/>
      <c r="H55" s="284"/>
      <c r="I55" s="75"/>
      <c r="J55" s="284" t="s">
        <v>78</v>
      </c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/>
      <c r="X55" s="284"/>
      <c r="Y55" s="284"/>
      <c r="Z55" s="284"/>
      <c r="AA55" s="284"/>
      <c r="AB55" s="284"/>
      <c r="AC55" s="284"/>
      <c r="AD55" s="284"/>
      <c r="AE55" s="284"/>
      <c r="AF55" s="284"/>
      <c r="AG55" s="309">
        <f>'SO 01 - Stavební část'!J30</f>
        <v>0</v>
      </c>
      <c r="AH55" s="310"/>
      <c r="AI55" s="310"/>
      <c r="AJ55" s="310"/>
      <c r="AK55" s="310"/>
      <c r="AL55" s="310"/>
      <c r="AM55" s="310"/>
      <c r="AN55" s="309">
        <f t="shared" si="0"/>
        <v>0</v>
      </c>
      <c r="AO55" s="310"/>
      <c r="AP55" s="310"/>
      <c r="AQ55" s="76" t="s">
        <v>79</v>
      </c>
      <c r="AR55" s="73"/>
      <c r="AS55" s="77">
        <v>0</v>
      </c>
      <c r="AT55" s="78">
        <f t="shared" si="1"/>
        <v>0</v>
      </c>
      <c r="AU55" s="79">
        <f>'SO 01 - Stavební část'!P104</f>
        <v>0</v>
      </c>
      <c r="AV55" s="78">
        <f>'SO 01 - Stavební část'!J33</f>
        <v>0</v>
      </c>
      <c r="AW55" s="78">
        <f>'SO 01 - Stavební část'!J34</f>
        <v>0</v>
      </c>
      <c r="AX55" s="78">
        <f>'SO 01 - Stavební část'!J35</f>
        <v>0</v>
      </c>
      <c r="AY55" s="78">
        <f>'SO 01 - Stavební část'!J36</f>
        <v>0</v>
      </c>
      <c r="AZ55" s="78">
        <f>'SO 01 - Stavební část'!F33</f>
        <v>0</v>
      </c>
      <c r="BA55" s="78">
        <f>'SO 01 - Stavební část'!F34</f>
        <v>0</v>
      </c>
      <c r="BB55" s="78">
        <f>'SO 01 - Stavební část'!F35</f>
        <v>0</v>
      </c>
      <c r="BC55" s="78">
        <f>'SO 01 - Stavební část'!F36</f>
        <v>0</v>
      </c>
      <c r="BD55" s="80">
        <f>'SO 01 - Stavební část'!F37</f>
        <v>0</v>
      </c>
      <c r="BT55" s="81" t="s">
        <v>80</v>
      </c>
      <c r="BV55" s="81" t="s">
        <v>74</v>
      </c>
      <c r="BW55" s="81" t="s">
        <v>81</v>
      </c>
      <c r="BX55" s="81" t="s">
        <v>5</v>
      </c>
      <c r="CL55" s="81" t="s">
        <v>19</v>
      </c>
      <c r="CM55" s="81" t="s">
        <v>82</v>
      </c>
    </row>
    <row r="56" spans="1:91" s="6" customFormat="1" ht="16.5" customHeight="1">
      <c r="B56" s="73"/>
      <c r="C56" s="74"/>
      <c r="D56" s="284" t="s">
        <v>83</v>
      </c>
      <c r="E56" s="284"/>
      <c r="F56" s="284"/>
      <c r="G56" s="284"/>
      <c r="H56" s="284"/>
      <c r="I56" s="75"/>
      <c r="J56" s="284" t="s">
        <v>84</v>
      </c>
      <c r="K56" s="284"/>
      <c r="L56" s="284"/>
      <c r="M56" s="284"/>
      <c r="N56" s="284"/>
      <c r="O56" s="284"/>
      <c r="P56" s="284"/>
      <c r="Q56" s="284"/>
      <c r="R56" s="284"/>
      <c r="S56" s="284"/>
      <c r="T56" s="284"/>
      <c r="U56" s="284"/>
      <c r="V56" s="284"/>
      <c r="W56" s="284"/>
      <c r="X56" s="284"/>
      <c r="Y56" s="284"/>
      <c r="Z56" s="284"/>
      <c r="AA56" s="284"/>
      <c r="AB56" s="284"/>
      <c r="AC56" s="284"/>
      <c r="AD56" s="284"/>
      <c r="AE56" s="284"/>
      <c r="AF56" s="284"/>
      <c r="AG56" s="314">
        <f>ROUND(SUM(AG57:AG58),2)</f>
        <v>0</v>
      </c>
      <c r="AH56" s="310"/>
      <c r="AI56" s="310"/>
      <c r="AJ56" s="310"/>
      <c r="AK56" s="310"/>
      <c r="AL56" s="310"/>
      <c r="AM56" s="310"/>
      <c r="AN56" s="309">
        <f t="shared" si="0"/>
        <v>0</v>
      </c>
      <c r="AO56" s="310"/>
      <c r="AP56" s="310"/>
      <c r="AQ56" s="76" t="s">
        <v>79</v>
      </c>
      <c r="AR56" s="73"/>
      <c r="AS56" s="77">
        <f>ROUND(SUM(AS57:AS58),2)</f>
        <v>0</v>
      </c>
      <c r="AT56" s="78">
        <f t="shared" si="1"/>
        <v>0</v>
      </c>
      <c r="AU56" s="79">
        <f>ROUND(SUM(AU57:AU58),5)</f>
        <v>0</v>
      </c>
      <c r="AV56" s="78">
        <f>ROUND(AZ56*L29,2)</f>
        <v>0</v>
      </c>
      <c r="AW56" s="78">
        <f>ROUND(BA56*L30,2)</f>
        <v>0</v>
      </c>
      <c r="AX56" s="78">
        <f>ROUND(BB56*L29,2)</f>
        <v>0</v>
      </c>
      <c r="AY56" s="78">
        <f>ROUND(BC56*L30,2)</f>
        <v>0</v>
      </c>
      <c r="AZ56" s="78">
        <f>ROUND(SUM(AZ57:AZ58),2)</f>
        <v>0</v>
      </c>
      <c r="BA56" s="78">
        <f>ROUND(SUM(BA57:BA58),2)</f>
        <v>0</v>
      </c>
      <c r="BB56" s="78">
        <f>ROUND(SUM(BB57:BB58),2)</f>
        <v>0</v>
      </c>
      <c r="BC56" s="78">
        <f>ROUND(SUM(BC57:BC58),2)</f>
        <v>0</v>
      </c>
      <c r="BD56" s="80">
        <f>ROUND(SUM(BD57:BD58),2)</f>
        <v>0</v>
      </c>
      <c r="BS56" s="81" t="s">
        <v>71</v>
      </c>
      <c r="BT56" s="81" t="s">
        <v>80</v>
      </c>
      <c r="BU56" s="81" t="s">
        <v>73</v>
      </c>
      <c r="BV56" s="81" t="s">
        <v>74</v>
      </c>
      <c r="BW56" s="81" t="s">
        <v>85</v>
      </c>
      <c r="BX56" s="81" t="s">
        <v>5</v>
      </c>
      <c r="CL56" s="81" t="s">
        <v>19</v>
      </c>
      <c r="CM56" s="81" t="s">
        <v>82</v>
      </c>
    </row>
    <row r="57" spans="1:91" s="3" customFormat="1" ht="16.5" customHeight="1">
      <c r="A57" s="72" t="s">
        <v>76</v>
      </c>
      <c r="B57" s="46"/>
      <c r="C57" s="9"/>
      <c r="D57" s="9"/>
      <c r="E57" s="285" t="s">
        <v>86</v>
      </c>
      <c r="F57" s="285"/>
      <c r="G57" s="285"/>
      <c r="H57" s="285"/>
      <c r="I57" s="285"/>
      <c r="J57" s="9"/>
      <c r="K57" s="285" t="s">
        <v>87</v>
      </c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  <c r="AF57" s="285"/>
      <c r="AG57" s="312">
        <f>'D.1.2.1 - Trubní rozvody'!J32</f>
        <v>0</v>
      </c>
      <c r="AH57" s="313"/>
      <c r="AI57" s="313"/>
      <c r="AJ57" s="313"/>
      <c r="AK57" s="313"/>
      <c r="AL57" s="313"/>
      <c r="AM57" s="313"/>
      <c r="AN57" s="312">
        <f t="shared" si="0"/>
        <v>0</v>
      </c>
      <c r="AO57" s="313"/>
      <c r="AP57" s="313"/>
      <c r="AQ57" s="82" t="s">
        <v>88</v>
      </c>
      <c r="AR57" s="46"/>
      <c r="AS57" s="83">
        <v>0</v>
      </c>
      <c r="AT57" s="84">
        <f t="shared" si="1"/>
        <v>0</v>
      </c>
      <c r="AU57" s="85">
        <f>'D.1.2.1 - Trubní rozvody'!P103</f>
        <v>0</v>
      </c>
      <c r="AV57" s="84">
        <f>'D.1.2.1 - Trubní rozvody'!J35</f>
        <v>0</v>
      </c>
      <c r="AW57" s="84">
        <f>'D.1.2.1 - Trubní rozvody'!J36</f>
        <v>0</v>
      </c>
      <c r="AX57" s="84">
        <f>'D.1.2.1 - Trubní rozvody'!J37</f>
        <v>0</v>
      </c>
      <c r="AY57" s="84">
        <f>'D.1.2.1 - Trubní rozvody'!J38</f>
        <v>0</v>
      </c>
      <c r="AZ57" s="84">
        <f>'D.1.2.1 - Trubní rozvody'!F35</f>
        <v>0</v>
      </c>
      <c r="BA57" s="84">
        <f>'D.1.2.1 - Trubní rozvody'!F36</f>
        <v>0</v>
      </c>
      <c r="BB57" s="84">
        <f>'D.1.2.1 - Trubní rozvody'!F37</f>
        <v>0</v>
      </c>
      <c r="BC57" s="84">
        <f>'D.1.2.1 - Trubní rozvody'!F38</f>
        <v>0</v>
      </c>
      <c r="BD57" s="86">
        <f>'D.1.2.1 - Trubní rozvody'!F39</f>
        <v>0</v>
      </c>
      <c r="BT57" s="26" t="s">
        <v>82</v>
      </c>
      <c r="BV57" s="26" t="s">
        <v>74</v>
      </c>
      <c r="BW57" s="26" t="s">
        <v>89</v>
      </c>
      <c r="BX57" s="26" t="s">
        <v>85</v>
      </c>
      <c r="CL57" s="26" t="s">
        <v>19</v>
      </c>
    </row>
    <row r="58" spans="1:91" s="3" customFormat="1" ht="23.25" customHeight="1">
      <c r="A58" s="72" t="s">
        <v>76</v>
      </c>
      <c r="B58" s="46"/>
      <c r="C58" s="9"/>
      <c r="D58" s="9"/>
      <c r="E58" s="285" t="s">
        <v>90</v>
      </c>
      <c r="F58" s="285"/>
      <c r="G58" s="285"/>
      <c r="H58" s="285"/>
      <c r="I58" s="285"/>
      <c r="J58" s="9"/>
      <c r="K58" s="285" t="s">
        <v>91</v>
      </c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  <c r="AA58" s="285"/>
      <c r="AB58" s="285"/>
      <c r="AC58" s="285"/>
      <c r="AD58" s="285"/>
      <c r="AE58" s="285"/>
      <c r="AF58" s="285"/>
      <c r="AG58" s="312">
        <f>'D.1.2.8 - Dešťová kanaliz...'!J32</f>
        <v>0</v>
      </c>
      <c r="AH58" s="313"/>
      <c r="AI58" s="313"/>
      <c r="AJ58" s="313"/>
      <c r="AK58" s="313"/>
      <c r="AL58" s="313"/>
      <c r="AM58" s="313"/>
      <c r="AN58" s="312">
        <f t="shared" si="0"/>
        <v>0</v>
      </c>
      <c r="AO58" s="313"/>
      <c r="AP58" s="313"/>
      <c r="AQ58" s="82" t="s">
        <v>88</v>
      </c>
      <c r="AR58" s="46"/>
      <c r="AS58" s="83">
        <v>0</v>
      </c>
      <c r="AT58" s="84">
        <f t="shared" si="1"/>
        <v>0</v>
      </c>
      <c r="AU58" s="85">
        <f>'D.1.2.8 - Dešťová kanaliz...'!P91</f>
        <v>0</v>
      </c>
      <c r="AV58" s="84">
        <f>'D.1.2.8 - Dešťová kanaliz...'!J35</f>
        <v>0</v>
      </c>
      <c r="AW58" s="84">
        <f>'D.1.2.8 - Dešťová kanaliz...'!J36</f>
        <v>0</v>
      </c>
      <c r="AX58" s="84">
        <f>'D.1.2.8 - Dešťová kanaliz...'!J37</f>
        <v>0</v>
      </c>
      <c r="AY58" s="84">
        <f>'D.1.2.8 - Dešťová kanaliz...'!J38</f>
        <v>0</v>
      </c>
      <c r="AZ58" s="84">
        <f>'D.1.2.8 - Dešťová kanaliz...'!F35</f>
        <v>0</v>
      </c>
      <c r="BA58" s="84">
        <f>'D.1.2.8 - Dešťová kanaliz...'!F36</f>
        <v>0</v>
      </c>
      <c r="BB58" s="84">
        <f>'D.1.2.8 - Dešťová kanaliz...'!F37</f>
        <v>0</v>
      </c>
      <c r="BC58" s="84">
        <f>'D.1.2.8 - Dešťová kanaliz...'!F38</f>
        <v>0</v>
      </c>
      <c r="BD58" s="86">
        <f>'D.1.2.8 - Dešťová kanaliz...'!F39</f>
        <v>0</v>
      </c>
      <c r="BT58" s="26" t="s">
        <v>82</v>
      </c>
      <c r="BV58" s="26" t="s">
        <v>74</v>
      </c>
      <c r="BW58" s="26" t="s">
        <v>92</v>
      </c>
      <c r="BX58" s="26" t="s">
        <v>85</v>
      </c>
      <c r="CL58" s="26" t="s">
        <v>19</v>
      </c>
    </row>
    <row r="59" spans="1:91" s="6" customFormat="1" ht="16.5" customHeight="1">
      <c r="A59" s="72" t="s">
        <v>76</v>
      </c>
      <c r="B59" s="73"/>
      <c r="C59" s="74"/>
      <c r="D59" s="284" t="s">
        <v>93</v>
      </c>
      <c r="E59" s="284"/>
      <c r="F59" s="284"/>
      <c r="G59" s="284"/>
      <c r="H59" s="284"/>
      <c r="I59" s="75"/>
      <c r="J59" s="284" t="s">
        <v>94</v>
      </c>
      <c r="K59" s="284"/>
      <c r="L59" s="284"/>
      <c r="M59" s="284"/>
      <c r="N59" s="284"/>
      <c r="O59" s="284"/>
      <c r="P59" s="284"/>
      <c r="Q59" s="284"/>
      <c r="R59" s="284"/>
      <c r="S59" s="284"/>
      <c r="T59" s="284"/>
      <c r="U59" s="284"/>
      <c r="V59" s="284"/>
      <c r="W59" s="284"/>
      <c r="X59" s="284"/>
      <c r="Y59" s="284"/>
      <c r="Z59" s="284"/>
      <c r="AA59" s="284"/>
      <c r="AB59" s="284"/>
      <c r="AC59" s="284"/>
      <c r="AD59" s="284"/>
      <c r="AE59" s="284"/>
      <c r="AF59" s="284"/>
      <c r="AG59" s="309">
        <f>'SO 03 - Zpevněná obslužná...'!J30</f>
        <v>0</v>
      </c>
      <c r="AH59" s="310"/>
      <c r="AI59" s="310"/>
      <c r="AJ59" s="310"/>
      <c r="AK59" s="310"/>
      <c r="AL59" s="310"/>
      <c r="AM59" s="310"/>
      <c r="AN59" s="309">
        <f t="shared" si="0"/>
        <v>0</v>
      </c>
      <c r="AO59" s="310"/>
      <c r="AP59" s="310"/>
      <c r="AQ59" s="76" t="s">
        <v>79</v>
      </c>
      <c r="AR59" s="73"/>
      <c r="AS59" s="77">
        <v>0</v>
      </c>
      <c r="AT59" s="78">
        <f t="shared" si="1"/>
        <v>0</v>
      </c>
      <c r="AU59" s="79">
        <f>'SO 03 - Zpevněná obslužná...'!P84</f>
        <v>0</v>
      </c>
      <c r="AV59" s="78">
        <f>'SO 03 - Zpevněná obslužná...'!J33</f>
        <v>0</v>
      </c>
      <c r="AW59" s="78">
        <f>'SO 03 - Zpevněná obslužná...'!J34</f>
        <v>0</v>
      </c>
      <c r="AX59" s="78">
        <f>'SO 03 - Zpevněná obslužná...'!J35</f>
        <v>0</v>
      </c>
      <c r="AY59" s="78">
        <f>'SO 03 - Zpevněná obslužná...'!J36</f>
        <v>0</v>
      </c>
      <c r="AZ59" s="78">
        <f>'SO 03 - Zpevněná obslužná...'!F33</f>
        <v>0</v>
      </c>
      <c r="BA59" s="78">
        <f>'SO 03 - Zpevněná obslužná...'!F34</f>
        <v>0</v>
      </c>
      <c r="BB59" s="78">
        <f>'SO 03 - Zpevněná obslužná...'!F35</f>
        <v>0</v>
      </c>
      <c r="BC59" s="78">
        <f>'SO 03 - Zpevněná obslužná...'!F36</f>
        <v>0</v>
      </c>
      <c r="BD59" s="80">
        <f>'SO 03 - Zpevněná obslužná...'!F37</f>
        <v>0</v>
      </c>
      <c r="BT59" s="81" t="s">
        <v>80</v>
      </c>
      <c r="BV59" s="81" t="s">
        <v>74</v>
      </c>
      <c r="BW59" s="81" t="s">
        <v>95</v>
      </c>
      <c r="BX59" s="81" t="s">
        <v>5</v>
      </c>
      <c r="CL59" s="81" t="s">
        <v>19</v>
      </c>
      <c r="CM59" s="81" t="s">
        <v>82</v>
      </c>
    </row>
    <row r="60" spans="1:91" s="6" customFormat="1" ht="16.5" customHeight="1">
      <c r="A60" s="72" t="s">
        <v>76</v>
      </c>
      <c r="B60" s="73"/>
      <c r="C60" s="74"/>
      <c r="D60" s="284" t="s">
        <v>96</v>
      </c>
      <c r="E60" s="284"/>
      <c r="F60" s="284"/>
      <c r="G60" s="284"/>
      <c r="H60" s="284"/>
      <c r="I60" s="75"/>
      <c r="J60" s="284" t="s">
        <v>97</v>
      </c>
      <c r="K60" s="284"/>
      <c r="L60" s="284"/>
      <c r="M60" s="284"/>
      <c r="N60" s="284"/>
      <c r="O60" s="284"/>
      <c r="P60" s="284"/>
      <c r="Q60" s="284"/>
      <c r="R60" s="284"/>
      <c r="S60" s="284"/>
      <c r="T60" s="284"/>
      <c r="U60" s="284"/>
      <c r="V60" s="284"/>
      <c r="W60" s="284"/>
      <c r="X60" s="284"/>
      <c r="Y60" s="284"/>
      <c r="Z60" s="284"/>
      <c r="AA60" s="284"/>
      <c r="AB60" s="284"/>
      <c r="AC60" s="284"/>
      <c r="AD60" s="284"/>
      <c r="AE60" s="284"/>
      <c r="AF60" s="284"/>
      <c r="AG60" s="309">
        <f>'SO 05 - Přípojka NN'!J30</f>
        <v>0</v>
      </c>
      <c r="AH60" s="310"/>
      <c r="AI60" s="310"/>
      <c r="AJ60" s="310"/>
      <c r="AK60" s="310"/>
      <c r="AL60" s="310"/>
      <c r="AM60" s="310"/>
      <c r="AN60" s="309">
        <f t="shared" si="0"/>
        <v>0</v>
      </c>
      <c r="AO60" s="310"/>
      <c r="AP60" s="310"/>
      <c r="AQ60" s="76" t="s">
        <v>79</v>
      </c>
      <c r="AR60" s="73"/>
      <c r="AS60" s="77">
        <v>0</v>
      </c>
      <c r="AT60" s="78">
        <f t="shared" si="1"/>
        <v>0</v>
      </c>
      <c r="AU60" s="79">
        <f>'SO 05 - Přípojka NN'!P83</f>
        <v>0</v>
      </c>
      <c r="AV60" s="78">
        <f>'SO 05 - Přípojka NN'!J33</f>
        <v>0</v>
      </c>
      <c r="AW60" s="78">
        <f>'SO 05 - Přípojka NN'!J34</f>
        <v>0</v>
      </c>
      <c r="AX60" s="78">
        <f>'SO 05 - Přípojka NN'!J35</f>
        <v>0</v>
      </c>
      <c r="AY60" s="78">
        <f>'SO 05 - Přípojka NN'!J36</f>
        <v>0</v>
      </c>
      <c r="AZ60" s="78">
        <f>'SO 05 - Přípojka NN'!F33</f>
        <v>0</v>
      </c>
      <c r="BA60" s="78">
        <f>'SO 05 - Přípojka NN'!F34</f>
        <v>0</v>
      </c>
      <c r="BB60" s="78">
        <f>'SO 05 - Přípojka NN'!F35</f>
        <v>0</v>
      </c>
      <c r="BC60" s="78">
        <f>'SO 05 - Přípojka NN'!F36</f>
        <v>0</v>
      </c>
      <c r="BD60" s="80">
        <f>'SO 05 - Přípojka NN'!F37</f>
        <v>0</v>
      </c>
      <c r="BT60" s="81" t="s">
        <v>80</v>
      </c>
      <c r="BV60" s="81" t="s">
        <v>74</v>
      </c>
      <c r="BW60" s="81" t="s">
        <v>98</v>
      </c>
      <c r="BX60" s="81" t="s">
        <v>5</v>
      </c>
      <c r="CL60" s="81" t="s">
        <v>19</v>
      </c>
      <c r="CM60" s="81" t="s">
        <v>82</v>
      </c>
    </row>
    <row r="61" spans="1:91" s="6" customFormat="1" ht="16.5" customHeight="1">
      <c r="A61" s="72" t="s">
        <v>76</v>
      </c>
      <c r="B61" s="73"/>
      <c r="C61" s="74"/>
      <c r="D61" s="284" t="s">
        <v>99</v>
      </c>
      <c r="E61" s="284"/>
      <c r="F61" s="284"/>
      <c r="G61" s="284"/>
      <c r="H61" s="284"/>
      <c r="I61" s="75"/>
      <c r="J61" s="284" t="s">
        <v>100</v>
      </c>
      <c r="K61" s="284"/>
      <c r="L61" s="284"/>
      <c r="M61" s="284"/>
      <c r="N61" s="284"/>
      <c r="O61" s="284"/>
      <c r="P61" s="284"/>
      <c r="Q61" s="284"/>
      <c r="R61" s="284"/>
      <c r="S61" s="284"/>
      <c r="T61" s="284"/>
      <c r="U61" s="284"/>
      <c r="V61" s="284"/>
      <c r="W61" s="284"/>
      <c r="X61" s="284"/>
      <c r="Y61" s="284"/>
      <c r="Z61" s="284"/>
      <c r="AA61" s="284"/>
      <c r="AB61" s="284"/>
      <c r="AC61" s="284"/>
      <c r="AD61" s="284"/>
      <c r="AE61" s="284"/>
      <c r="AF61" s="284"/>
      <c r="AG61" s="309">
        <f>'SO 06 - Přívod ze SZ větv...'!J30</f>
        <v>0</v>
      </c>
      <c r="AH61" s="310"/>
      <c r="AI61" s="310"/>
      <c r="AJ61" s="310"/>
      <c r="AK61" s="310"/>
      <c r="AL61" s="310"/>
      <c r="AM61" s="310"/>
      <c r="AN61" s="309">
        <f t="shared" si="0"/>
        <v>0</v>
      </c>
      <c r="AO61" s="310"/>
      <c r="AP61" s="310"/>
      <c r="AQ61" s="76" t="s">
        <v>79</v>
      </c>
      <c r="AR61" s="73"/>
      <c r="AS61" s="77">
        <v>0</v>
      </c>
      <c r="AT61" s="78">
        <f t="shared" si="1"/>
        <v>0</v>
      </c>
      <c r="AU61" s="79">
        <f>'SO 06 - Přívod ze SZ větv...'!P85</f>
        <v>0</v>
      </c>
      <c r="AV61" s="78">
        <f>'SO 06 - Přívod ze SZ větv...'!J33</f>
        <v>0</v>
      </c>
      <c r="AW61" s="78">
        <f>'SO 06 - Přívod ze SZ větv...'!J34</f>
        <v>0</v>
      </c>
      <c r="AX61" s="78">
        <f>'SO 06 - Přívod ze SZ větv...'!J35</f>
        <v>0</v>
      </c>
      <c r="AY61" s="78">
        <f>'SO 06 - Přívod ze SZ větv...'!J36</f>
        <v>0</v>
      </c>
      <c r="AZ61" s="78">
        <f>'SO 06 - Přívod ze SZ větv...'!F33</f>
        <v>0</v>
      </c>
      <c r="BA61" s="78">
        <f>'SO 06 - Přívod ze SZ větv...'!F34</f>
        <v>0</v>
      </c>
      <c r="BB61" s="78">
        <f>'SO 06 - Přívod ze SZ větv...'!F35</f>
        <v>0</v>
      </c>
      <c r="BC61" s="78">
        <f>'SO 06 - Přívod ze SZ větv...'!F36</f>
        <v>0</v>
      </c>
      <c r="BD61" s="80">
        <f>'SO 06 - Přívod ze SZ větv...'!F37</f>
        <v>0</v>
      </c>
      <c r="BT61" s="81" t="s">
        <v>80</v>
      </c>
      <c r="BV61" s="81" t="s">
        <v>74</v>
      </c>
      <c r="BW61" s="81" t="s">
        <v>101</v>
      </c>
      <c r="BX61" s="81" t="s">
        <v>5</v>
      </c>
      <c r="CL61" s="81" t="s">
        <v>19</v>
      </c>
      <c r="CM61" s="81" t="s">
        <v>82</v>
      </c>
    </row>
    <row r="62" spans="1:91" s="6" customFormat="1" ht="16.5" customHeight="1">
      <c r="A62" s="72" t="s">
        <v>76</v>
      </c>
      <c r="B62" s="73"/>
      <c r="C62" s="74"/>
      <c r="D62" s="284" t="s">
        <v>102</v>
      </c>
      <c r="E62" s="284"/>
      <c r="F62" s="284"/>
      <c r="G62" s="284"/>
      <c r="H62" s="284"/>
      <c r="I62" s="75"/>
      <c r="J62" s="284" t="s">
        <v>103</v>
      </c>
      <c r="K62" s="284"/>
      <c r="L62" s="284"/>
      <c r="M62" s="284"/>
      <c r="N62" s="284"/>
      <c r="O62" s="284"/>
      <c r="P62" s="284"/>
      <c r="Q62" s="284"/>
      <c r="R62" s="284"/>
      <c r="S62" s="284"/>
      <c r="T62" s="284"/>
      <c r="U62" s="284"/>
      <c r="V62" s="284"/>
      <c r="W62" s="284"/>
      <c r="X62" s="284"/>
      <c r="Y62" s="284"/>
      <c r="Z62" s="284"/>
      <c r="AA62" s="284"/>
      <c r="AB62" s="284"/>
      <c r="AC62" s="284"/>
      <c r="AD62" s="284"/>
      <c r="AE62" s="284"/>
      <c r="AF62" s="284"/>
      <c r="AG62" s="309">
        <f>'SO 08 - Propoj do vodojem...'!J30</f>
        <v>0</v>
      </c>
      <c r="AH62" s="310"/>
      <c r="AI62" s="310"/>
      <c r="AJ62" s="310"/>
      <c r="AK62" s="310"/>
      <c r="AL62" s="310"/>
      <c r="AM62" s="310"/>
      <c r="AN62" s="309">
        <f t="shared" si="0"/>
        <v>0</v>
      </c>
      <c r="AO62" s="310"/>
      <c r="AP62" s="310"/>
      <c r="AQ62" s="76" t="s">
        <v>79</v>
      </c>
      <c r="AR62" s="73"/>
      <c r="AS62" s="77">
        <v>0</v>
      </c>
      <c r="AT62" s="78">
        <f t="shared" si="1"/>
        <v>0</v>
      </c>
      <c r="AU62" s="79">
        <f>'SO 08 - Propoj do vodojem...'!P88</f>
        <v>0</v>
      </c>
      <c r="AV62" s="78">
        <f>'SO 08 - Propoj do vodojem...'!J33</f>
        <v>0</v>
      </c>
      <c r="AW62" s="78">
        <f>'SO 08 - Propoj do vodojem...'!J34</f>
        <v>0</v>
      </c>
      <c r="AX62" s="78">
        <f>'SO 08 - Propoj do vodojem...'!J35</f>
        <v>0</v>
      </c>
      <c r="AY62" s="78">
        <f>'SO 08 - Propoj do vodojem...'!J36</f>
        <v>0</v>
      </c>
      <c r="AZ62" s="78">
        <f>'SO 08 - Propoj do vodojem...'!F33</f>
        <v>0</v>
      </c>
      <c r="BA62" s="78">
        <f>'SO 08 - Propoj do vodojem...'!F34</f>
        <v>0</v>
      </c>
      <c r="BB62" s="78">
        <f>'SO 08 - Propoj do vodojem...'!F35</f>
        <v>0</v>
      </c>
      <c r="BC62" s="78">
        <f>'SO 08 - Propoj do vodojem...'!F36</f>
        <v>0</v>
      </c>
      <c r="BD62" s="80">
        <f>'SO 08 - Propoj do vodojem...'!F37</f>
        <v>0</v>
      </c>
      <c r="BT62" s="81" t="s">
        <v>80</v>
      </c>
      <c r="BV62" s="81" t="s">
        <v>74</v>
      </c>
      <c r="BW62" s="81" t="s">
        <v>104</v>
      </c>
      <c r="BX62" s="81" t="s">
        <v>5</v>
      </c>
      <c r="CL62" s="81" t="s">
        <v>19</v>
      </c>
      <c r="CM62" s="81" t="s">
        <v>82</v>
      </c>
    </row>
    <row r="63" spans="1:91" s="6" customFormat="1" ht="16.5" customHeight="1">
      <c r="A63" s="72" t="s">
        <v>76</v>
      </c>
      <c r="B63" s="73"/>
      <c r="C63" s="74"/>
      <c r="D63" s="284" t="s">
        <v>105</v>
      </c>
      <c r="E63" s="284"/>
      <c r="F63" s="284"/>
      <c r="G63" s="284"/>
      <c r="H63" s="284"/>
      <c r="I63" s="75"/>
      <c r="J63" s="284" t="s">
        <v>106</v>
      </c>
      <c r="K63" s="284"/>
      <c r="L63" s="284"/>
      <c r="M63" s="284"/>
      <c r="N63" s="284"/>
      <c r="O63" s="284"/>
      <c r="P63" s="284"/>
      <c r="Q63" s="284"/>
      <c r="R63" s="284"/>
      <c r="S63" s="284"/>
      <c r="T63" s="284"/>
      <c r="U63" s="284"/>
      <c r="V63" s="284"/>
      <c r="W63" s="284"/>
      <c r="X63" s="284"/>
      <c r="Y63" s="284"/>
      <c r="Z63" s="284"/>
      <c r="AA63" s="284"/>
      <c r="AB63" s="284"/>
      <c r="AC63" s="284"/>
      <c r="AD63" s="284"/>
      <c r="AE63" s="284"/>
      <c r="AF63" s="284"/>
      <c r="AG63" s="309">
        <f>'TZ 01 - Strojně-technolog...'!J30</f>
        <v>0</v>
      </c>
      <c r="AH63" s="310"/>
      <c r="AI63" s="310"/>
      <c r="AJ63" s="310"/>
      <c r="AK63" s="310"/>
      <c r="AL63" s="310"/>
      <c r="AM63" s="310"/>
      <c r="AN63" s="309">
        <f t="shared" si="0"/>
        <v>0</v>
      </c>
      <c r="AO63" s="310"/>
      <c r="AP63" s="310"/>
      <c r="AQ63" s="76" t="s">
        <v>107</v>
      </c>
      <c r="AR63" s="73"/>
      <c r="AS63" s="77">
        <v>0</v>
      </c>
      <c r="AT63" s="78">
        <f t="shared" si="1"/>
        <v>0</v>
      </c>
      <c r="AU63" s="79">
        <f>'TZ 01 - Strojně-technolog...'!P87</f>
        <v>0</v>
      </c>
      <c r="AV63" s="78">
        <f>'TZ 01 - Strojně-technolog...'!J33</f>
        <v>0</v>
      </c>
      <c r="AW63" s="78">
        <f>'TZ 01 - Strojně-technolog...'!J34</f>
        <v>0</v>
      </c>
      <c r="AX63" s="78">
        <f>'TZ 01 - Strojně-technolog...'!J35</f>
        <v>0</v>
      </c>
      <c r="AY63" s="78">
        <f>'TZ 01 - Strojně-technolog...'!J36</f>
        <v>0</v>
      </c>
      <c r="AZ63" s="78">
        <f>'TZ 01 - Strojně-technolog...'!F33</f>
        <v>0</v>
      </c>
      <c r="BA63" s="78">
        <f>'TZ 01 - Strojně-technolog...'!F34</f>
        <v>0</v>
      </c>
      <c r="BB63" s="78">
        <f>'TZ 01 - Strojně-technolog...'!F35</f>
        <v>0</v>
      </c>
      <c r="BC63" s="78">
        <f>'TZ 01 - Strojně-technolog...'!F36</f>
        <v>0</v>
      </c>
      <c r="BD63" s="80">
        <f>'TZ 01 - Strojně-technolog...'!F37</f>
        <v>0</v>
      </c>
      <c r="BT63" s="81" t="s">
        <v>80</v>
      </c>
      <c r="BV63" s="81" t="s">
        <v>74</v>
      </c>
      <c r="BW63" s="81" t="s">
        <v>108</v>
      </c>
      <c r="BX63" s="81" t="s">
        <v>5</v>
      </c>
      <c r="CL63" s="81" t="s">
        <v>19</v>
      </c>
      <c r="CM63" s="81" t="s">
        <v>82</v>
      </c>
    </row>
    <row r="64" spans="1:91" s="6" customFormat="1" ht="16.5" customHeight="1">
      <c r="A64" s="72" t="s">
        <v>76</v>
      </c>
      <c r="B64" s="73"/>
      <c r="C64" s="74"/>
      <c r="D64" s="284" t="s">
        <v>109</v>
      </c>
      <c r="E64" s="284"/>
      <c r="F64" s="284"/>
      <c r="G64" s="284"/>
      <c r="H64" s="284"/>
      <c r="I64" s="75"/>
      <c r="J64" s="284" t="s">
        <v>110</v>
      </c>
      <c r="K64" s="284"/>
      <c r="L64" s="284"/>
      <c r="M64" s="284"/>
      <c r="N64" s="284"/>
      <c r="O64" s="284"/>
      <c r="P64" s="284"/>
      <c r="Q64" s="284"/>
      <c r="R64" s="284"/>
      <c r="S64" s="284"/>
      <c r="T64" s="284"/>
      <c r="U64" s="284"/>
      <c r="V64" s="284"/>
      <c r="W64" s="284"/>
      <c r="X64" s="284"/>
      <c r="Y64" s="284"/>
      <c r="Z64" s="284"/>
      <c r="AA64" s="284"/>
      <c r="AB64" s="284"/>
      <c r="AC64" s="284"/>
      <c r="AD64" s="284"/>
      <c r="AE64" s="284"/>
      <c r="AF64" s="284"/>
      <c r="AG64" s="309">
        <f>'TZ 02 - Elektrotechnická ...'!J30</f>
        <v>0</v>
      </c>
      <c r="AH64" s="310"/>
      <c r="AI64" s="310"/>
      <c r="AJ64" s="310"/>
      <c r="AK64" s="310"/>
      <c r="AL64" s="310"/>
      <c r="AM64" s="310"/>
      <c r="AN64" s="309">
        <f t="shared" si="0"/>
        <v>0</v>
      </c>
      <c r="AO64" s="310"/>
      <c r="AP64" s="310"/>
      <c r="AQ64" s="76" t="s">
        <v>107</v>
      </c>
      <c r="AR64" s="73"/>
      <c r="AS64" s="77">
        <v>0</v>
      </c>
      <c r="AT64" s="78">
        <f t="shared" si="1"/>
        <v>0</v>
      </c>
      <c r="AU64" s="79">
        <f>'TZ 02 - Elektrotechnická ...'!P84</f>
        <v>0</v>
      </c>
      <c r="AV64" s="78">
        <f>'TZ 02 - Elektrotechnická ...'!J33</f>
        <v>0</v>
      </c>
      <c r="AW64" s="78">
        <f>'TZ 02 - Elektrotechnická ...'!J34</f>
        <v>0</v>
      </c>
      <c r="AX64" s="78">
        <f>'TZ 02 - Elektrotechnická ...'!J35</f>
        <v>0</v>
      </c>
      <c r="AY64" s="78">
        <f>'TZ 02 - Elektrotechnická ...'!J36</f>
        <v>0</v>
      </c>
      <c r="AZ64" s="78">
        <f>'TZ 02 - Elektrotechnická ...'!F33</f>
        <v>0</v>
      </c>
      <c r="BA64" s="78">
        <f>'TZ 02 - Elektrotechnická ...'!F34</f>
        <v>0</v>
      </c>
      <c r="BB64" s="78">
        <f>'TZ 02 - Elektrotechnická ...'!F35</f>
        <v>0</v>
      </c>
      <c r="BC64" s="78">
        <f>'TZ 02 - Elektrotechnická ...'!F36</f>
        <v>0</v>
      </c>
      <c r="BD64" s="80">
        <f>'TZ 02 - Elektrotechnická ...'!F37</f>
        <v>0</v>
      </c>
      <c r="BT64" s="81" t="s">
        <v>80</v>
      </c>
      <c r="BV64" s="81" t="s">
        <v>74</v>
      </c>
      <c r="BW64" s="81" t="s">
        <v>111</v>
      </c>
      <c r="BX64" s="81" t="s">
        <v>5</v>
      </c>
      <c r="CL64" s="81" t="s">
        <v>19</v>
      </c>
      <c r="CM64" s="81" t="s">
        <v>82</v>
      </c>
    </row>
    <row r="65" spans="1:91" s="6" customFormat="1" ht="16.5" customHeight="1">
      <c r="A65" s="72" t="s">
        <v>76</v>
      </c>
      <c r="B65" s="73"/>
      <c r="C65" s="74"/>
      <c r="D65" s="284" t="s">
        <v>112</v>
      </c>
      <c r="E65" s="284"/>
      <c r="F65" s="284"/>
      <c r="G65" s="284"/>
      <c r="H65" s="284"/>
      <c r="I65" s="75"/>
      <c r="J65" s="284" t="s">
        <v>113</v>
      </c>
      <c r="K65" s="284"/>
      <c r="L65" s="284"/>
      <c r="M65" s="284"/>
      <c r="N65" s="284"/>
      <c r="O65" s="284"/>
      <c r="P65" s="284"/>
      <c r="Q65" s="284"/>
      <c r="R65" s="284"/>
      <c r="S65" s="284"/>
      <c r="T65" s="284"/>
      <c r="U65" s="284"/>
      <c r="V65" s="284"/>
      <c r="W65" s="284"/>
      <c r="X65" s="284"/>
      <c r="Y65" s="284"/>
      <c r="Z65" s="284"/>
      <c r="AA65" s="284"/>
      <c r="AB65" s="284"/>
      <c r="AC65" s="284"/>
      <c r="AD65" s="284"/>
      <c r="AE65" s="284"/>
      <c r="AF65" s="284"/>
      <c r="AG65" s="309">
        <f>'TZ 03 - VDJ Lesnov – úpra...'!J30</f>
        <v>0</v>
      </c>
      <c r="AH65" s="310"/>
      <c r="AI65" s="310"/>
      <c r="AJ65" s="310"/>
      <c r="AK65" s="310"/>
      <c r="AL65" s="310"/>
      <c r="AM65" s="310"/>
      <c r="AN65" s="309">
        <f t="shared" si="0"/>
        <v>0</v>
      </c>
      <c r="AO65" s="310"/>
      <c r="AP65" s="310"/>
      <c r="AQ65" s="76" t="s">
        <v>107</v>
      </c>
      <c r="AR65" s="73"/>
      <c r="AS65" s="77">
        <v>0</v>
      </c>
      <c r="AT65" s="78">
        <f t="shared" si="1"/>
        <v>0</v>
      </c>
      <c r="AU65" s="79">
        <f>'TZ 03 - VDJ Lesnov – úpra...'!P80</f>
        <v>0</v>
      </c>
      <c r="AV65" s="78">
        <f>'TZ 03 - VDJ Lesnov – úpra...'!J33</f>
        <v>0</v>
      </c>
      <c r="AW65" s="78">
        <f>'TZ 03 - VDJ Lesnov – úpra...'!J34</f>
        <v>0</v>
      </c>
      <c r="AX65" s="78">
        <f>'TZ 03 - VDJ Lesnov – úpra...'!J35</f>
        <v>0</v>
      </c>
      <c r="AY65" s="78">
        <f>'TZ 03 - VDJ Lesnov – úpra...'!J36</f>
        <v>0</v>
      </c>
      <c r="AZ65" s="78">
        <f>'TZ 03 - VDJ Lesnov – úpra...'!F33</f>
        <v>0</v>
      </c>
      <c r="BA65" s="78">
        <f>'TZ 03 - VDJ Lesnov – úpra...'!F34</f>
        <v>0</v>
      </c>
      <c r="BB65" s="78">
        <f>'TZ 03 - VDJ Lesnov – úpra...'!F35</f>
        <v>0</v>
      </c>
      <c r="BC65" s="78">
        <f>'TZ 03 - VDJ Lesnov – úpra...'!F36</f>
        <v>0</v>
      </c>
      <c r="BD65" s="80">
        <f>'TZ 03 - VDJ Lesnov – úpra...'!F37</f>
        <v>0</v>
      </c>
      <c r="BT65" s="81" t="s">
        <v>80</v>
      </c>
      <c r="BV65" s="81" t="s">
        <v>74</v>
      </c>
      <c r="BW65" s="81" t="s">
        <v>114</v>
      </c>
      <c r="BX65" s="81" t="s">
        <v>5</v>
      </c>
      <c r="CL65" s="81" t="s">
        <v>19</v>
      </c>
      <c r="CM65" s="81" t="s">
        <v>82</v>
      </c>
    </row>
    <row r="66" spans="1:91" s="6" customFormat="1" ht="16.5" customHeight="1">
      <c r="A66" s="72" t="s">
        <v>76</v>
      </c>
      <c r="B66" s="73"/>
      <c r="C66" s="74"/>
      <c r="D66" s="284" t="s">
        <v>115</v>
      </c>
      <c r="E66" s="284"/>
      <c r="F66" s="284"/>
      <c r="G66" s="284"/>
      <c r="H66" s="284"/>
      <c r="I66" s="75"/>
      <c r="J66" s="284" t="s">
        <v>116</v>
      </c>
      <c r="K66" s="284"/>
      <c r="L66" s="284"/>
      <c r="M66" s="284"/>
      <c r="N66" s="284"/>
      <c r="O66" s="284"/>
      <c r="P66" s="284"/>
      <c r="Q66" s="284"/>
      <c r="R66" s="284"/>
      <c r="S66" s="284"/>
      <c r="T66" s="284"/>
      <c r="U66" s="284"/>
      <c r="V66" s="284"/>
      <c r="W66" s="284"/>
      <c r="X66" s="284"/>
      <c r="Y66" s="284"/>
      <c r="Z66" s="284"/>
      <c r="AA66" s="284"/>
      <c r="AB66" s="284"/>
      <c r="AC66" s="284"/>
      <c r="AD66" s="284"/>
      <c r="AE66" s="284"/>
      <c r="AF66" s="284"/>
      <c r="AG66" s="309">
        <f>'VON - Vedlejší a ostatní ...'!J30</f>
        <v>0</v>
      </c>
      <c r="AH66" s="310"/>
      <c r="AI66" s="310"/>
      <c r="AJ66" s="310"/>
      <c r="AK66" s="310"/>
      <c r="AL66" s="310"/>
      <c r="AM66" s="310"/>
      <c r="AN66" s="309">
        <f t="shared" si="0"/>
        <v>0</v>
      </c>
      <c r="AO66" s="310"/>
      <c r="AP66" s="310"/>
      <c r="AQ66" s="76" t="s">
        <v>79</v>
      </c>
      <c r="AR66" s="73"/>
      <c r="AS66" s="87">
        <v>0</v>
      </c>
      <c r="AT66" s="88">
        <f t="shared" si="1"/>
        <v>0</v>
      </c>
      <c r="AU66" s="89">
        <f>'VON - Vedlejší a ostatní ...'!P85</f>
        <v>0</v>
      </c>
      <c r="AV66" s="88">
        <f>'VON - Vedlejší a ostatní ...'!J33</f>
        <v>0</v>
      </c>
      <c r="AW66" s="88">
        <f>'VON - Vedlejší a ostatní ...'!J34</f>
        <v>0</v>
      </c>
      <c r="AX66" s="88">
        <f>'VON - Vedlejší a ostatní ...'!J35</f>
        <v>0</v>
      </c>
      <c r="AY66" s="88">
        <f>'VON - Vedlejší a ostatní ...'!J36</f>
        <v>0</v>
      </c>
      <c r="AZ66" s="88">
        <f>'VON - Vedlejší a ostatní ...'!F33</f>
        <v>0</v>
      </c>
      <c r="BA66" s="88">
        <f>'VON - Vedlejší a ostatní ...'!F34</f>
        <v>0</v>
      </c>
      <c r="BB66" s="88">
        <f>'VON - Vedlejší a ostatní ...'!F35</f>
        <v>0</v>
      </c>
      <c r="BC66" s="88">
        <f>'VON - Vedlejší a ostatní ...'!F36</f>
        <v>0</v>
      </c>
      <c r="BD66" s="90">
        <f>'VON - Vedlejší a ostatní ...'!F37</f>
        <v>0</v>
      </c>
      <c r="BT66" s="81" t="s">
        <v>80</v>
      </c>
      <c r="BV66" s="81" t="s">
        <v>74</v>
      </c>
      <c r="BW66" s="81" t="s">
        <v>117</v>
      </c>
      <c r="BX66" s="81" t="s">
        <v>5</v>
      </c>
      <c r="CL66" s="81" t="s">
        <v>19</v>
      </c>
      <c r="CM66" s="81" t="s">
        <v>82</v>
      </c>
    </row>
    <row r="67" spans="1:91" s="1" customFormat="1" ht="30" customHeight="1">
      <c r="B67" s="33"/>
      <c r="AR67" s="33"/>
    </row>
    <row r="68" spans="1:91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33"/>
    </row>
  </sheetData>
  <sheetProtection algorithmName="SHA-512" hashValue="61V4rw+/0jWcIxbkpeBSGBycoqriiMVmoODSCkSJbKkMqleaC9aYNwW5DIEjj8ft6YHKcveQOZlLmyYvwP08Cg==" saltValue="ks7QOUJF720zJJ6ECaaOvePITR63rVFB+1uEPSiqRxYwFin0gCoH0wJ/aa8VCcpz3QSQK2+mwxdOgCa7ZIiMNw==" spinCount="100000" sheet="1" objects="1" scenarios="1" formatColumns="0" formatRows="0"/>
  <mergeCells count="86">
    <mergeCell ref="AS49:AT51"/>
    <mergeCell ref="AN65:AP65"/>
    <mergeCell ref="AG65:AM65"/>
    <mergeCell ref="AN66:AP66"/>
    <mergeCell ref="AG66:AM66"/>
    <mergeCell ref="AN54:AP54"/>
    <mergeCell ref="AR2:BE2"/>
    <mergeCell ref="AG61:AM61"/>
    <mergeCell ref="AG63:AM63"/>
    <mergeCell ref="AG62:AM62"/>
    <mergeCell ref="AG52:AM52"/>
    <mergeCell ref="AG57:AM57"/>
    <mergeCell ref="AG55:AM55"/>
    <mergeCell ref="AG60:AM60"/>
    <mergeCell ref="AG58:AM58"/>
    <mergeCell ref="AG59:AM59"/>
    <mergeCell ref="AG56:AM56"/>
    <mergeCell ref="AM47:AN47"/>
    <mergeCell ref="AM49:AP49"/>
    <mergeCell ref="AM50:AP50"/>
    <mergeCell ref="AN55:AP55"/>
    <mergeCell ref="AN63:AP63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45:AO45"/>
    <mergeCell ref="D65:H65"/>
    <mergeCell ref="J65:AF65"/>
    <mergeCell ref="D66:H66"/>
    <mergeCell ref="J66:AF66"/>
    <mergeCell ref="AG54:AM54"/>
    <mergeCell ref="AG64:AM64"/>
    <mergeCell ref="AN64:AP64"/>
    <mergeCell ref="AN57:AP57"/>
    <mergeCell ref="AN52:AP52"/>
    <mergeCell ref="AN62:AP62"/>
    <mergeCell ref="AN56:AP56"/>
    <mergeCell ref="AN61:AP61"/>
    <mergeCell ref="AN60:AP60"/>
    <mergeCell ref="AN59:AP59"/>
    <mergeCell ref="AN58:AP58"/>
    <mergeCell ref="J62:AF62"/>
    <mergeCell ref="J63:AF63"/>
    <mergeCell ref="J64:AF64"/>
    <mergeCell ref="J55:AF55"/>
    <mergeCell ref="K58:AF58"/>
    <mergeCell ref="K57:AF57"/>
    <mergeCell ref="I52:AF52"/>
    <mergeCell ref="J56:AF56"/>
    <mergeCell ref="J59:AF59"/>
    <mergeCell ref="J60:AF60"/>
    <mergeCell ref="J61:AF61"/>
    <mergeCell ref="D64:H64"/>
    <mergeCell ref="D60:H60"/>
    <mergeCell ref="D59:H59"/>
    <mergeCell ref="D55:H55"/>
    <mergeCell ref="E58:I58"/>
    <mergeCell ref="E57:I57"/>
    <mergeCell ref="C52:G52"/>
    <mergeCell ref="D63:H63"/>
    <mergeCell ref="D62:H62"/>
    <mergeCell ref="D56:H56"/>
    <mergeCell ref="D61:H61"/>
  </mergeCells>
  <hyperlinks>
    <hyperlink ref="A55" location="'SO 01 - Stavební část'!C2" display="/" xr:uid="{00000000-0004-0000-0000-000000000000}"/>
    <hyperlink ref="A57" location="'D.1.2.1 - Trubní rozvody'!C2" display="/" xr:uid="{00000000-0004-0000-0000-000001000000}"/>
    <hyperlink ref="A58" location="'D.1.2.8 - Dešťová kanaliz...'!C2" display="/" xr:uid="{00000000-0004-0000-0000-000002000000}"/>
    <hyperlink ref="A59" location="'SO 03 - Zpevněná obslužná...'!C2" display="/" xr:uid="{00000000-0004-0000-0000-000003000000}"/>
    <hyperlink ref="A60" location="'SO 05 - Přípojka NN'!C2" display="/" xr:uid="{00000000-0004-0000-0000-000004000000}"/>
    <hyperlink ref="A61" location="'SO 06 - Přívod ze SZ větv...'!C2" display="/" xr:uid="{00000000-0004-0000-0000-000005000000}"/>
    <hyperlink ref="A62" location="'SO 08 - Propoj do vodojem...'!C2" display="/" xr:uid="{00000000-0004-0000-0000-000006000000}"/>
    <hyperlink ref="A63" location="'TZ 01 - Strojně-technolog...'!C2" display="/" xr:uid="{00000000-0004-0000-0000-000007000000}"/>
    <hyperlink ref="A64" location="'TZ 02 - Elektrotechnická ...'!C2" display="/" xr:uid="{00000000-0004-0000-0000-000008000000}"/>
    <hyperlink ref="A65" location="'TZ 03 - VDJ Lesnov – úpra...'!C2" display="/" xr:uid="{00000000-0004-0000-0000-000009000000}"/>
    <hyperlink ref="A66" location="'VON - Vedlejší a ostatní 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8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118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POSÍLENÍ VODOVODNÍ SÍTĚ VODOJEM BUKOVNO, JIHLAVA</v>
      </c>
      <c r="F7" s="324"/>
      <c r="G7" s="324"/>
      <c r="H7" s="324"/>
      <c r="L7" s="21"/>
    </row>
    <row r="8" spans="2:46" s="1" customFormat="1" ht="12" customHeight="1">
      <c r="B8" s="33"/>
      <c r="D8" s="28" t="s">
        <v>119</v>
      </c>
      <c r="L8" s="33"/>
    </row>
    <row r="9" spans="2:46" s="1" customFormat="1" ht="16.5" customHeight="1">
      <c r="B9" s="33"/>
      <c r="E9" s="287" t="s">
        <v>120</v>
      </c>
      <c r="F9" s="325"/>
      <c r="G9" s="325"/>
      <c r="H9" s="32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6. 5. 2024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6" t="str">
        <f>'Rekapitulace stavby'!E14</f>
        <v>Vyplň údaj</v>
      </c>
      <c r="F18" s="293"/>
      <c r="G18" s="293"/>
      <c r="H18" s="293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35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92"/>
      <c r="E27" s="298" t="s">
        <v>121</v>
      </c>
      <c r="F27" s="298"/>
      <c r="G27" s="298"/>
      <c r="H27" s="298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38</v>
      </c>
      <c r="J30" s="64">
        <f>ROUND(J104,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4">
        <f>ROUND((SUM(BE104:BE2079)),  2)</f>
        <v>0</v>
      </c>
      <c r="I33" s="94">
        <v>0.21</v>
      </c>
      <c r="J33" s="84">
        <f>ROUND(((SUM(BE104:BE2079))*I33),  2)</f>
        <v>0</v>
      </c>
      <c r="L33" s="33"/>
    </row>
    <row r="34" spans="2:12" s="1" customFormat="1" ht="14.45" customHeight="1">
      <c r="B34" s="33"/>
      <c r="E34" s="28" t="s">
        <v>44</v>
      </c>
      <c r="F34" s="84">
        <f>ROUND((SUM(BF104:BF2079)),  2)</f>
        <v>0</v>
      </c>
      <c r="I34" s="94">
        <v>0.12</v>
      </c>
      <c r="J34" s="84">
        <f>ROUND(((SUM(BF104:BF2079))*I34),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4">
        <f>ROUND((SUM(BG104:BG2079)),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4">
        <f>ROUND((SUM(BH104:BH2079)),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ROUND((SUM(BI104:BI2079)),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48</v>
      </c>
      <c r="E39" s="55"/>
      <c r="F39" s="55"/>
      <c r="G39" s="97" t="s">
        <v>49</v>
      </c>
      <c r="H39" s="98" t="s">
        <v>50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122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3" t="str">
        <f>E7</f>
        <v>POSÍLENÍ VODOVODNÍ SÍTĚ VODOJEM BUKOVNO, JIHLAVA</v>
      </c>
      <c r="F48" s="324"/>
      <c r="G48" s="324"/>
      <c r="H48" s="324"/>
      <c r="L48" s="33"/>
    </row>
    <row r="49" spans="2:47" s="1" customFormat="1" ht="12" customHeight="1">
      <c r="B49" s="33"/>
      <c r="C49" s="28" t="s">
        <v>119</v>
      </c>
      <c r="L49" s="33"/>
    </row>
    <row r="50" spans="2:47" s="1" customFormat="1" ht="16.5" customHeight="1">
      <c r="B50" s="33"/>
      <c r="E50" s="287" t="str">
        <f>E9</f>
        <v>SO 01 - Stavební část</v>
      </c>
      <c r="F50" s="325"/>
      <c r="G50" s="325"/>
      <c r="H50" s="32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Bukovno, Jihlava</v>
      </c>
      <c r="I52" s="28" t="s">
        <v>23</v>
      </c>
      <c r="J52" s="50" t="str">
        <f>IF(J12="","",J12)</f>
        <v>6. 5. 2024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25</v>
      </c>
      <c r="F54" s="26" t="str">
        <f>E15</f>
        <v>Statutární město Jihlava</v>
      </c>
      <c r="I54" s="28" t="s">
        <v>31</v>
      </c>
      <c r="J54" s="31" t="str">
        <f>E21</f>
        <v>Vodohospodářský rozvoj a výstavba, a.s.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M. Morská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123</v>
      </c>
      <c r="D57" s="95"/>
      <c r="E57" s="95"/>
      <c r="F57" s="95"/>
      <c r="G57" s="95"/>
      <c r="H57" s="95"/>
      <c r="I57" s="95"/>
      <c r="J57" s="102" t="s">
        <v>124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70</v>
      </c>
      <c r="J59" s="64">
        <f>J104</f>
        <v>0</v>
      </c>
      <c r="L59" s="33"/>
      <c r="AU59" s="18" t="s">
        <v>125</v>
      </c>
    </row>
    <row r="60" spans="2:47" s="8" customFormat="1" ht="24.95" customHeight="1">
      <c r="B60" s="104"/>
      <c r="D60" s="105" t="s">
        <v>126</v>
      </c>
      <c r="E60" s="106"/>
      <c r="F60" s="106"/>
      <c r="G60" s="106"/>
      <c r="H60" s="106"/>
      <c r="I60" s="106"/>
      <c r="J60" s="107">
        <f>J105</f>
        <v>0</v>
      </c>
      <c r="L60" s="104"/>
    </row>
    <row r="61" spans="2:47" s="9" customFormat="1" ht="19.899999999999999" customHeight="1">
      <c r="B61" s="108"/>
      <c r="D61" s="109" t="s">
        <v>127</v>
      </c>
      <c r="E61" s="110"/>
      <c r="F61" s="110"/>
      <c r="G61" s="110"/>
      <c r="H61" s="110"/>
      <c r="I61" s="110"/>
      <c r="J61" s="111">
        <f>J106</f>
        <v>0</v>
      </c>
      <c r="L61" s="108"/>
    </row>
    <row r="62" spans="2:47" s="9" customFormat="1" ht="19.899999999999999" customHeight="1">
      <c r="B62" s="108"/>
      <c r="D62" s="109" t="s">
        <v>128</v>
      </c>
      <c r="E62" s="110"/>
      <c r="F62" s="110"/>
      <c r="G62" s="110"/>
      <c r="H62" s="110"/>
      <c r="I62" s="110"/>
      <c r="J62" s="111">
        <f>J304</f>
        <v>0</v>
      </c>
      <c r="L62" s="108"/>
    </row>
    <row r="63" spans="2:47" s="9" customFormat="1" ht="19.899999999999999" customHeight="1">
      <c r="B63" s="108"/>
      <c r="D63" s="109" t="s">
        <v>129</v>
      </c>
      <c r="E63" s="110"/>
      <c r="F63" s="110"/>
      <c r="G63" s="110"/>
      <c r="H63" s="110"/>
      <c r="I63" s="110"/>
      <c r="J63" s="111">
        <f>J332</f>
        <v>0</v>
      </c>
      <c r="L63" s="108"/>
    </row>
    <row r="64" spans="2:47" s="9" customFormat="1" ht="19.899999999999999" customHeight="1">
      <c r="B64" s="108"/>
      <c r="D64" s="109" t="s">
        <v>130</v>
      </c>
      <c r="E64" s="110"/>
      <c r="F64" s="110"/>
      <c r="G64" s="110"/>
      <c r="H64" s="110"/>
      <c r="I64" s="110"/>
      <c r="J64" s="111">
        <f>J652</f>
        <v>0</v>
      </c>
      <c r="L64" s="108"/>
    </row>
    <row r="65" spans="2:12" s="9" customFormat="1" ht="19.899999999999999" customHeight="1">
      <c r="B65" s="108"/>
      <c r="D65" s="109" t="s">
        <v>131</v>
      </c>
      <c r="E65" s="110"/>
      <c r="F65" s="110"/>
      <c r="G65" s="110"/>
      <c r="H65" s="110"/>
      <c r="I65" s="110"/>
      <c r="J65" s="111">
        <f>J834</f>
        <v>0</v>
      </c>
      <c r="L65" s="108"/>
    </row>
    <row r="66" spans="2:12" s="9" customFormat="1" ht="19.899999999999999" customHeight="1">
      <c r="B66" s="108"/>
      <c r="D66" s="109" t="s">
        <v>132</v>
      </c>
      <c r="E66" s="110"/>
      <c r="F66" s="110"/>
      <c r="G66" s="110"/>
      <c r="H66" s="110"/>
      <c r="I66" s="110"/>
      <c r="J66" s="111">
        <f>J840</f>
        <v>0</v>
      </c>
      <c r="L66" s="108"/>
    </row>
    <row r="67" spans="2:12" s="9" customFormat="1" ht="19.899999999999999" customHeight="1">
      <c r="B67" s="108"/>
      <c r="D67" s="109" t="s">
        <v>133</v>
      </c>
      <c r="E67" s="110"/>
      <c r="F67" s="110"/>
      <c r="G67" s="110"/>
      <c r="H67" s="110"/>
      <c r="I67" s="110"/>
      <c r="J67" s="111">
        <f>J1033</f>
        <v>0</v>
      </c>
      <c r="L67" s="108"/>
    </row>
    <row r="68" spans="2:12" s="9" customFormat="1" ht="19.899999999999999" customHeight="1">
      <c r="B68" s="108"/>
      <c r="D68" s="109" t="s">
        <v>134</v>
      </c>
      <c r="E68" s="110"/>
      <c r="F68" s="110"/>
      <c r="G68" s="110"/>
      <c r="H68" s="110"/>
      <c r="I68" s="110"/>
      <c r="J68" s="111">
        <f>J1064</f>
        <v>0</v>
      </c>
      <c r="L68" s="108"/>
    </row>
    <row r="69" spans="2:12" s="9" customFormat="1" ht="19.899999999999999" customHeight="1">
      <c r="B69" s="108"/>
      <c r="D69" s="109" t="s">
        <v>135</v>
      </c>
      <c r="E69" s="110"/>
      <c r="F69" s="110"/>
      <c r="G69" s="110"/>
      <c r="H69" s="110"/>
      <c r="I69" s="110"/>
      <c r="J69" s="111">
        <f>J1346</f>
        <v>0</v>
      </c>
      <c r="L69" s="108"/>
    </row>
    <row r="70" spans="2:12" s="9" customFormat="1" ht="19.899999999999999" customHeight="1">
      <c r="B70" s="108"/>
      <c r="D70" s="109" t="s">
        <v>136</v>
      </c>
      <c r="E70" s="110"/>
      <c r="F70" s="110"/>
      <c r="G70" s="110"/>
      <c r="H70" s="110"/>
      <c r="I70" s="110"/>
      <c r="J70" s="111">
        <f>J1358</f>
        <v>0</v>
      </c>
      <c r="L70" s="108"/>
    </row>
    <row r="71" spans="2:12" s="8" customFormat="1" ht="24.95" customHeight="1">
      <c r="B71" s="104"/>
      <c r="D71" s="105" t="s">
        <v>137</v>
      </c>
      <c r="E71" s="106"/>
      <c r="F71" s="106"/>
      <c r="G71" s="106"/>
      <c r="H71" s="106"/>
      <c r="I71" s="106"/>
      <c r="J71" s="107">
        <f>J1361</f>
        <v>0</v>
      </c>
      <c r="L71" s="104"/>
    </row>
    <row r="72" spans="2:12" s="9" customFormat="1" ht="19.899999999999999" customHeight="1">
      <c r="B72" s="108"/>
      <c r="D72" s="109" t="s">
        <v>138</v>
      </c>
      <c r="E72" s="110"/>
      <c r="F72" s="110"/>
      <c r="G72" s="110"/>
      <c r="H72" s="110"/>
      <c r="I72" s="110"/>
      <c r="J72" s="111">
        <f>J1362</f>
        <v>0</v>
      </c>
      <c r="L72" s="108"/>
    </row>
    <row r="73" spans="2:12" s="9" customFormat="1" ht="19.899999999999999" customHeight="1">
      <c r="B73" s="108"/>
      <c r="D73" s="109" t="s">
        <v>139</v>
      </c>
      <c r="E73" s="110"/>
      <c r="F73" s="110"/>
      <c r="G73" s="110"/>
      <c r="H73" s="110"/>
      <c r="I73" s="110"/>
      <c r="J73" s="111">
        <f>J1474</f>
        <v>0</v>
      </c>
      <c r="L73" s="108"/>
    </row>
    <row r="74" spans="2:12" s="9" customFormat="1" ht="19.899999999999999" customHeight="1">
      <c r="B74" s="108"/>
      <c r="D74" s="109" t="s">
        <v>140</v>
      </c>
      <c r="E74" s="110"/>
      <c r="F74" s="110"/>
      <c r="G74" s="110"/>
      <c r="H74" s="110"/>
      <c r="I74" s="110"/>
      <c r="J74" s="111">
        <f>J1584</f>
        <v>0</v>
      </c>
      <c r="L74" s="108"/>
    </row>
    <row r="75" spans="2:12" s="9" customFormat="1" ht="19.899999999999999" customHeight="1">
      <c r="B75" s="108"/>
      <c r="D75" s="109" t="s">
        <v>141</v>
      </c>
      <c r="E75" s="110"/>
      <c r="F75" s="110"/>
      <c r="G75" s="110"/>
      <c r="H75" s="110"/>
      <c r="I75" s="110"/>
      <c r="J75" s="111">
        <f>J1627</f>
        <v>0</v>
      </c>
      <c r="L75" s="108"/>
    </row>
    <row r="76" spans="2:12" s="9" customFormat="1" ht="19.899999999999999" customHeight="1">
      <c r="B76" s="108"/>
      <c r="D76" s="109" t="s">
        <v>142</v>
      </c>
      <c r="E76" s="110"/>
      <c r="F76" s="110"/>
      <c r="G76" s="110"/>
      <c r="H76" s="110"/>
      <c r="I76" s="110"/>
      <c r="J76" s="111">
        <f>J1636</f>
        <v>0</v>
      </c>
      <c r="L76" s="108"/>
    </row>
    <row r="77" spans="2:12" s="9" customFormat="1" ht="19.899999999999999" customHeight="1">
      <c r="B77" s="108"/>
      <c r="D77" s="109" t="s">
        <v>143</v>
      </c>
      <c r="E77" s="110"/>
      <c r="F77" s="110"/>
      <c r="G77" s="110"/>
      <c r="H77" s="110"/>
      <c r="I77" s="110"/>
      <c r="J77" s="111">
        <f>J1656</f>
        <v>0</v>
      </c>
      <c r="L77" s="108"/>
    </row>
    <row r="78" spans="2:12" s="9" customFormat="1" ht="19.899999999999999" customHeight="1">
      <c r="B78" s="108"/>
      <c r="D78" s="109" t="s">
        <v>144</v>
      </c>
      <c r="E78" s="110"/>
      <c r="F78" s="110"/>
      <c r="G78" s="110"/>
      <c r="H78" s="110"/>
      <c r="I78" s="110"/>
      <c r="J78" s="111">
        <f>J1675</f>
        <v>0</v>
      </c>
      <c r="L78" s="108"/>
    </row>
    <row r="79" spans="2:12" s="9" customFormat="1" ht="19.899999999999999" customHeight="1">
      <c r="B79" s="108"/>
      <c r="D79" s="109" t="s">
        <v>145</v>
      </c>
      <c r="E79" s="110"/>
      <c r="F79" s="110"/>
      <c r="G79" s="110"/>
      <c r="H79" s="110"/>
      <c r="I79" s="110"/>
      <c r="J79" s="111">
        <f>J1704</f>
        <v>0</v>
      </c>
      <c r="L79" s="108"/>
    </row>
    <row r="80" spans="2:12" s="9" customFormat="1" ht="19.899999999999999" customHeight="1">
      <c r="B80" s="108"/>
      <c r="D80" s="109" t="s">
        <v>146</v>
      </c>
      <c r="E80" s="110"/>
      <c r="F80" s="110"/>
      <c r="G80" s="110"/>
      <c r="H80" s="110"/>
      <c r="I80" s="110"/>
      <c r="J80" s="111">
        <f>J1760</f>
        <v>0</v>
      </c>
      <c r="L80" s="108"/>
    </row>
    <row r="81" spans="2:12" s="9" customFormat="1" ht="19.899999999999999" customHeight="1">
      <c r="B81" s="108"/>
      <c r="D81" s="109" t="s">
        <v>147</v>
      </c>
      <c r="E81" s="110"/>
      <c r="F81" s="110"/>
      <c r="G81" s="110"/>
      <c r="H81" s="110"/>
      <c r="I81" s="110"/>
      <c r="J81" s="111">
        <f>J1814</f>
        <v>0</v>
      </c>
      <c r="L81" s="108"/>
    </row>
    <row r="82" spans="2:12" s="9" customFormat="1" ht="19.899999999999999" customHeight="1">
      <c r="B82" s="108"/>
      <c r="D82" s="109" t="s">
        <v>148</v>
      </c>
      <c r="E82" s="110"/>
      <c r="F82" s="110"/>
      <c r="G82" s="110"/>
      <c r="H82" s="110"/>
      <c r="I82" s="110"/>
      <c r="J82" s="111">
        <f>J1981</f>
        <v>0</v>
      </c>
      <c r="L82" s="108"/>
    </row>
    <row r="83" spans="2:12" s="9" customFormat="1" ht="19.899999999999999" customHeight="1">
      <c r="B83" s="108"/>
      <c r="D83" s="109" t="s">
        <v>149</v>
      </c>
      <c r="E83" s="110"/>
      <c r="F83" s="110"/>
      <c r="G83" s="110"/>
      <c r="H83" s="110"/>
      <c r="I83" s="110"/>
      <c r="J83" s="111">
        <f>J2012</f>
        <v>0</v>
      </c>
      <c r="L83" s="108"/>
    </row>
    <row r="84" spans="2:12" s="9" customFormat="1" ht="19.899999999999999" customHeight="1">
      <c r="B84" s="108"/>
      <c r="D84" s="109" t="s">
        <v>150</v>
      </c>
      <c r="E84" s="110"/>
      <c r="F84" s="110"/>
      <c r="G84" s="110"/>
      <c r="H84" s="110"/>
      <c r="I84" s="110"/>
      <c r="J84" s="111">
        <f>J2044</f>
        <v>0</v>
      </c>
      <c r="L84" s="108"/>
    </row>
    <row r="85" spans="2:12" s="1" customFormat="1" ht="21.75" customHeight="1">
      <c r="B85" s="33"/>
      <c r="L85" s="33"/>
    </row>
    <row r="86" spans="2:12" s="1" customFormat="1" ht="6.95" customHeight="1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3"/>
    </row>
    <row r="90" spans="2:12" s="1" customFormat="1" ht="6.95" customHeight="1"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33"/>
    </row>
    <row r="91" spans="2:12" s="1" customFormat="1" ht="24.95" customHeight="1">
      <c r="B91" s="33"/>
      <c r="C91" s="22" t="s">
        <v>151</v>
      </c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8" t="s">
        <v>16</v>
      </c>
      <c r="L93" s="33"/>
    </row>
    <row r="94" spans="2:12" s="1" customFormat="1" ht="16.5" customHeight="1">
      <c r="B94" s="33"/>
      <c r="E94" s="323" t="str">
        <f>E7</f>
        <v>POSÍLENÍ VODOVODNÍ SÍTĚ VODOJEM BUKOVNO, JIHLAVA</v>
      </c>
      <c r="F94" s="324"/>
      <c r="G94" s="324"/>
      <c r="H94" s="324"/>
      <c r="L94" s="33"/>
    </row>
    <row r="95" spans="2:12" s="1" customFormat="1" ht="12" customHeight="1">
      <c r="B95" s="33"/>
      <c r="C95" s="28" t="s">
        <v>119</v>
      </c>
      <c r="L95" s="33"/>
    </row>
    <row r="96" spans="2:12" s="1" customFormat="1" ht="16.5" customHeight="1">
      <c r="B96" s="33"/>
      <c r="E96" s="287" t="str">
        <f>E9</f>
        <v>SO 01 - Stavební část</v>
      </c>
      <c r="F96" s="325"/>
      <c r="G96" s="325"/>
      <c r="H96" s="325"/>
      <c r="L96" s="33"/>
    </row>
    <row r="97" spans="2:65" s="1" customFormat="1" ht="6.95" customHeight="1">
      <c r="B97" s="33"/>
      <c r="L97" s="33"/>
    </row>
    <row r="98" spans="2:65" s="1" customFormat="1" ht="12" customHeight="1">
      <c r="B98" s="33"/>
      <c r="C98" s="28" t="s">
        <v>21</v>
      </c>
      <c r="F98" s="26" t="str">
        <f>F12</f>
        <v>Bukovno, Jihlava</v>
      </c>
      <c r="I98" s="28" t="s">
        <v>23</v>
      </c>
      <c r="J98" s="50" t="str">
        <f>IF(J12="","",J12)</f>
        <v>6. 5. 2024</v>
      </c>
      <c r="L98" s="33"/>
    </row>
    <row r="99" spans="2:65" s="1" customFormat="1" ht="6.95" customHeight="1">
      <c r="B99" s="33"/>
      <c r="L99" s="33"/>
    </row>
    <row r="100" spans="2:65" s="1" customFormat="1" ht="25.7" customHeight="1">
      <c r="B100" s="33"/>
      <c r="C100" s="28" t="s">
        <v>25</v>
      </c>
      <c r="F100" s="26" t="str">
        <f>E15</f>
        <v>Statutární město Jihlava</v>
      </c>
      <c r="I100" s="28" t="s">
        <v>31</v>
      </c>
      <c r="J100" s="31" t="str">
        <f>E21</f>
        <v>Vodohospodářský rozvoj a výstavba, a.s.</v>
      </c>
      <c r="L100" s="33"/>
    </row>
    <row r="101" spans="2:65" s="1" customFormat="1" ht="15.2" customHeight="1">
      <c r="B101" s="33"/>
      <c r="C101" s="28" t="s">
        <v>29</v>
      </c>
      <c r="F101" s="26" t="str">
        <f>IF(E18="","",E18)</f>
        <v>Vyplň údaj</v>
      </c>
      <c r="I101" s="28" t="s">
        <v>34</v>
      </c>
      <c r="J101" s="31" t="str">
        <f>E24</f>
        <v>M. Morská</v>
      </c>
      <c r="L101" s="33"/>
    </row>
    <row r="102" spans="2:65" s="1" customFormat="1" ht="10.35" customHeight="1">
      <c r="B102" s="33"/>
      <c r="L102" s="33"/>
    </row>
    <row r="103" spans="2:65" s="10" customFormat="1" ht="29.25" customHeight="1">
      <c r="B103" s="112"/>
      <c r="C103" s="113" t="s">
        <v>152</v>
      </c>
      <c r="D103" s="114" t="s">
        <v>57</v>
      </c>
      <c r="E103" s="114" t="s">
        <v>53</v>
      </c>
      <c r="F103" s="114" t="s">
        <v>54</v>
      </c>
      <c r="G103" s="114" t="s">
        <v>153</v>
      </c>
      <c r="H103" s="114" t="s">
        <v>154</v>
      </c>
      <c r="I103" s="114" t="s">
        <v>155</v>
      </c>
      <c r="J103" s="114" t="s">
        <v>124</v>
      </c>
      <c r="K103" s="115" t="s">
        <v>156</v>
      </c>
      <c r="L103" s="112"/>
      <c r="M103" s="57" t="s">
        <v>19</v>
      </c>
      <c r="N103" s="58" t="s">
        <v>42</v>
      </c>
      <c r="O103" s="58" t="s">
        <v>157</v>
      </c>
      <c r="P103" s="58" t="s">
        <v>158</v>
      </c>
      <c r="Q103" s="58" t="s">
        <v>159</v>
      </c>
      <c r="R103" s="58" t="s">
        <v>160</v>
      </c>
      <c r="S103" s="58" t="s">
        <v>161</v>
      </c>
      <c r="T103" s="59" t="s">
        <v>162</v>
      </c>
    </row>
    <row r="104" spans="2:65" s="1" customFormat="1" ht="22.9" customHeight="1">
      <c r="B104" s="33"/>
      <c r="C104" s="62" t="s">
        <v>163</v>
      </c>
      <c r="J104" s="116">
        <f>BK104</f>
        <v>0</v>
      </c>
      <c r="L104" s="33"/>
      <c r="M104" s="60"/>
      <c r="N104" s="51"/>
      <c r="O104" s="51"/>
      <c r="P104" s="117">
        <f>P105+P1361</f>
        <v>0</v>
      </c>
      <c r="Q104" s="51"/>
      <c r="R104" s="117">
        <f>R105+R1361</f>
        <v>6576.5013657</v>
      </c>
      <c r="S104" s="51"/>
      <c r="T104" s="118">
        <f>T105+T1361</f>
        <v>93.914170000000013</v>
      </c>
      <c r="AT104" s="18" t="s">
        <v>71</v>
      </c>
      <c r="AU104" s="18" t="s">
        <v>125</v>
      </c>
      <c r="BK104" s="119">
        <f>BK105+BK1361</f>
        <v>0</v>
      </c>
    </row>
    <row r="105" spans="2:65" s="11" customFormat="1" ht="25.9" customHeight="1">
      <c r="B105" s="120"/>
      <c r="D105" s="121" t="s">
        <v>71</v>
      </c>
      <c r="E105" s="122" t="s">
        <v>164</v>
      </c>
      <c r="F105" s="122" t="s">
        <v>165</v>
      </c>
      <c r="I105" s="123"/>
      <c r="J105" s="124">
        <f>BK105</f>
        <v>0</v>
      </c>
      <c r="L105" s="120"/>
      <c r="M105" s="125"/>
      <c r="P105" s="126">
        <f>P106+P304+P332+P652+P834+P840+P1033+P1064+P1346+P1358</f>
        <v>0</v>
      </c>
      <c r="R105" s="126">
        <f>R106+R304+R332+R652+R834+R840+R1033+R1064+R1346+R1358</f>
        <v>6540.8952245299997</v>
      </c>
      <c r="T105" s="127">
        <f>T106+T304+T332+T652+T834+T840+T1033+T1064+T1346+T1358</f>
        <v>93.914170000000013</v>
      </c>
      <c r="AR105" s="121" t="s">
        <v>80</v>
      </c>
      <c r="AT105" s="128" t="s">
        <v>71</v>
      </c>
      <c r="AU105" s="128" t="s">
        <v>72</v>
      </c>
      <c r="AY105" s="121" t="s">
        <v>166</v>
      </c>
      <c r="BK105" s="129">
        <f>BK106+BK304+BK332+BK652+BK834+BK840+BK1033+BK1064+BK1346+BK1358</f>
        <v>0</v>
      </c>
    </row>
    <row r="106" spans="2:65" s="11" customFormat="1" ht="22.9" customHeight="1">
      <c r="B106" s="120"/>
      <c r="D106" s="121" t="s">
        <v>71</v>
      </c>
      <c r="E106" s="130" t="s">
        <v>80</v>
      </c>
      <c r="F106" s="130" t="s">
        <v>167</v>
      </c>
      <c r="I106" s="123"/>
      <c r="J106" s="131">
        <f>BK106</f>
        <v>0</v>
      </c>
      <c r="L106" s="120"/>
      <c r="M106" s="125"/>
      <c r="P106" s="126">
        <f>SUM(P107:P303)</f>
        <v>0</v>
      </c>
      <c r="R106" s="126">
        <f>SUM(R107:R303)</f>
        <v>0.46168999999999999</v>
      </c>
      <c r="T106" s="127">
        <f>SUM(T107:T303)</f>
        <v>0</v>
      </c>
      <c r="AR106" s="121" t="s">
        <v>80</v>
      </c>
      <c r="AT106" s="128" t="s">
        <v>71</v>
      </c>
      <c r="AU106" s="128" t="s">
        <v>80</v>
      </c>
      <c r="AY106" s="121" t="s">
        <v>166</v>
      </c>
      <c r="BK106" s="129">
        <f>SUM(BK107:BK303)</f>
        <v>0</v>
      </c>
    </row>
    <row r="107" spans="2:65" s="1" customFormat="1" ht="24.2" customHeight="1">
      <c r="B107" s="33"/>
      <c r="C107" s="132" t="s">
        <v>80</v>
      </c>
      <c r="D107" s="132" t="s">
        <v>168</v>
      </c>
      <c r="E107" s="133" t="s">
        <v>169</v>
      </c>
      <c r="F107" s="134" t="s">
        <v>170</v>
      </c>
      <c r="G107" s="135" t="s">
        <v>171</v>
      </c>
      <c r="H107" s="136">
        <v>240</v>
      </c>
      <c r="I107" s="137"/>
      <c r="J107" s="138">
        <f>ROUND(I107*H107,2)</f>
        <v>0</v>
      </c>
      <c r="K107" s="134" t="s">
        <v>172</v>
      </c>
      <c r="L107" s="33"/>
      <c r="M107" s="139" t="s">
        <v>19</v>
      </c>
      <c r="N107" s="140" t="s">
        <v>43</v>
      </c>
      <c r="P107" s="141">
        <f>O107*H107</f>
        <v>0</v>
      </c>
      <c r="Q107" s="141">
        <v>3.0000000000000001E-5</v>
      </c>
      <c r="R107" s="141">
        <f>Q107*H107</f>
        <v>7.1999999999999998E-3</v>
      </c>
      <c r="S107" s="141">
        <v>0</v>
      </c>
      <c r="T107" s="142">
        <f>S107*H107</f>
        <v>0</v>
      </c>
      <c r="AR107" s="143" t="s">
        <v>173</v>
      </c>
      <c r="AT107" s="143" t="s">
        <v>168</v>
      </c>
      <c r="AU107" s="143" t="s">
        <v>82</v>
      </c>
      <c r="AY107" s="18" t="s">
        <v>166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80</v>
      </c>
      <c r="BK107" s="144">
        <f>ROUND(I107*H107,2)</f>
        <v>0</v>
      </c>
      <c r="BL107" s="18" t="s">
        <v>173</v>
      </c>
      <c r="BM107" s="143" t="s">
        <v>174</v>
      </c>
    </row>
    <row r="108" spans="2:65" s="1" customFormat="1" ht="11.25">
      <c r="B108" s="33"/>
      <c r="D108" s="145" t="s">
        <v>175</v>
      </c>
      <c r="F108" s="146" t="s">
        <v>176</v>
      </c>
      <c r="I108" s="147"/>
      <c r="L108" s="33"/>
      <c r="M108" s="148"/>
      <c r="T108" s="54"/>
      <c r="AT108" s="18" t="s">
        <v>175</v>
      </c>
      <c r="AU108" s="18" t="s">
        <v>82</v>
      </c>
    </row>
    <row r="109" spans="2:65" s="12" customFormat="1" ht="11.25">
      <c r="B109" s="149"/>
      <c r="D109" s="150" t="s">
        <v>177</v>
      </c>
      <c r="E109" s="151" t="s">
        <v>19</v>
      </c>
      <c r="F109" s="152" t="s">
        <v>178</v>
      </c>
      <c r="H109" s="151" t="s">
        <v>19</v>
      </c>
      <c r="I109" s="153"/>
      <c r="L109" s="149"/>
      <c r="M109" s="154"/>
      <c r="T109" s="155"/>
      <c r="AT109" s="151" t="s">
        <v>177</v>
      </c>
      <c r="AU109" s="151" t="s">
        <v>82</v>
      </c>
      <c r="AV109" s="12" t="s">
        <v>80</v>
      </c>
      <c r="AW109" s="12" t="s">
        <v>33</v>
      </c>
      <c r="AX109" s="12" t="s">
        <v>72</v>
      </c>
      <c r="AY109" s="151" t="s">
        <v>166</v>
      </c>
    </row>
    <row r="110" spans="2:65" s="13" customFormat="1" ht="11.25">
      <c r="B110" s="156"/>
      <c r="D110" s="150" t="s">
        <v>177</v>
      </c>
      <c r="E110" s="157" t="s">
        <v>19</v>
      </c>
      <c r="F110" s="158" t="s">
        <v>179</v>
      </c>
      <c r="H110" s="159">
        <v>240</v>
      </c>
      <c r="I110" s="160"/>
      <c r="L110" s="156"/>
      <c r="M110" s="161"/>
      <c r="T110" s="162"/>
      <c r="AT110" s="157" t="s">
        <v>177</v>
      </c>
      <c r="AU110" s="157" t="s">
        <v>82</v>
      </c>
      <c r="AV110" s="13" t="s">
        <v>82</v>
      </c>
      <c r="AW110" s="13" t="s">
        <v>33</v>
      </c>
      <c r="AX110" s="13" t="s">
        <v>80</v>
      </c>
      <c r="AY110" s="157" t="s">
        <v>166</v>
      </c>
    </row>
    <row r="111" spans="2:65" s="1" customFormat="1" ht="37.9" customHeight="1">
      <c r="B111" s="33"/>
      <c r="C111" s="132" t="s">
        <v>82</v>
      </c>
      <c r="D111" s="132" t="s">
        <v>168</v>
      </c>
      <c r="E111" s="133" t="s">
        <v>180</v>
      </c>
      <c r="F111" s="134" t="s">
        <v>181</v>
      </c>
      <c r="G111" s="135" t="s">
        <v>182</v>
      </c>
      <c r="H111" s="136">
        <v>30</v>
      </c>
      <c r="I111" s="137"/>
      <c r="J111" s="138">
        <f>ROUND(I111*H111,2)</f>
        <v>0</v>
      </c>
      <c r="K111" s="134" t="s">
        <v>172</v>
      </c>
      <c r="L111" s="33"/>
      <c r="M111" s="139" t="s">
        <v>19</v>
      </c>
      <c r="N111" s="140" t="s">
        <v>43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173</v>
      </c>
      <c r="AT111" s="143" t="s">
        <v>168</v>
      </c>
      <c r="AU111" s="143" t="s">
        <v>82</v>
      </c>
      <c r="AY111" s="18" t="s">
        <v>166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8" t="s">
        <v>80</v>
      </c>
      <c r="BK111" s="144">
        <f>ROUND(I111*H111,2)</f>
        <v>0</v>
      </c>
      <c r="BL111" s="18" t="s">
        <v>173</v>
      </c>
      <c r="BM111" s="143" t="s">
        <v>183</v>
      </c>
    </row>
    <row r="112" spans="2:65" s="1" customFormat="1" ht="11.25">
      <c r="B112" s="33"/>
      <c r="D112" s="145" t="s">
        <v>175</v>
      </c>
      <c r="F112" s="146" t="s">
        <v>184</v>
      </c>
      <c r="I112" s="147"/>
      <c r="L112" s="33"/>
      <c r="M112" s="148"/>
      <c r="T112" s="54"/>
      <c r="AT112" s="18" t="s">
        <v>175</v>
      </c>
      <c r="AU112" s="18" t="s">
        <v>82</v>
      </c>
    </row>
    <row r="113" spans="2:65" s="1" customFormat="1" ht="24.2" customHeight="1">
      <c r="B113" s="33"/>
      <c r="C113" s="132" t="s">
        <v>185</v>
      </c>
      <c r="D113" s="132" t="s">
        <v>168</v>
      </c>
      <c r="E113" s="133" t="s">
        <v>186</v>
      </c>
      <c r="F113" s="134" t="s">
        <v>187</v>
      </c>
      <c r="G113" s="135" t="s">
        <v>188</v>
      </c>
      <c r="H113" s="136">
        <v>2300</v>
      </c>
      <c r="I113" s="137"/>
      <c r="J113" s="138">
        <f>ROUND(I113*H113,2)</f>
        <v>0</v>
      </c>
      <c r="K113" s="134" t="s">
        <v>172</v>
      </c>
      <c r="L113" s="33"/>
      <c r="M113" s="139" t="s">
        <v>19</v>
      </c>
      <c r="N113" s="140" t="s">
        <v>43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173</v>
      </c>
      <c r="AT113" s="143" t="s">
        <v>168</v>
      </c>
      <c r="AU113" s="143" t="s">
        <v>82</v>
      </c>
      <c r="AY113" s="18" t="s">
        <v>166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8" t="s">
        <v>80</v>
      </c>
      <c r="BK113" s="144">
        <f>ROUND(I113*H113,2)</f>
        <v>0</v>
      </c>
      <c r="BL113" s="18" t="s">
        <v>173</v>
      </c>
      <c r="BM113" s="143" t="s">
        <v>189</v>
      </c>
    </row>
    <row r="114" spans="2:65" s="1" customFormat="1" ht="11.25">
      <c r="B114" s="33"/>
      <c r="D114" s="145" t="s">
        <v>175</v>
      </c>
      <c r="F114" s="146" t="s">
        <v>190</v>
      </c>
      <c r="I114" s="147"/>
      <c r="L114" s="33"/>
      <c r="M114" s="148"/>
      <c r="T114" s="54"/>
      <c r="AT114" s="18" t="s">
        <v>175</v>
      </c>
      <c r="AU114" s="18" t="s">
        <v>82</v>
      </c>
    </row>
    <row r="115" spans="2:65" s="12" customFormat="1" ht="11.25">
      <c r="B115" s="149"/>
      <c r="D115" s="150" t="s">
        <v>177</v>
      </c>
      <c r="E115" s="151" t="s">
        <v>19</v>
      </c>
      <c r="F115" s="152" t="s">
        <v>191</v>
      </c>
      <c r="H115" s="151" t="s">
        <v>19</v>
      </c>
      <c r="I115" s="153"/>
      <c r="L115" s="149"/>
      <c r="M115" s="154"/>
      <c r="T115" s="155"/>
      <c r="AT115" s="151" t="s">
        <v>177</v>
      </c>
      <c r="AU115" s="151" t="s">
        <v>82</v>
      </c>
      <c r="AV115" s="12" t="s">
        <v>80</v>
      </c>
      <c r="AW115" s="12" t="s">
        <v>33</v>
      </c>
      <c r="AX115" s="12" t="s">
        <v>72</v>
      </c>
      <c r="AY115" s="151" t="s">
        <v>166</v>
      </c>
    </row>
    <row r="116" spans="2:65" s="12" customFormat="1" ht="11.25">
      <c r="B116" s="149"/>
      <c r="D116" s="150" t="s">
        <v>177</v>
      </c>
      <c r="E116" s="151" t="s">
        <v>19</v>
      </c>
      <c r="F116" s="152" t="s">
        <v>192</v>
      </c>
      <c r="H116" s="151" t="s">
        <v>19</v>
      </c>
      <c r="I116" s="153"/>
      <c r="L116" s="149"/>
      <c r="M116" s="154"/>
      <c r="T116" s="155"/>
      <c r="AT116" s="151" t="s">
        <v>177</v>
      </c>
      <c r="AU116" s="151" t="s">
        <v>82</v>
      </c>
      <c r="AV116" s="12" t="s">
        <v>80</v>
      </c>
      <c r="AW116" s="12" t="s">
        <v>33</v>
      </c>
      <c r="AX116" s="12" t="s">
        <v>72</v>
      </c>
      <c r="AY116" s="151" t="s">
        <v>166</v>
      </c>
    </row>
    <row r="117" spans="2:65" s="12" customFormat="1" ht="11.25">
      <c r="B117" s="149"/>
      <c r="D117" s="150" t="s">
        <v>177</v>
      </c>
      <c r="E117" s="151" t="s">
        <v>19</v>
      </c>
      <c r="F117" s="152" t="s">
        <v>193</v>
      </c>
      <c r="H117" s="151" t="s">
        <v>19</v>
      </c>
      <c r="I117" s="153"/>
      <c r="L117" s="149"/>
      <c r="M117" s="154"/>
      <c r="T117" s="155"/>
      <c r="AT117" s="151" t="s">
        <v>177</v>
      </c>
      <c r="AU117" s="151" t="s">
        <v>82</v>
      </c>
      <c r="AV117" s="12" t="s">
        <v>80</v>
      </c>
      <c r="AW117" s="12" t="s">
        <v>33</v>
      </c>
      <c r="AX117" s="12" t="s">
        <v>72</v>
      </c>
      <c r="AY117" s="151" t="s">
        <v>166</v>
      </c>
    </row>
    <row r="118" spans="2:65" s="13" customFormat="1" ht="11.25">
      <c r="B118" s="156"/>
      <c r="D118" s="150" t="s">
        <v>177</v>
      </c>
      <c r="E118" s="157" t="s">
        <v>19</v>
      </c>
      <c r="F118" s="158" t="s">
        <v>194</v>
      </c>
      <c r="H118" s="159">
        <v>2300</v>
      </c>
      <c r="I118" s="160"/>
      <c r="L118" s="156"/>
      <c r="M118" s="161"/>
      <c r="T118" s="162"/>
      <c r="AT118" s="157" t="s">
        <v>177</v>
      </c>
      <c r="AU118" s="157" t="s">
        <v>82</v>
      </c>
      <c r="AV118" s="13" t="s">
        <v>82</v>
      </c>
      <c r="AW118" s="13" t="s">
        <v>33</v>
      </c>
      <c r="AX118" s="13" t="s">
        <v>80</v>
      </c>
      <c r="AY118" s="157" t="s">
        <v>166</v>
      </c>
    </row>
    <row r="119" spans="2:65" s="1" customFormat="1" ht="44.25" customHeight="1">
      <c r="B119" s="33"/>
      <c r="C119" s="132" t="s">
        <v>173</v>
      </c>
      <c r="D119" s="132" t="s">
        <v>168</v>
      </c>
      <c r="E119" s="133" t="s">
        <v>195</v>
      </c>
      <c r="F119" s="134" t="s">
        <v>196</v>
      </c>
      <c r="G119" s="135" t="s">
        <v>197</v>
      </c>
      <c r="H119" s="136">
        <v>444.54599999999999</v>
      </c>
      <c r="I119" s="137"/>
      <c r="J119" s="138">
        <f>ROUND(I119*H119,2)</f>
        <v>0</v>
      </c>
      <c r="K119" s="134" t="s">
        <v>172</v>
      </c>
      <c r="L119" s="33"/>
      <c r="M119" s="139" t="s">
        <v>19</v>
      </c>
      <c r="N119" s="140" t="s">
        <v>43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173</v>
      </c>
      <c r="AT119" s="143" t="s">
        <v>168</v>
      </c>
      <c r="AU119" s="143" t="s">
        <v>82</v>
      </c>
      <c r="AY119" s="18" t="s">
        <v>166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80</v>
      </c>
      <c r="BK119" s="144">
        <f>ROUND(I119*H119,2)</f>
        <v>0</v>
      </c>
      <c r="BL119" s="18" t="s">
        <v>173</v>
      </c>
      <c r="BM119" s="143" t="s">
        <v>198</v>
      </c>
    </row>
    <row r="120" spans="2:65" s="1" customFormat="1" ht="11.25">
      <c r="B120" s="33"/>
      <c r="D120" s="145" t="s">
        <v>175</v>
      </c>
      <c r="F120" s="146" t="s">
        <v>199</v>
      </c>
      <c r="I120" s="147"/>
      <c r="L120" s="33"/>
      <c r="M120" s="148"/>
      <c r="T120" s="54"/>
      <c r="AT120" s="18" t="s">
        <v>175</v>
      </c>
      <c r="AU120" s="18" t="s">
        <v>82</v>
      </c>
    </row>
    <row r="121" spans="2:65" s="12" customFormat="1" ht="11.25">
      <c r="B121" s="149"/>
      <c r="D121" s="150" t="s">
        <v>177</v>
      </c>
      <c r="E121" s="151" t="s">
        <v>19</v>
      </c>
      <c r="F121" s="152" t="s">
        <v>200</v>
      </c>
      <c r="H121" s="151" t="s">
        <v>19</v>
      </c>
      <c r="I121" s="153"/>
      <c r="L121" s="149"/>
      <c r="M121" s="154"/>
      <c r="T121" s="155"/>
      <c r="AT121" s="151" t="s">
        <v>177</v>
      </c>
      <c r="AU121" s="151" t="s">
        <v>82</v>
      </c>
      <c r="AV121" s="12" t="s">
        <v>80</v>
      </c>
      <c r="AW121" s="12" t="s">
        <v>33</v>
      </c>
      <c r="AX121" s="12" t="s">
        <v>72</v>
      </c>
      <c r="AY121" s="151" t="s">
        <v>166</v>
      </c>
    </row>
    <row r="122" spans="2:65" s="12" customFormat="1" ht="11.25">
      <c r="B122" s="149"/>
      <c r="D122" s="150" t="s">
        <v>177</v>
      </c>
      <c r="E122" s="151" t="s">
        <v>19</v>
      </c>
      <c r="F122" s="152" t="s">
        <v>201</v>
      </c>
      <c r="H122" s="151" t="s">
        <v>19</v>
      </c>
      <c r="I122" s="153"/>
      <c r="L122" s="149"/>
      <c r="M122" s="154"/>
      <c r="T122" s="155"/>
      <c r="AT122" s="151" t="s">
        <v>177</v>
      </c>
      <c r="AU122" s="151" t="s">
        <v>82</v>
      </c>
      <c r="AV122" s="12" t="s">
        <v>80</v>
      </c>
      <c r="AW122" s="12" t="s">
        <v>33</v>
      </c>
      <c r="AX122" s="12" t="s">
        <v>72</v>
      </c>
      <c r="AY122" s="151" t="s">
        <v>166</v>
      </c>
    </row>
    <row r="123" spans="2:65" s="12" customFormat="1" ht="11.25">
      <c r="B123" s="149"/>
      <c r="D123" s="150" t="s">
        <v>177</v>
      </c>
      <c r="E123" s="151" t="s">
        <v>19</v>
      </c>
      <c r="F123" s="152" t="s">
        <v>202</v>
      </c>
      <c r="H123" s="151" t="s">
        <v>19</v>
      </c>
      <c r="I123" s="153"/>
      <c r="L123" s="149"/>
      <c r="M123" s="154"/>
      <c r="T123" s="155"/>
      <c r="AT123" s="151" t="s">
        <v>177</v>
      </c>
      <c r="AU123" s="151" t="s">
        <v>82</v>
      </c>
      <c r="AV123" s="12" t="s">
        <v>80</v>
      </c>
      <c r="AW123" s="12" t="s">
        <v>33</v>
      </c>
      <c r="AX123" s="12" t="s">
        <v>72</v>
      </c>
      <c r="AY123" s="151" t="s">
        <v>166</v>
      </c>
    </row>
    <row r="124" spans="2:65" s="13" customFormat="1" ht="11.25">
      <c r="B124" s="156"/>
      <c r="D124" s="150" t="s">
        <v>177</v>
      </c>
      <c r="E124" s="157" t="s">
        <v>19</v>
      </c>
      <c r="F124" s="158" t="s">
        <v>203</v>
      </c>
      <c r="H124" s="159">
        <v>130.5</v>
      </c>
      <c r="I124" s="160"/>
      <c r="L124" s="156"/>
      <c r="M124" s="161"/>
      <c r="T124" s="162"/>
      <c r="AT124" s="157" t="s">
        <v>177</v>
      </c>
      <c r="AU124" s="157" t="s">
        <v>82</v>
      </c>
      <c r="AV124" s="13" t="s">
        <v>82</v>
      </c>
      <c r="AW124" s="13" t="s">
        <v>33</v>
      </c>
      <c r="AX124" s="13" t="s">
        <v>72</v>
      </c>
      <c r="AY124" s="157" t="s">
        <v>166</v>
      </c>
    </row>
    <row r="125" spans="2:65" s="12" customFormat="1" ht="11.25">
      <c r="B125" s="149"/>
      <c r="D125" s="150" t="s">
        <v>177</v>
      </c>
      <c r="E125" s="151" t="s">
        <v>19</v>
      </c>
      <c r="F125" s="152" t="s">
        <v>204</v>
      </c>
      <c r="H125" s="151" t="s">
        <v>19</v>
      </c>
      <c r="I125" s="153"/>
      <c r="L125" s="149"/>
      <c r="M125" s="154"/>
      <c r="T125" s="155"/>
      <c r="AT125" s="151" t="s">
        <v>177</v>
      </c>
      <c r="AU125" s="151" t="s">
        <v>82</v>
      </c>
      <c r="AV125" s="12" t="s">
        <v>80</v>
      </c>
      <c r="AW125" s="12" t="s">
        <v>33</v>
      </c>
      <c r="AX125" s="12" t="s">
        <v>72</v>
      </c>
      <c r="AY125" s="151" t="s">
        <v>166</v>
      </c>
    </row>
    <row r="126" spans="2:65" s="13" customFormat="1" ht="11.25">
      <c r="B126" s="156"/>
      <c r="D126" s="150" t="s">
        <v>177</v>
      </c>
      <c r="E126" s="157" t="s">
        <v>19</v>
      </c>
      <c r="F126" s="158" t="s">
        <v>205</v>
      </c>
      <c r="H126" s="159">
        <v>314.04599999999999</v>
      </c>
      <c r="I126" s="160"/>
      <c r="L126" s="156"/>
      <c r="M126" s="161"/>
      <c r="T126" s="162"/>
      <c r="AT126" s="157" t="s">
        <v>177</v>
      </c>
      <c r="AU126" s="157" t="s">
        <v>82</v>
      </c>
      <c r="AV126" s="13" t="s">
        <v>82</v>
      </c>
      <c r="AW126" s="13" t="s">
        <v>33</v>
      </c>
      <c r="AX126" s="13" t="s">
        <v>72</v>
      </c>
      <c r="AY126" s="157" t="s">
        <v>166</v>
      </c>
    </row>
    <row r="127" spans="2:65" s="14" customFormat="1" ht="11.25">
      <c r="B127" s="163"/>
      <c r="D127" s="150" t="s">
        <v>177</v>
      </c>
      <c r="E127" s="164" t="s">
        <v>19</v>
      </c>
      <c r="F127" s="165" t="s">
        <v>206</v>
      </c>
      <c r="H127" s="166">
        <v>444.54599999999999</v>
      </c>
      <c r="I127" s="167"/>
      <c r="L127" s="163"/>
      <c r="M127" s="168"/>
      <c r="T127" s="169"/>
      <c r="AT127" s="164" t="s">
        <v>177</v>
      </c>
      <c r="AU127" s="164" t="s">
        <v>82</v>
      </c>
      <c r="AV127" s="14" t="s">
        <v>173</v>
      </c>
      <c r="AW127" s="14" t="s">
        <v>33</v>
      </c>
      <c r="AX127" s="14" t="s">
        <v>80</v>
      </c>
      <c r="AY127" s="164" t="s">
        <v>166</v>
      </c>
    </row>
    <row r="128" spans="2:65" s="1" customFormat="1" ht="44.25" customHeight="1">
      <c r="B128" s="33"/>
      <c r="C128" s="132" t="s">
        <v>207</v>
      </c>
      <c r="D128" s="132" t="s">
        <v>168</v>
      </c>
      <c r="E128" s="133" t="s">
        <v>208</v>
      </c>
      <c r="F128" s="134" t="s">
        <v>209</v>
      </c>
      <c r="G128" s="135" t="s">
        <v>197</v>
      </c>
      <c r="H128" s="136">
        <v>5390</v>
      </c>
      <c r="I128" s="137"/>
      <c r="J128" s="138">
        <f>ROUND(I128*H128,2)</f>
        <v>0</v>
      </c>
      <c r="K128" s="134" t="s">
        <v>172</v>
      </c>
      <c r="L128" s="33"/>
      <c r="M128" s="139" t="s">
        <v>19</v>
      </c>
      <c r="N128" s="140" t="s">
        <v>43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173</v>
      </c>
      <c r="AT128" s="143" t="s">
        <v>168</v>
      </c>
      <c r="AU128" s="143" t="s">
        <v>82</v>
      </c>
      <c r="AY128" s="18" t="s">
        <v>166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80</v>
      </c>
      <c r="BK128" s="144">
        <f>ROUND(I128*H128,2)</f>
        <v>0</v>
      </c>
      <c r="BL128" s="18" t="s">
        <v>173</v>
      </c>
      <c r="BM128" s="143" t="s">
        <v>210</v>
      </c>
    </row>
    <row r="129" spans="2:65" s="1" customFormat="1" ht="11.25">
      <c r="B129" s="33"/>
      <c r="D129" s="145" t="s">
        <v>175</v>
      </c>
      <c r="F129" s="146" t="s">
        <v>211</v>
      </c>
      <c r="I129" s="147"/>
      <c r="L129" s="33"/>
      <c r="M129" s="148"/>
      <c r="T129" s="54"/>
      <c r="AT129" s="18" t="s">
        <v>175</v>
      </c>
      <c r="AU129" s="18" t="s">
        <v>82</v>
      </c>
    </row>
    <row r="130" spans="2:65" s="12" customFormat="1" ht="11.25">
      <c r="B130" s="149"/>
      <c r="D130" s="150" t="s">
        <v>177</v>
      </c>
      <c r="E130" s="151" t="s">
        <v>19</v>
      </c>
      <c r="F130" s="152" t="s">
        <v>191</v>
      </c>
      <c r="H130" s="151" t="s">
        <v>19</v>
      </c>
      <c r="I130" s="153"/>
      <c r="L130" s="149"/>
      <c r="M130" s="154"/>
      <c r="T130" s="155"/>
      <c r="AT130" s="151" t="s">
        <v>177</v>
      </c>
      <c r="AU130" s="151" t="s">
        <v>82</v>
      </c>
      <c r="AV130" s="12" t="s">
        <v>80</v>
      </c>
      <c r="AW130" s="12" t="s">
        <v>33</v>
      </c>
      <c r="AX130" s="12" t="s">
        <v>72</v>
      </c>
      <c r="AY130" s="151" t="s">
        <v>166</v>
      </c>
    </row>
    <row r="131" spans="2:65" s="12" customFormat="1" ht="11.25">
      <c r="B131" s="149"/>
      <c r="D131" s="150" t="s">
        <v>177</v>
      </c>
      <c r="E131" s="151" t="s">
        <v>19</v>
      </c>
      <c r="F131" s="152" t="s">
        <v>212</v>
      </c>
      <c r="H131" s="151" t="s">
        <v>19</v>
      </c>
      <c r="I131" s="153"/>
      <c r="L131" s="149"/>
      <c r="M131" s="154"/>
      <c r="T131" s="155"/>
      <c r="AT131" s="151" t="s">
        <v>177</v>
      </c>
      <c r="AU131" s="151" t="s">
        <v>82</v>
      </c>
      <c r="AV131" s="12" t="s">
        <v>80</v>
      </c>
      <c r="AW131" s="12" t="s">
        <v>33</v>
      </c>
      <c r="AX131" s="12" t="s">
        <v>72</v>
      </c>
      <c r="AY131" s="151" t="s">
        <v>166</v>
      </c>
    </row>
    <row r="132" spans="2:65" s="12" customFormat="1" ht="11.25">
      <c r="B132" s="149"/>
      <c r="D132" s="150" t="s">
        <v>177</v>
      </c>
      <c r="E132" s="151" t="s">
        <v>19</v>
      </c>
      <c r="F132" s="152" t="s">
        <v>213</v>
      </c>
      <c r="H132" s="151" t="s">
        <v>19</v>
      </c>
      <c r="I132" s="153"/>
      <c r="L132" s="149"/>
      <c r="M132" s="154"/>
      <c r="T132" s="155"/>
      <c r="AT132" s="151" t="s">
        <v>177</v>
      </c>
      <c r="AU132" s="151" t="s">
        <v>82</v>
      </c>
      <c r="AV132" s="12" t="s">
        <v>80</v>
      </c>
      <c r="AW132" s="12" t="s">
        <v>33</v>
      </c>
      <c r="AX132" s="12" t="s">
        <v>72</v>
      </c>
      <c r="AY132" s="151" t="s">
        <v>166</v>
      </c>
    </row>
    <row r="133" spans="2:65" s="13" customFormat="1" ht="11.25">
      <c r="B133" s="156"/>
      <c r="D133" s="150" t="s">
        <v>177</v>
      </c>
      <c r="E133" s="157" t="s">
        <v>19</v>
      </c>
      <c r="F133" s="158" t="s">
        <v>214</v>
      </c>
      <c r="H133" s="159">
        <v>7700</v>
      </c>
      <c r="I133" s="160"/>
      <c r="L133" s="156"/>
      <c r="M133" s="161"/>
      <c r="T133" s="162"/>
      <c r="AT133" s="157" t="s">
        <v>177</v>
      </c>
      <c r="AU133" s="157" t="s">
        <v>82</v>
      </c>
      <c r="AV133" s="13" t="s">
        <v>82</v>
      </c>
      <c r="AW133" s="13" t="s">
        <v>33</v>
      </c>
      <c r="AX133" s="13" t="s">
        <v>72</v>
      </c>
      <c r="AY133" s="157" t="s">
        <v>166</v>
      </c>
    </row>
    <row r="134" spans="2:65" s="13" customFormat="1" ht="11.25">
      <c r="B134" s="156"/>
      <c r="D134" s="150" t="s">
        <v>177</v>
      </c>
      <c r="E134" s="157" t="s">
        <v>19</v>
      </c>
      <c r="F134" s="158" t="s">
        <v>215</v>
      </c>
      <c r="H134" s="159">
        <v>5390</v>
      </c>
      <c r="I134" s="160"/>
      <c r="L134" s="156"/>
      <c r="M134" s="161"/>
      <c r="T134" s="162"/>
      <c r="AT134" s="157" t="s">
        <v>177</v>
      </c>
      <c r="AU134" s="157" t="s">
        <v>82</v>
      </c>
      <c r="AV134" s="13" t="s">
        <v>82</v>
      </c>
      <c r="AW134" s="13" t="s">
        <v>33</v>
      </c>
      <c r="AX134" s="13" t="s">
        <v>80</v>
      </c>
      <c r="AY134" s="157" t="s">
        <v>166</v>
      </c>
    </row>
    <row r="135" spans="2:65" s="1" customFormat="1" ht="44.25" customHeight="1">
      <c r="B135" s="33"/>
      <c r="C135" s="132" t="s">
        <v>216</v>
      </c>
      <c r="D135" s="132" t="s">
        <v>168</v>
      </c>
      <c r="E135" s="133" t="s">
        <v>217</v>
      </c>
      <c r="F135" s="134" t="s">
        <v>218</v>
      </c>
      <c r="G135" s="135" t="s">
        <v>197</v>
      </c>
      <c r="H135" s="136">
        <v>2233</v>
      </c>
      <c r="I135" s="137"/>
      <c r="J135" s="138">
        <f>ROUND(I135*H135,2)</f>
        <v>0</v>
      </c>
      <c r="K135" s="134" t="s">
        <v>172</v>
      </c>
      <c r="L135" s="33"/>
      <c r="M135" s="139" t="s">
        <v>19</v>
      </c>
      <c r="N135" s="140" t="s">
        <v>43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173</v>
      </c>
      <c r="AT135" s="143" t="s">
        <v>168</v>
      </c>
      <c r="AU135" s="143" t="s">
        <v>82</v>
      </c>
      <c r="AY135" s="18" t="s">
        <v>166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8" t="s">
        <v>80</v>
      </c>
      <c r="BK135" s="144">
        <f>ROUND(I135*H135,2)</f>
        <v>0</v>
      </c>
      <c r="BL135" s="18" t="s">
        <v>173</v>
      </c>
      <c r="BM135" s="143" t="s">
        <v>219</v>
      </c>
    </row>
    <row r="136" spans="2:65" s="1" customFormat="1" ht="11.25">
      <c r="B136" s="33"/>
      <c r="D136" s="145" t="s">
        <v>175</v>
      </c>
      <c r="F136" s="146" t="s">
        <v>220</v>
      </c>
      <c r="I136" s="147"/>
      <c r="L136" s="33"/>
      <c r="M136" s="148"/>
      <c r="T136" s="54"/>
      <c r="AT136" s="18" t="s">
        <v>175</v>
      </c>
      <c r="AU136" s="18" t="s">
        <v>82</v>
      </c>
    </row>
    <row r="137" spans="2:65" s="12" customFormat="1" ht="11.25">
      <c r="B137" s="149"/>
      <c r="D137" s="150" t="s">
        <v>177</v>
      </c>
      <c r="E137" s="151" t="s">
        <v>19</v>
      </c>
      <c r="F137" s="152" t="s">
        <v>191</v>
      </c>
      <c r="H137" s="151" t="s">
        <v>19</v>
      </c>
      <c r="I137" s="153"/>
      <c r="L137" s="149"/>
      <c r="M137" s="154"/>
      <c r="T137" s="155"/>
      <c r="AT137" s="151" t="s">
        <v>177</v>
      </c>
      <c r="AU137" s="151" t="s">
        <v>82</v>
      </c>
      <c r="AV137" s="12" t="s">
        <v>80</v>
      </c>
      <c r="AW137" s="12" t="s">
        <v>33</v>
      </c>
      <c r="AX137" s="12" t="s">
        <v>72</v>
      </c>
      <c r="AY137" s="151" t="s">
        <v>166</v>
      </c>
    </row>
    <row r="138" spans="2:65" s="12" customFormat="1" ht="11.25">
      <c r="B138" s="149"/>
      <c r="D138" s="150" t="s">
        <v>177</v>
      </c>
      <c r="E138" s="151" t="s">
        <v>19</v>
      </c>
      <c r="F138" s="152" t="s">
        <v>221</v>
      </c>
      <c r="H138" s="151" t="s">
        <v>19</v>
      </c>
      <c r="I138" s="153"/>
      <c r="L138" s="149"/>
      <c r="M138" s="154"/>
      <c r="T138" s="155"/>
      <c r="AT138" s="151" t="s">
        <v>177</v>
      </c>
      <c r="AU138" s="151" t="s">
        <v>82</v>
      </c>
      <c r="AV138" s="12" t="s">
        <v>80</v>
      </c>
      <c r="AW138" s="12" t="s">
        <v>33</v>
      </c>
      <c r="AX138" s="12" t="s">
        <v>72</v>
      </c>
      <c r="AY138" s="151" t="s">
        <v>166</v>
      </c>
    </row>
    <row r="139" spans="2:65" s="12" customFormat="1" ht="11.25">
      <c r="B139" s="149"/>
      <c r="D139" s="150" t="s">
        <v>177</v>
      </c>
      <c r="E139" s="151" t="s">
        <v>19</v>
      </c>
      <c r="F139" s="152" t="s">
        <v>222</v>
      </c>
      <c r="H139" s="151" t="s">
        <v>19</v>
      </c>
      <c r="I139" s="153"/>
      <c r="L139" s="149"/>
      <c r="M139" s="154"/>
      <c r="T139" s="155"/>
      <c r="AT139" s="151" t="s">
        <v>177</v>
      </c>
      <c r="AU139" s="151" t="s">
        <v>82</v>
      </c>
      <c r="AV139" s="12" t="s">
        <v>80</v>
      </c>
      <c r="AW139" s="12" t="s">
        <v>33</v>
      </c>
      <c r="AX139" s="12" t="s">
        <v>72</v>
      </c>
      <c r="AY139" s="151" t="s">
        <v>166</v>
      </c>
    </row>
    <row r="140" spans="2:65" s="12" customFormat="1" ht="11.25">
      <c r="B140" s="149"/>
      <c r="D140" s="150" t="s">
        <v>177</v>
      </c>
      <c r="E140" s="151" t="s">
        <v>19</v>
      </c>
      <c r="F140" s="152" t="s">
        <v>223</v>
      </c>
      <c r="H140" s="151" t="s">
        <v>19</v>
      </c>
      <c r="I140" s="153"/>
      <c r="L140" s="149"/>
      <c r="M140" s="154"/>
      <c r="T140" s="155"/>
      <c r="AT140" s="151" t="s">
        <v>177</v>
      </c>
      <c r="AU140" s="151" t="s">
        <v>82</v>
      </c>
      <c r="AV140" s="12" t="s">
        <v>80</v>
      </c>
      <c r="AW140" s="12" t="s">
        <v>33</v>
      </c>
      <c r="AX140" s="12" t="s">
        <v>72</v>
      </c>
      <c r="AY140" s="151" t="s">
        <v>166</v>
      </c>
    </row>
    <row r="141" spans="2:65" s="13" customFormat="1" ht="22.5">
      <c r="B141" s="156"/>
      <c r="D141" s="150" t="s">
        <v>177</v>
      </c>
      <c r="E141" s="157" t="s">
        <v>19</v>
      </c>
      <c r="F141" s="158" t="s">
        <v>224</v>
      </c>
      <c r="H141" s="159">
        <v>2233</v>
      </c>
      <c r="I141" s="160"/>
      <c r="L141" s="156"/>
      <c r="M141" s="161"/>
      <c r="T141" s="162"/>
      <c r="AT141" s="157" t="s">
        <v>177</v>
      </c>
      <c r="AU141" s="157" t="s">
        <v>82</v>
      </c>
      <c r="AV141" s="13" t="s">
        <v>82</v>
      </c>
      <c r="AW141" s="13" t="s">
        <v>33</v>
      </c>
      <c r="AX141" s="13" t="s">
        <v>72</v>
      </c>
      <c r="AY141" s="157" t="s">
        <v>166</v>
      </c>
    </row>
    <row r="142" spans="2:65" s="12" customFormat="1" ht="11.25">
      <c r="B142" s="149"/>
      <c r="D142" s="150" t="s">
        <v>177</v>
      </c>
      <c r="E142" s="151" t="s">
        <v>19</v>
      </c>
      <c r="F142" s="152" t="s">
        <v>225</v>
      </c>
      <c r="H142" s="151" t="s">
        <v>19</v>
      </c>
      <c r="I142" s="153"/>
      <c r="L142" s="149"/>
      <c r="M142" s="154"/>
      <c r="T142" s="155"/>
      <c r="AT142" s="151" t="s">
        <v>177</v>
      </c>
      <c r="AU142" s="151" t="s">
        <v>82</v>
      </c>
      <c r="AV142" s="12" t="s">
        <v>80</v>
      </c>
      <c r="AW142" s="12" t="s">
        <v>33</v>
      </c>
      <c r="AX142" s="12" t="s">
        <v>72</v>
      </c>
      <c r="AY142" s="151" t="s">
        <v>166</v>
      </c>
    </row>
    <row r="143" spans="2:65" s="14" customFormat="1" ht="11.25">
      <c r="B143" s="163"/>
      <c r="D143" s="150" t="s">
        <v>177</v>
      </c>
      <c r="E143" s="164" t="s">
        <v>19</v>
      </c>
      <c r="F143" s="165" t="s">
        <v>206</v>
      </c>
      <c r="H143" s="166">
        <v>2233</v>
      </c>
      <c r="I143" s="167"/>
      <c r="L143" s="163"/>
      <c r="M143" s="168"/>
      <c r="T143" s="169"/>
      <c r="AT143" s="164" t="s">
        <v>177</v>
      </c>
      <c r="AU143" s="164" t="s">
        <v>82</v>
      </c>
      <c r="AV143" s="14" t="s">
        <v>173</v>
      </c>
      <c r="AW143" s="14" t="s">
        <v>33</v>
      </c>
      <c r="AX143" s="14" t="s">
        <v>80</v>
      </c>
      <c r="AY143" s="164" t="s">
        <v>166</v>
      </c>
    </row>
    <row r="144" spans="2:65" s="1" customFormat="1" ht="62.65" customHeight="1">
      <c r="B144" s="33"/>
      <c r="C144" s="132" t="s">
        <v>226</v>
      </c>
      <c r="D144" s="132" t="s">
        <v>168</v>
      </c>
      <c r="E144" s="133" t="s">
        <v>227</v>
      </c>
      <c r="F144" s="134" t="s">
        <v>228</v>
      </c>
      <c r="G144" s="135" t="s">
        <v>197</v>
      </c>
      <c r="H144" s="136">
        <v>460</v>
      </c>
      <c r="I144" s="137"/>
      <c r="J144" s="138">
        <f>ROUND(I144*H144,2)</f>
        <v>0</v>
      </c>
      <c r="K144" s="134" t="s">
        <v>172</v>
      </c>
      <c r="L144" s="33"/>
      <c r="M144" s="139" t="s">
        <v>19</v>
      </c>
      <c r="N144" s="140" t="s">
        <v>43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173</v>
      </c>
      <c r="AT144" s="143" t="s">
        <v>168</v>
      </c>
      <c r="AU144" s="143" t="s">
        <v>82</v>
      </c>
      <c r="AY144" s="18" t="s">
        <v>166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80</v>
      </c>
      <c r="BK144" s="144">
        <f>ROUND(I144*H144,2)</f>
        <v>0</v>
      </c>
      <c r="BL144" s="18" t="s">
        <v>173</v>
      </c>
      <c r="BM144" s="143" t="s">
        <v>229</v>
      </c>
    </row>
    <row r="145" spans="2:65" s="1" customFormat="1" ht="11.25">
      <c r="B145" s="33"/>
      <c r="D145" s="145" t="s">
        <v>175</v>
      </c>
      <c r="F145" s="146" t="s">
        <v>230</v>
      </c>
      <c r="I145" s="147"/>
      <c r="L145" s="33"/>
      <c r="M145" s="148"/>
      <c r="T145" s="54"/>
      <c r="AT145" s="18" t="s">
        <v>175</v>
      </c>
      <c r="AU145" s="18" t="s">
        <v>82</v>
      </c>
    </row>
    <row r="146" spans="2:65" s="12" customFormat="1" ht="22.5">
      <c r="B146" s="149"/>
      <c r="D146" s="150" t="s">
        <v>177</v>
      </c>
      <c r="E146" s="151" t="s">
        <v>19</v>
      </c>
      <c r="F146" s="152" t="s">
        <v>231</v>
      </c>
      <c r="H146" s="151" t="s">
        <v>19</v>
      </c>
      <c r="I146" s="153"/>
      <c r="L146" s="149"/>
      <c r="M146" s="154"/>
      <c r="T146" s="155"/>
      <c r="AT146" s="151" t="s">
        <v>177</v>
      </c>
      <c r="AU146" s="151" t="s">
        <v>82</v>
      </c>
      <c r="AV146" s="12" t="s">
        <v>80</v>
      </c>
      <c r="AW146" s="12" t="s">
        <v>33</v>
      </c>
      <c r="AX146" s="12" t="s">
        <v>72</v>
      </c>
      <c r="AY146" s="151" t="s">
        <v>166</v>
      </c>
    </row>
    <row r="147" spans="2:65" s="13" customFormat="1" ht="11.25">
      <c r="B147" s="156"/>
      <c r="D147" s="150" t="s">
        <v>177</v>
      </c>
      <c r="E147" s="157" t="s">
        <v>19</v>
      </c>
      <c r="F147" s="158" t="s">
        <v>232</v>
      </c>
      <c r="H147" s="159">
        <v>460</v>
      </c>
      <c r="I147" s="160"/>
      <c r="L147" s="156"/>
      <c r="M147" s="161"/>
      <c r="T147" s="162"/>
      <c r="AT147" s="157" t="s">
        <v>177</v>
      </c>
      <c r="AU147" s="157" t="s">
        <v>82</v>
      </c>
      <c r="AV147" s="13" t="s">
        <v>82</v>
      </c>
      <c r="AW147" s="13" t="s">
        <v>33</v>
      </c>
      <c r="AX147" s="13" t="s">
        <v>80</v>
      </c>
      <c r="AY147" s="157" t="s">
        <v>166</v>
      </c>
    </row>
    <row r="148" spans="2:65" s="1" customFormat="1" ht="62.65" customHeight="1">
      <c r="B148" s="33"/>
      <c r="C148" s="132" t="s">
        <v>233</v>
      </c>
      <c r="D148" s="132" t="s">
        <v>168</v>
      </c>
      <c r="E148" s="133" t="s">
        <v>234</v>
      </c>
      <c r="F148" s="134" t="s">
        <v>235</v>
      </c>
      <c r="G148" s="135" t="s">
        <v>197</v>
      </c>
      <c r="H148" s="136">
        <v>7700</v>
      </c>
      <c r="I148" s="137"/>
      <c r="J148" s="138">
        <f>ROUND(I148*H148,2)</f>
        <v>0</v>
      </c>
      <c r="K148" s="134" t="s">
        <v>172</v>
      </c>
      <c r="L148" s="33"/>
      <c r="M148" s="139" t="s">
        <v>19</v>
      </c>
      <c r="N148" s="140" t="s">
        <v>43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173</v>
      </c>
      <c r="AT148" s="143" t="s">
        <v>168</v>
      </c>
      <c r="AU148" s="143" t="s">
        <v>82</v>
      </c>
      <c r="AY148" s="18" t="s">
        <v>166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80</v>
      </c>
      <c r="BK148" s="144">
        <f>ROUND(I148*H148,2)</f>
        <v>0</v>
      </c>
      <c r="BL148" s="18" t="s">
        <v>173</v>
      </c>
      <c r="BM148" s="143" t="s">
        <v>236</v>
      </c>
    </row>
    <row r="149" spans="2:65" s="1" customFormat="1" ht="11.25">
      <c r="B149" s="33"/>
      <c r="D149" s="145" t="s">
        <v>175</v>
      </c>
      <c r="F149" s="146" t="s">
        <v>237</v>
      </c>
      <c r="I149" s="147"/>
      <c r="L149" s="33"/>
      <c r="M149" s="148"/>
      <c r="T149" s="54"/>
      <c r="AT149" s="18" t="s">
        <v>175</v>
      </c>
      <c r="AU149" s="18" t="s">
        <v>82</v>
      </c>
    </row>
    <row r="150" spans="2:65" s="12" customFormat="1" ht="11.25">
      <c r="B150" s="149"/>
      <c r="D150" s="150" t="s">
        <v>177</v>
      </c>
      <c r="E150" s="151" t="s">
        <v>19</v>
      </c>
      <c r="F150" s="152" t="s">
        <v>238</v>
      </c>
      <c r="H150" s="151" t="s">
        <v>19</v>
      </c>
      <c r="I150" s="153"/>
      <c r="L150" s="149"/>
      <c r="M150" s="154"/>
      <c r="T150" s="155"/>
      <c r="AT150" s="151" t="s">
        <v>177</v>
      </c>
      <c r="AU150" s="151" t="s">
        <v>82</v>
      </c>
      <c r="AV150" s="12" t="s">
        <v>80</v>
      </c>
      <c r="AW150" s="12" t="s">
        <v>33</v>
      </c>
      <c r="AX150" s="12" t="s">
        <v>72</v>
      </c>
      <c r="AY150" s="151" t="s">
        <v>166</v>
      </c>
    </row>
    <row r="151" spans="2:65" s="13" customFormat="1" ht="11.25">
      <c r="B151" s="156"/>
      <c r="D151" s="150" t="s">
        <v>177</v>
      </c>
      <c r="E151" s="157" t="s">
        <v>19</v>
      </c>
      <c r="F151" s="158" t="s">
        <v>239</v>
      </c>
      <c r="H151" s="159">
        <v>7700</v>
      </c>
      <c r="I151" s="160"/>
      <c r="L151" s="156"/>
      <c r="M151" s="161"/>
      <c r="T151" s="162"/>
      <c r="AT151" s="157" t="s">
        <v>177</v>
      </c>
      <c r="AU151" s="157" t="s">
        <v>82</v>
      </c>
      <c r="AV151" s="13" t="s">
        <v>82</v>
      </c>
      <c r="AW151" s="13" t="s">
        <v>33</v>
      </c>
      <c r="AX151" s="13" t="s">
        <v>80</v>
      </c>
      <c r="AY151" s="157" t="s">
        <v>166</v>
      </c>
    </row>
    <row r="152" spans="2:65" s="1" customFormat="1" ht="62.65" customHeight="1">
      <c r="B152" s="33"/>
      <c r="C152" s="132" t="s">
        <v>240</v>
      </c>
      <c r="D152" s="132" t="s">
        <v>168</v>
      </c>
      <c r="E152" s="133" t="s">
        <v>241</v>
      </c>
      <c r="F152" s="134" t="s">
        <v>242</v>
      </c>
      <c r="G152" s="135" t="s">
        <v>197</v>
      </c>
      <c r="H152" s="136">
        <v>444.54599999999999</v>
      </c>
      <c r="I152" s="137"/>
      <c r="J152" s="138">
        <f>ROUND(I152*H152,2)</f>
        <v>0</v>
      </c>
      <c r="K152" s="134" t="s">
        <v>172</v>
      </c>
      <c r="L152" s="33"/>
      <c r="M152" s="139" t="s">
        <v>19</v>
      </c>
      <c r="N152" s="140" t="s">
        <v>43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173</v>
      </c>
      <c r="AT152" s="143" t="s">
        <v>168</v>
      </c>
      <c r="AU152" s="143" t="s">
        <v>82</v>
      </c>
      <c r="AY152" s="18" t="s">
        <v>166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80</v>
      </c>
      <c r="BK152" s="144">
        <f>ROUND(I152*H152,2)</f>
        <v>0</v>
      </c>
      <c r="BL152" s="18" t="s">
        <v>173</v>
      </c>
      <c r="BM152" s="143" t="s">
        <v>243</v>
      </c>
    </row>
    <row r="153" spans="2:65" s="1" customFormat="1" ht="11.25">
      <c r="B153" s="33"/>
      <c r="D153" s="145" t="s">
        <v>175</v>
      </c>
      <c r="F153" s="146" t="s">
        <v>244</v>
      </c>
      <c r="I153" s="147"/>
      <c r="L153" s="33"/>
      <c r="M153" s="148"/>
      <c r="T153" s="54"/>
      <c r="AT153" s="18" t="s">
        <v>175</v>
      </c>
      <c r="AU153" s="18" t="s">
        <v>82</v>
      </c>
    </row>
    <row r="154" spans="2:65" s="12" customFormat="1" ht="11.25">
      <c r="B154" s="149"/>
      <c r="D154" s="150" t="s">
        <v>177</v>
      </c>
      <c r="E154" s="151" t="s">
        <v>19</v>
      </c>
      <c r="F154" s="152" t="s">
        <v>245</v>
      </c>
      <c r="H154" s="151" t="s">
        <v>19</v>
      </c>
      <c r="I154" s="153"/>
      <c r="L154" s="149"/>
      <c r="M154" s="154"/>
      <c r="T154" s="155"/>
      <c r="AT154" s="151" t="s">
        <v>177</v>
      </c>
      <c r="AU154" s="151" t="s">
        <v>82</v>
      </c>
      <c r="AV154" s="12" t="s">
        <v>80</v>
      </c>
      <c r="AW154" s="12" t="s">
        <v>33</v>
      </c>
      <c r="AX154" s="12" t="s">
        <v>72</v>
      </c>
      <c r="AY154" s="151" t="s">
        <v>166</v>
      </c>
    </row>
    <row r="155" spans="2:65" s="12" customFormat="1" ht="11.25">
      <c r="B155" s="149"/>
      <c r="D155" s="150" t="s">
        <v>177</v>
      </c>
      <c r="E155" s="151" t="s">
        <v>19</v>
      </c>
      <c r="F155" s="152" t="s">
        <v>201</v>
      </c>
      <c r="H155" s="151" t="s">
        <v>19</v>
      </c>
      <c r="I155" s="153"/>
      <c r="L155" s="149"/>
      <c r="M155" s="154"/>
      <c r="T155" s="155"/>
      <c r="AT155" s="151" t="s">
        <v>177</v>
      </c>
      <c r="AU155" s="151" t="s">
        <v>82</v>
      </c>
      <c r="AV155" s="12" t="s">
        <v>80</v>
      </c>
      <c r="AW155" s="12" t="s">
        <v>33</v>
      </c>
      <c r="AX155" s="12" t="s">
        <v>72</v>
      </c>
      <c r="AY155" s="151" t="s">
        <v>166</v>
      </c>
    </row>
    <row r="156" spans="2:65" s="12" customFormat="1" ht="11.25">
      <c r="B156" s="149"/>
      <c r="D156" s="150" t="s">
        <v>177</v>
      </c>
      <c r="E156" s="151" t="s">
        <v>19</v>
      </c>
      <c r="F156" s="152" t="s">
        <v>202</v>
      </c>
      <c r="H156" s="151" t="s">
        <v>19</v>
      </c>
      <c r="I156" s="153"/>
      <c r="L156" s="149"/>
      <c r="M156" s="154"/>
      <c r="T156" s="155"/>
      <c r="AT156" s="151" t="s">
        <v>177</v>
      </c>
      <c r="AU156" s="151" t="s">
        <v>82</v>
      </c>
      <c r="AV156" s="12" t="s">
        <v>80</v>
      </c>
      <c r="AW156" s="12" t="s">
        <v>33</v>
      </c>
      <c r="AX156" s="12" t="s">
        <v>72</v>
      </c>
      <c r="AY156" s="151" t="s">
        <v>166</v>
      </c>
    </row>
    <row r="157" spans="2:65" s="13" customFormat="1" ht="11.25">
      <c r="B157" s="156"/>
      <c r="D157" s="150" t="s">
        <v>177</v>
      </c>
      <c r="E157" s="157" t="s">
        <v>19</v>
      </c>
      <c r="F157" s="158" t="s">
        <v>203</v>
      </c>
      <c r="H157" s="159">
        <v>130.5</v>
      </c>
      <c r="I157" s="160"/>
      <c r="L157" s="156"/>
      <c r="M157" s="161"/>
      <c r="T157" s="162"/>
      <c r="AT157" s="157" t="s">
        <v>177</v>
      </c>
      <c r="AU157" s="157" t="s">
        <v>82</v>
      </c>
      <c r="AV157" s="13" t="s">
        <v>82</v>
      </c>
      <c r="AW157" s="13" t="s">
        <v>33</v>
      </c>
      <c r="AX157" s="13" t="s">
        <v>72</v>
      </c>
      <c r="AY157" s="157" t="s">
        <v>166</v>
      </c>
    </row>
    <row r="158" spans="2:65" s="12" customFormat="1" ht="11.25">
      <c r="B158" s="149"/>
      <c r="D158" s="150" t="s">
        <v>177</v>
      </c>
      <c r="E158" s="151" t="s">
        <v>19</v>
      </c>
      <c r="F158" s="152" t="s">
        <v>204</v>
      </c>
      <c r="H158" s="151" t="s">
        <v>19</v>
      </c>
      <c r="I158" s="153"/>
      <c r="L158" s="149"/>
      <c r="M158" s="154"/>
      <c r="T158" s="155"/>
      <c r="AT158" s="151" t="s">
        <v>177</v>
      </c>
      <c r="AU158" s="151" t="s">
        <v>82</v>
      </c>
      <c r="AV158" s="12" t="s">
        <v>80</v>
      </c>
      <c r="AW158" s="12" t="s">
        <v>33</v>
      </c>
      <c r="AX158" s="12" t="s">
        <v>72</v>
      </c>
      <c r="AY158" s="151" t="s">
        <v>166</v>
      </c>
    </row>
    <row r="159" spans="2:65" s="13" customFormat="1" ht="11.25">
      <c r="B159" s="156"/>
      <c r="D159" s="150" t="s">
        <v>177</v>
      </c>
      <c r="E159" s="157" t="s">
        <v>19</v>
      </c>
      <c r="F159" s="158" t="s">
        <v>205</v>
      </c>
      <c r="H159" s="159">
        <v>314.04599999999999</v>
      </c>
      <c r="I159" s="160"/>
      <c r="L159" s="156"/>
      <c r="M159" s="161"/>
      <c r="T159" s="162"/>
      <c r="AT159" s="157" t="s">
        <v>177</v>
      </c>
      <c r="AU159" s="157" t="s">
        <v>82</v>
      </c>
      <c r="AV159" s="13" t="s">
        <v>82</v>
      </c>
      <c r="AW159" s="13" t="s">
        <v>33</v>
      </c>
      <c r="AX159" s="13" t="s">
        <v>72</v>
      </c>
      <c r="AY159" s="157" t="s">
        <v>166</v>
      </c>
    </row>
    <row r="160" spans="2:65" s="14" customFormat="1" ht="11.25">
      <c r="B160" s="163"/>
      <c r="D160" s="150" t="s">
        <v>177</v>
      </c>
      <c r="E160" s="164" t="s">
        <v>19</v>
      </c>
      <c r="F160" s="165" t="s">
        <v>206</v>
      </c>
      <c r="H160" s="166">
        <v>444.54599999999999</v>
      </c>
      <c r="I160" s="167"/>
      <c r="L160" s="163"/>
      <c r="M160" s="168"/>
      <c r="T160" s="169"/>
      <c r="AT160" s="164" t="s">
        <v>177</v>
      </c>
      <c r="AU160" s="164" t="s">
        <v>82</v>
      </c>
      <c r="AV160" s="14" t="s">
        <v>173</v>
      </c>
      <c r="AW160" s="14" t="s">
        <v>33</v>
      </c>
      <c r="AX160" s="14" t="s">
        <v>80</v>
      </c>
      <c r="AY160" s="164" t="s">
        <v>166</v>
      </c>
    </row>
    <row r="161" spans="2:65" s="1" customFormat="1" ht="44.25" customHeight="1">
      <c r="B161" s="33"/>
      <c r="C161" s="132" t="s">
        <v>246</v>
      </c>
      <c r="D161" s="132" t="s">
        <v>168</v>
      </c>
      <c r="E161" s="133" t="s">
        <v>247</v>
      </c>
      <c r="F161" s="134" t="s">
        <v>248</v>
      </c>
      <c r="G161" s="135" t="s">
        <v>197</v>
      </c>
      <c r="H161" s="136">
        <v>230</v>
      </c>
      <c r="I161" s="137"/>
      <c r="J161" s="138">
        <f>ROUND(I161*H161,2)</f>
        <v>0</v>
      </c>
      <c r="K161" s="134" t="s">
        <v>172</v>
      </c>
      <c r="L161" s="33"/>
      <c r="M161" s="139" t="s">
        <v>19</v>
      </c>
      <c r="N161" s="140" t="s">
        <v>43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173</v>
      </c>
      <c r="AT161" s="143" t="s">
        <v>168</v>
      </c>
      <c r="AU161" s="143" t="s">
        <v>82</v>
      </c>
      <c r="AY161" s="18" t="s">
        <v>166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80</v>
      </c>
      <c r="BK161" s="144">
        <f>ROUND(I161*H161,2)</f>
        <v>0</v>
      </c>
      <c r="BL161" s="18" t="s">
        <v>173</v>
      </c>
      <c r="BM161" s="143" t="s">
        <v>249</v>
      </c>
    </row>
    <row r="162" spans="2:65" s="1" customFormat="1" ht="11.25">
      <c r="B162" s="33"/>
      <c r="D162" s="145" t="s">
        <v>175</v>
      </c>
      <c r="F162" s="146" t="s">
        <v>250</v>
      </c>
      <c r="I162" s="147"/>
      <c r="L162" s="33"/>
      <c r="M162" s="148"/>
      <c r="T162" s="54"/>
      <c r="AT162" s="18" t="s">
        <v>175</v>
      </c>
      <c r="AU162" s="18" t="s">
        <v>82</v>
      </c>
    </row>
    <row r="163" spans="2:65" s="12" customFormat="1" ht="11.25">
      <c r="B163" s="149"/>
      <c r="D163" s="150" t="s">
        <v>177</v>
      </c>
      <c r="E163" s="151" t="s">
        <v>19</v>
      </c>
      <c r="F163" s="152" t="s">
        <v>251</v>
      </c>
      <c r="H163" s="151" t="s">
        <v>19</v>
      </c>
      <c r="I163" s="153"/>
      <c r="L163" s="149"/>
      <c r="M163" s="154"/>
      <c r="T163" s="155"/>
      <c r="AT163" s="151" t="s">
        <v>177</v>
      </c>
      <c r="AU163" s="151" t="s">
        <v>82</v>
      </c>
      <c r="AV163" s="12" t="s">
        <v>80</v>
      </c>
      <c r="AW163" s="12" t="s">
        <v>33</v>
      </c>
      <c r="AX163" s="12" t="s">
        <v>72</v>
      </c>
      <c r="AY163" s="151" t="s">
        <v>166</v>
      </c>
    </row>
    <row r="164" spans="2:65" s="13" customFormat="1" ht="11.25">
      <c r="B164" s="156"/>
      <c r="D164" s="150" t="s">
        <v>177</v>
      </c>
      <c r="E164" s="157" t="s">
        <v>19</v>
      </c>
      <c r="F164" s="158" t="s">
        <v>252</v>
      </c>
      <c r="H164" s="159">
        <v>230</v>
      </c>
      <c r="I164" s="160"/>
      <c r="L164" s="156"/>
      <c r="M164" s="161"/>
      <c r="T164" s="162"/>
      <c r="AT164" s="157" t="s">
        <v>177</v>
      </c>
      <c r="AU164" s="157" t="s">
        <v>82</v>
      </c>
      <c r="AV164" s="13" t="s">
        <v>82</v>
      </c>
      <c r="AW164" s="13" t="s">
        <v>33</v>
      </c>
      <c r="AX164" s="13" t="s">
        <v>80</v>
      </c>
      <c r="AY164" s="157" t="s">
        <v>166</v>
      </c>
    </row>
    <row r="165" spans="2:65" s="1" customFormat="1" ht="44.25" customHeight="1">
      <c r="B165" s="33"/>
      <c r="C165" s="132" t="s">
        <v>253</v>
      </c>
      <c r="D165" s="132" t="s">
        <v>168</v>
      </c>
      <c r="E165" s="133" t="s">
        <v>254</v>
      </c>
      <c r="F165" s="134" t="s">
        <v>255</v>
      </c>
      <c r="G165" s="135" t="s">
        <v>197</v>
      </c>
      <c r="H165" s="136">
        <v>7700</v>
      </c>
      <c r="I165" s="137"/>
      <c r="J165" s="138">
        <f>ROUND(I165*H165,2)</f>
        <v>0</v>
      </c>
      <c r="K165" s="134" t="s">
        <v>172</v>
      </c>
      <c r="L165" s="33"/>
      <c r="M165" s="139" t="s">
        <v>19</v>
      </c>
      <c r="N165" s="140" t="s">
        <v>43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173</v>
      </c>
      <c r="AT165" s="143" t="s">
        <v>168</v>
      </c>
      <c r="AU165" s="143" t="s">
        <v>82</v>
      </c>
      <c r="AY165" s="18" t="s">
        <v>166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80</v>
      </c>
      <c r="BK165" s="144">
        <f>ROUND(I165*H165,2)</f>
        <v>0</v>
      </c>
      <c r="BL165" s="18" t="s">
        <v>173</v>
      </c>
      <c r="BM165" s="143" t="s">
        <v>256</v>
      </c>
    </row>
    <row r="166" spans="2:65" s="1" customFormat="1" ht="11.25">
      <c r="B166" s="33"/>
      <c r="D166" s="145" t="s">
        <v>175</v>
      </c>
      <c r="F166" s="146" t="s">
        <v>257</v>
      </c>
      <c r="I166" s="147"/>
      <c r="L166" s="33"/>
      <c r="M166" s="148"/>
      <c r="T166" s="54"/>
      <c r="AT166" s="18" t="s">
        <v>175</v>
      </c>
      <c r="AU166" s="18" t="s">
        <v>82</v>
      </c>
    </row>
    <row r="167" spans="2:65" s="12" customFormat="1" ht="11.25">
      <c r="B167" s="149"/>
      <c r="D167" s="150" t="s">
        <v>177</v>
      </c>
      <c r="E167" s="151" t="s">
        <v>19</v>
      </c>
      <c r="F167" s="152" t="s">
        <v>238</v>
      </c>
      <c r="H167" s="151" t="s">
        <v>19</v>
      </c>
      <c r="I167" s="153"/>
      <c r="L167" s="149"/>
      <c r="M167" s="154"/>
      <c r="T167" s="155"/>
      <c r="AT167" s="151" t="s">
        <v>177</v>
      </c>
      <c r="AU167" s="151" t="s">
        <v>82</v>
      </c>
      <c r="AV167" s="12" t="s">
        <v>80</v>
      </c>
      <c r="AW167" s="12" t="s">
        <v>33</v>
      </c>
      <c r="AX167" s="12" t="s">
        <v>72</v>
      </c>
      <c r="AY167" s="151" t="s">
        <v>166</v>
      </c>
    </row>
    <row r="168" spans="2:65" s="13" customFormat="1" ht="11.25">
      <c r="B168" s="156"/>
      <c r="D168" s="150" t="s">
        <v>177</v>
      </c>
      <c r="E168" s="157" t="s">
        <v>19</v>
      </c>
      <c r="F168" s="158" t="s">
        <v>239</v>
      </c>
      <c r="H168" s="159">
        <v>7700</v>
      </c>
      <c r="I168" s="160"/>
      <c r="L168" s="156"/>
      <c r="M168" s="161"/>
      <c r="T168" s="162"/>
      <c r="AT168" s="157" t="s">
        <v>177</v>
      </c>
      <c r="AU168" s="157" t="s">
        <v>82</v>
      </c>
      <c r="AV168" s="13" t="s">
        <v>82</v>
      </c>
      <c r="AW168" s="13" t="s">
        <v>33</v>
      </c>
      <c r="AX168" s="13" t="s">
        <v>80</v>
      </c>
      <c r="AY168" s="157" t="s">
        <v>166</v>
      </c>
    </row>
    <row r="169" spans="2:65" s="1" customFormat="1" ht="55.5" customHeight="1">
      <c r="B169" s="33"/>
      <c r="C169" s="132" t="s">
        <v>8</v>
      </c>
      <c r="D169" s="132" t="s">
        <v>168</v>
      </c>
      <c r="E169" s="133" t="s">
        <v>258</v>
      </c>
      <c r="F169" s="134" t="s">
        <v>259</v>
      </c>
      <c r="G169" s="135" t="s">
        <v>197</v>
      </c>
      <c r="H169" s="136">
        <v>7700</v>
      </c>
      <c r="I169" s="137"/>
      <c r="J169" s="138">
        <f>ROUND(I169*H169,2)</f>
        <v>0</v>
      </c>
      <c r="K169" s="134" t="s">
        <v>172</v>
      </c>
      <c r="L169" s="33"/>
      <c r="M169" s="139" t="s">
        <v>19</v>
      </c>
      <c r="N169" s="140" t="s">
        <v>43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173</v>
      </c>
      <c r="AT169" s="143" t="s">
        <v>168</v>
      </c>
      <c r="AU169" s="143" t="s">
        <v>82</v>
      </c>
      <c r="AY169" s="18" t="s">
        <v>166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80</v>
      </c>
      <c r="BK169" s="144">
        <f>ROUND(I169*H169,2)</f>
        <v>0</v>
      </c>
      <c r="BL169" s="18" t="s">
        <v>173</v>
      </c>
      <c r="BM169" s="143" t="s">
        <v>260</v>
      </c>
    </row>
    <row r="170" spans="2:65" s="1" customFormat="1" ht="11.25">
      <c r="B170" s="33"/>
      <c r="D170" s="145" t="s">
        <v>175</v>
      </c>
      <c r="F170" s="146" t="s">
        <v>261</v>
      </c>
      <c r="I170" s="147"/>
      <c r="L170" s="33"/>
      <c r="M170" s="148"/>
      <c r="T170" s="54"/>
      <c r="AT170" s="18" t="s">
        <v>175</v>
      </c>
      <c r="AU170" s="18" t="s">
        <v>82</v>
      </c>
    </row>
    <row r="171" spans="2:65" s="12" customFormat="1" ht="22.5">
      <c r="B171" s="149"/>
      <c r="D171" s="150" t="s">
        <v>177</v>
      </c>
      <c r="E171" s="151" t="s">
        <v>19</v>
      </c>
      <c r="F171" s="152" t="s">
        <v>262</v>
      </c>
      <c r="H171" s="151" t="s">
        <v>19</v>
      </c>
      <c r="I171" s="153"/>
      <c r="L171" s="149"/>
      <c r="M171" s="154"/>
      <c r="T171" s="155"/>
      <c r="AT171" s="151" t="s">
        <v>177</v>
      </c>
      <c r="AU171" s="151" t="s">
        <v>82</v>
      </c>
      <c r="AV171" s="12" t="s">
        <v>80</v>
      </c>
      <c r="AW171" s="12" t="s">
        <v>33</v>
      </c>
      <c r="AX171" s="12" t="s">
        <v>72</v>
      </c>
      <c r="AY171" s="151" t="s">
        <v>166</v>
      </c>
    </row>
    <row r="172" spans="2:65" s="12" customFormat="1" ht="11.25">
      <c r="B172" s="149"/>
      <c r="D172" s="150" t="s">
        <v>177</v>
      </c>
      <c r="E172" s="151" t="s">
        <v>19</v>
      </c>
      <c r="F172" s="152" t="s">
        <v>213</v>
      </c>
      <c r="H172" s="151" t="s">
        <v>19</v>
      </c>
      <c r="I172" s="153"/>
      <c r="L172" s="149"/>
      <c r="M172" s="154"/>
      <c r="T172" s="155"/>
      <c r="AT172" s="151" t="s">
        <v>177</v>
      </c>
      <c r="AU172" s="151" t="s">
        <v>82</v>
      </c>
      <c r="AV172" s="12" t="s">
        <v>80</v>
      </c>
      <c r="AW172" s="12" t="s">
        <v>33</v>
      </c>
      <c r="AX172" s="12" t="s">
        <v>72</v>
      </c>
      <c r="AY172" s="151" t="s">
        <v>166</v>
      </c>
    </row>
    <row r="173" spans="2:65" s="13" customFormat="1" ht="11.25">
      <c r="B173" s="156"/>
      <c r="D173" s="150" t="s">
        <v>177</v>
      </c>
      <c r="E173" s="157" t="s">
        <v>19</v>
      </c>
      <c r="F173" s="158" t="s">
        <v>214</v>
      </c>
      <c r="H173" s="159">
        <v>7700</v>
      </c>
      <c r="I173" s="160"/>
      <c r="L173" s="156"/>
      <c r="M173" s="161"/>
      <c r="T173" s="162"/>
      <c r="AT173" s="157" t="s">
        <v>177</v>
      </c>
      <c r="AU173" s="157" t="s">
        <v>82</v>
      </c>
      <c r="AV173" s="13" t="s">
        <v>82</v>
      </c>
      <c r="AW173" s="13" t="s">
        <v>33</v>
      </c>
      <c r="AX173" s="13" t="s">
        <v>80</v>
      </c>
      <c r="AY173" s="157" t="s">
        <v>166</v>
      </c>
    </row>
    <row r="174" spans="2:65" s="1" customFormat="1" ht="37.9" customHeight="1">
      <c r="B174" s="33"/>
      <c r="C174" s="132" t="s">
        <v>263</v>
      </c>
      <c r="D174" s="132" t="s">
        <v>168</v>
      </c>
      <c r="E174" s="133" t="s">
        <v>264</v>
      </c>
      <c r="F174" s="134" t="s">
        <v>265</v>
      </c>
      <c r="G174" s="135" t="s">
        <v>188</v>
      </c>
      <c r="H174" s="136">
        <v>1520</v>
      </c>
      <c r="I174" s="137"/>
      <c r="J174" s="138">
        <f>ROUND(I174*H174,2)</f>
        <v>0</v>
      </c>
      <c r="K174" s="134" t="s">
        <v>172</v>
      </c>
      <c r="L174" s="33"/>
      <c r="M174" s="139" t="s">
        <v>19</v>
      </c>
      <c r="N174" s="140" t="s">
        <v>43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173</v>
      </c>
      <c r="AT174" s="143" t="s">
        <v>168</v>
      </c>
      <c r="AU174" s="143" t="s">
        <v>82</v>
      </c>
      <c r="AY174" s="18" t="s">
        <v>166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8" t="s">
        <v>80</v>
      </c>
      <c r="BK174" s="144">
        <f>ROUND(I174*H174,2)</f>
        <v>0</v>
      </c>
      <c r="BL174" s="18" t="s">
        <v>173</v>
      </c>
      <c r="BM174" s="143" t="s">
        <v>266</v>
      </c>
    </row>
    <row r="175" spans="2:65" s="1" customFormat="1" ht="11.25">
      <c r="B175" s="33"/>
      <c r="D175" s="145" t="s">
        <v>175</v>
      </c>
      <c r="F175" s="146" t="s">
        <v>267</v>
      </c>
      <c r="I175" s="147"/>
      <c r="L175" s="33"/>
      <c r="M175" s="148"/>
      <c r="T175" s="54"/>
      <c r="AT175" s="18" t="s">
        <v>175</v>
      </c>
      <c r="AU175" s="18" t="s">
        <v>82</v>
      </c>
    </row>
    <row r="176" spans="2:65" s="12" customFormat="1" ht="11.25">
      <c r="B176" s="149"/>
      <c r="D176" s="150" t="s">
        <v>177</v>
      </c>
      <c r="E176" s="151" t="s">
        <v>19</v>
      </c>
      <c r="F176" s="152" t="s">
        <v>268</v>
      </c>
      <c r="H176" s="151" t="s">
        <v>19</v>
      </c>
      <c r="I176" s="153"/>
      <c r="L176" s="149"/>
      <c r="M176" s="154"/>
      <c r="T176" s="155"/>
      <c r="AT176" s="151" t="s">
        <v>177</v>
      </c>
      <c r="AU176" s="151" t="s">
        <v>82</v>
      </c>
      <c r="AV176" s="12" t="s">
        <v>80</v>
      </c>
      <c r="AW176" s="12" t="s">
        <v>33</v>
      </c>
      <c r="AX176" s="12" t="s">
        <v>72</v>
      </c>
      <c r="AY176" s="151" t="s">
        <v>166</v>
      </c>
    </row>
    <row r="177" spans="2:65" s="13" customFormat="1" ht="11.25">
      <c r="B177" s="156"/>
      <c r="D177" s="150" t="s">
        <v>177</v>
      </c>
      <c r="E177" s="157" t="s">
        <v>19</v>
      </c>
      <c r="F177" s="158" t="s">
        <v>269</v>
      </c>
      <c r="H177" s="159">
        <v>1520</v>
      </c>
      <c r="I177" s="160"/>
      <c r="L177" s="156"/>
      <c r="M177" s="161"/>
      <c r="T177" s="162"/>
      <c r="AT177" s="157" t="s">
        <v>177</v>
      </c>
      <c r="AU177" s="157" t="s">
        <v>82</v>
      </c>
      <c r="AV177" s="13" t="s">
        <v>82</v>
      </c>
      <c r="AW177" s="13" t="s">
        <v>33</v>
      </c>
      <c r="AX177" s="13" t="s">
        <v>80</v>
      </c>
      <c r="AY177" s="157" t="s">
        <v>166</v>
      </c>
    </row>
    <row r="178" spans="2:65" s="1" customFormat="1" ht="37.9" customHeight="1">
      <c r="B178" s="33"/>
      <c r="C178" s="132" t="s">
        <v>270</v>
      </c>
      <c r="D178" s="132" t="s">
        <v>168</v>
      </c>
      <c r="E178" s="133" t="s">
        <v>271</v>
      </c>
      <c r="F178" s="134" t="s">
        <v>272</v>
      </c>
      <c r="G178" s="135" t="s">
        <v>188</v>
      </c>
      <c r="H178" s="136">
        <v>1520</v>
      </c>
      <c r="I178" s="137"/>
      <c r="J178" s="138">
        <f>ROUND(I178*H178,2)</f>
        <v>0</v>
      </c>
      <c r="K178" s="134" t="s">
        <v>172</v>
      </c>
      <c r="L178" s="33"/>
      <c r="M178" s="139" t="s">
        <v>19</v>
      </c>
      <c r="N178" s="140" t="s">
        <v>43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173</v>
      </c>
      <c r="AT178" s="143" t="s">
        <v>168</v>
      </c>
      <c r="AU178" s="143" t="s">
        <v>82</v>
      </c>
      <c r="AY178" s="18" t="s">
        <v>166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8" t="s">
        <v>80</v>
      </c>
      <c r="BK178" s="144">
        <f>ROUND(I178*H178,2)</f>
        <v>0</v>
      </c>
      <c r="BL178" s="18" t="s">
        <v>173</v>
      </c>
      <c r="BM178" s="143" t="s">
        <v>273</v>
      </c>
    </row>
    <row r="179" spans="2:65" s="1" customFormat="1" ht="11.25">
      <c r="B179" s="33"/>
      <c r="D179" s="145" t="s">
        <v>175</v>
      </c>
      <c r="F179" s="146" t="s">
        <v>274</v>
      </c>
      <c r="I179" s="147"/>
      <c r="L179" s="33"/>
      <c r="M179" s="148"/>
      <c r="T179" s="54"/>
      <c r="AT179" s="18" t="s">
        <v>175</v>
      </c>
      <c r="AU179" s="18" t="s">
        <v>82</v>
      </c>
    </row>
    <row r="180" spans="2:65" s="12" customFormat="1" ht="11.25">
      <c r="B180" s="149"/>
      <c r="D180" s="150" t="s">
        <v>177</v>
      </c>
      <c r="E180" s="151" t="s">
        <v>19</v>
      </c>
      <c r="F180" s="152" t="s">
        <v>275</v>
      </c>
      <c r="H180" s="151" t="s">
        <v>19</v>
      </c>
      <c r="I180" s="153"/>
      <c r="L180" s="149"/>
      <c r="M180" s="154"/>
      <c r="T180" s="155"/>
      <c r="AT180" s="151" t="s">
        <v>177</v>
      </c>
      <c r="AU180" s="151" t="s">
        <v>82</v>
      </c>
      <c r="AV180" s="12" t="s">
        <v>80</v>
      </c>
      <c r="AW180" s="12" t="s">
        <v>33</v>
      </c>
      <c r="AX180" s="12" t="s">
        <v>72</v>
      </c>
      <c r="AY180" s="151" t="s">
        <v>166</v>
      </c>
    </row>
    <row r="181" spans="2:65" s="13" customFormat="1" ht="11.25">
      <c r="B181" s="156"/>
      <c r="D181" s="150" t="s">
        <v>177</v>
      </c>
      <c r="E181" s="157" t="s">
        <v>19</v>
      </c>
      <c r="F181" s="158" t="s">
        <v>269</v>
      </c>
      <c r="H181" s="159">
        <v>1520</v>
      </c>
      <c r="I181" s="160"/>
      <c r="L181" s="156"/>
      <c r="M181" s="161"/>
      <c r="T181" s="162"/>
      <c r="AT181" s="157" t="s">
        <v>177</v>
      </c>
      <c r="AU181" s="157" t="s">
        <v>82</v>
      </c>
      <c r="AV181" s="13" t="s">
        <v>82</v>
      </c>
      <c r="AW181" s="13" t="s">
        <v>33</v>
      </c>
      <c r="AX181" s="13" t="s">
        <v>80</v>
      </c>
      <c r="AY181" s="157" t="s">
        <v>166</v>
      </c>
    </row>
    <row r="182" spans="2:65" s="1" customFormat="1" ht="16.5" customHeight="1">
      <c r="B182" s="33"/>
      <c r="C182" s="170" t="s">
        <v>276</v>
      </c>
      <c r="D182" s="170" t="s">
        <v>277</v>
      </c>
      <c r="E182" s="171" t="s">
        <v>278</v>
      </c>
      <c r="F182" s="172" t="s">
        <v>279</v>
      </c>
      <c r="G182" s="173" t="s">
        <v>280</v>
      </c>
      <c r="H182" s="174">
        <v>30.4</v>
      </c>
      <c r="I182" s="175"/>
      <c r="J182" s="176">
        <f>ROUND(I182*H182,2)</f>
        <v>0</v>
      </c>
      <c r="K182" s="172" t="s">
        <v>172</v>
      </c>
      <c r="L182" s="177"/>
      <c r="M182" s="178" t="s">
        <v>19</v>
      </c>
      <c r="N182" s="179" t="s">
        <v>43</v>
      </c>
      <c r="P182" s="141">
        <f>O182*H182</f>
        <v>0</v>
      </c>
      <c r="Q182" s="141">
        <v>1E-3</v>
      </c>
      <c r="R182" s="141">
        <f>Q182*H182</f>
        <v>3.04E-2</v>
      </c>
      <c r="S182" s="141">
        <v>0</v>
      </c>
      <c r="T182" s="142">
        <f>S182*H182</f>
        <v>0</v>
      </c>
      <c r="AR182" s="143" t="s">
        <v>233</v>
      </c>
      <c r="AT182" s="143" t="s">
        <v>277</v>
      </c>
      <c r="AU182" s="143" t="s">
        <v>82</v>
      </c>
      <c r="AY182" s="18" t="s">
        <v>166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8" t="s">
        <v>80</v>
      </c>
      <c r="BK182" s="144">
        <f>ROUND(I182*H182,2)</f>
        <v>0</v>
      </c>
      <c r="BL182" s="18" t="s">
        <v>173</v>
      </c>
      <c r="BM182" s="143" t="s">
        <v>281</v>
      </c>
    </row>
    <row r="183" spans="2:65" s="13" customFormat="1" ht="11.25">
      <c r="B183" s="156"/>
      <c r="D183" s="150" t="s">
        <v>177</v>
      </c>
      <c r="F183" s="158" t="s">
        <v>282</v>
      </c>
      <c r="H183" s="159">
        <v>30.4</v>
      </c>
      <c r="I183" s="160"/>
      <c r="L183" s="156"/>
      <c r="M183" s="161"/>
      <c r="T183" s="162"/>
      <c r="AT183" s="157" t="s">
        <v>177</v>
      </c>
      <c r="AU183" s="157" t="s">
        <v>82</v>
      </c>
      <c r="AV183" s="13" t="s">
        <v>82</v>
      </c>
      <c r="AW183" s="13" t="s">
        <v>4</v>
      </c>
      <c r="AX183" s="13" t="s">
        <v>80</v>
      </c>
      <c r="AY183" s="157" t="s">
        <v>166</v>
      </c>
    </row>
    <row r="184" spans="2:65" s="1" customFormat="1" ht="37.9" customHeight="1">
      <c r="B184" s="33"/>
      <c r="C184" s="132" t="s">
        <v>283</v>
      </c>
      <c r="D184" s="132" t="s">
        <v>168</v>
      </c>
      <c r="E184" s="133" t="s">
        <v>284</v>
      </c>
      <c r="F184" s="134" t="s">
        <v>285</v>
      </c>
      <c r="G184" s="135" t="s">
        <v>188</v>
      </c>
      <c r="H184" s="136">
        <v>1305</v>
      </c>
      <c r="I184" s="137"/>
      <c r="J184" s="138">
        <f>ROUND(I184*H184,2)</f>
        <v>0</v>
      </c>
      <c r="K184" s="134" t="s">
        <v>172</v>
      </c>
      <c r="L184" s="33"/>
      <c r="M184" s="139" t="s">
        <v>19</v>
      </c>
      <c r="N184" s="140" t="s">
        <v>43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173</v>
      </c>
      <c r="AT184" s="143" t="s">
        <v>168</v>
      </c>
      <c r="AU184" s="143" t="s">
        <v>82</v>
      </c>
      <c r="AY184" s="18" t="s">
        <v>166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8" t="s">
        <v>80</v>
      </c>
      <c r="BK184" s="144">
        <f>ROUND(I184*H184,2)</f>
        <v>0</v>
      </c>
      <c r="BL184" s="18" t="s">
        <v>173</v>
      </c>
      <c r="BM184" s="143" t="s">
        <v>286</v>
      </c>
    </row>
    <row r="185" spans="2:65" s="1" customFormat="1" ht="11.25">
      <c r="B185" s="33"/>
      <c r="D185" s="145" t="s">
        <v>175</v>
      </c>
      <c r="F185" s="146" t="s">
        <v>287</v>
      </c>
      <c r="I185" s="147"/>
      <c r="L185" s="33"/>
      <c r="M185" s="148"/>
      <c r="T185" s="54"/>
      <c r="AT185" s="18" t="s">
        <v>175</v>
      </c>
      <c r="AU185" s="18" t="s">
        <v>82</v>
      </c>
    </row>
    <row r="186" spans="2:65" s="12" customFormat="1" ht="11.25">
      <c r="B186" s="149"/>
      <c r="D186" s="150" t="s">
        <v>177</v>
      </c>
      <c r="E186" s="151" t="s">
        <v>19</v>
      </c>
      <c r="F186" s="152" t="s">
        <v>202</v>
      </c>
      <c r="H186" s="151" t="s">
        <v>19</v>
      </c>
      <c r="I186" s="153"/>
      <c r="L186" s="149"/>
      <c r="M186" s="154"/>
      <c r="T186" s="155"/>
      <c r="AT186" s="151" t="s">
        <v>177</v>
      </c>
      <c r="AU186" s="151" t="s">
        <v>82</v>
      </c>
      <c r="AV186" s="12" t="s">
        <v>80</v>
      </c>
      <c r="AW186" s="12" t="s">
        <v>33</v>
      </c>
      <c r="AX186" s="12" t="s">
        <v>72</v>
      </c>
      <c r="AY186" s="151" t="s">
        <v>166</v>
      </c>
    </row>
    <row r="187" spans="2:65" s="13" customFormat="1" ht="11.25">
      <c r="B187" s="156"/>
      <c r="D187" s="150" t="s">
        <v>177</v>
      </c>
      <c r="E187" s="157" t="s">
        <v>19</v>
      </c>
      <c r="F187" s="158" t="s">
        <v>288</v>
      </c>
      <c r="H187" s="159">
        <v>1305</v>
      </c>
      <c r="I187" s="160"/>
      <c r="L187" s="156"/>
      <c r="M187" s="161"/>
      <c r="T187" s="162"/>
      <c r="AT187" s="157" t="s">
        <v>177</v>
      </c>
      <c r="AU187" s="157" t="s">
        <v>82</v>
      </c>
      <c r="AV187" s="13" t="s">
        <v>82</v>
      </c>
      <c r="AW187" s="13" t="s">
        <v>33</v>
      </c>
      <c r="AX187" s="13" t="s">
        <v>80</v>
      </c>
      <c r="AY187" s="157" t="s">
        <v>166</v>
      </c>
    </row>
    <row r="188" spans="2:65" s="1" customFormat="1" ht="16.5" customHeight="1">
      <c r="B188" s="33"/>
      <c r="C188" s="170" t="s">
        <v>289</v>
      </c>
      <c r="D188" s="170" t="s">
        <v>277</v>
      </c>
      <c r="E188" s="171" t="s">
        <v>290</v>
      </c>
      <c r="F188" s="172" t="s">
        <v>291</v>
      </c>
      <c r="G188" s="173" t="s">
        <v>280</v>
      </c>
      <c r="H188" s="174">
        <v>26.1</v>
      </c>
      <c r="I188" s="175"/>
      <c r="J188" s="176">
        <f>ROUND(I188*H188,2)</f>
        <v>0</v>
      </c>
      <c r="K188" s="172" t="s">
        <v>172</v>
      </c>
      <c r="L188" s="177"/>
      <c r="M188" s="178" t="s">
        <v>19</v>
      </c>
      <c r="N188" s="179" t="s">
        <v>43</v>
      </c>
      <c r="P188" s="141">
        <f>O188*H188</f>
        <v>0</v>
      </c>
      <c r="Q188" s="141">
        <v>1E-3</v>
      </c>
      <c r="R188" s="141">
        <f>Q188*H188</f>
        <v>2.6100000000000002E-2</v>
      </c>
      <c r="S188" s="141">
        <v>0</v>
      </c>
      <c r="T188" s="142">
        <f>S188*H188</f>
        <v>0</v>
      </c>
      <c r="AR188" s="143" t="s">
        <v>233</v>
      </c>
      <c r="AT188" s="143" t="s">
        <v>277</v>
      </c>
      <c r="AU188" s="143" t="s">
        <v>82</v>
      </c>
      <c r="AY188" s="18" t="s">
        <v>166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80</v>
      </c>
      <c r="BK188" s="144">
        <f>ROUND(I188*H188,2)</f>
        <v>0</v>
      </c>
      <c r="BL188" s="18" t="s">
        <v>173</v>
      </c>
      <c r="BM188" s="143" t="s">
        <v>292</v>
      </c>
    </row>
    <row r="189" spans="2:65" s="13" customFormat="1" ht="11.25">
      <c r="B189" s="156"/>
      <c r="D189" s="150" t="s">
        <v>177</v>
      </c>
      <c r="F189" s="158" t="s">
        <v>293</v>
      </c>
      <c r="H189" s="159">
        <v>26.1</v>
      </c>
      <c r="I189" s="160"/>
      <c r="L189" s="156"/>
      <c r="M189" s="161"/>
      <c r="T189" s="162"/>
      <c r="AT189" s="157" t="s">
        <v>177</v>
      </c>
      <c r="AU189" s="157" t="s">
        <v>82</v>
      </c>
      <c r="AV189" s="13" t="s">
        <v>82</v>
      </c>
      <c r="AW189" s="13" t="s">
        <v>4</v>
      </c>
      <c r="AX189" s="13" t="s">
        <v>80</v>
      </c>
      <c r="AY189" s="157" t="s">
        <v>166</v>
      </c>
    </row>
    <row r="190" spans="2:65" s="1" customFormat="1" ht="37.9" customHeight="1">
      <c r="B190" s="33"/>
      <c r="C190" s="132" t="s">
        <v>294</v>
      </c>
      <c r="D190" s="132" t="s">
        <v>168</v>
      </c>
      <c r="E190" s="133" t="s">
        <v>295</v>
      </c>
      <c r="F190" s="134" t="s">
        <v>296</v>
      </c>
      <c r="G190" s="135" t="s">
        <v>188</v>
      </c>
      <c r="H190" s="136">
        <v>1305</v>
      </c>
      <c r="I190" s="137"/>
      <c r="J190" s="138">
        <f>ROUND(I190*H190,2)</f>
        <v>0</v>
      </c>
      <c r="K190" s="134" t="s">
        <v>172</v>
      </c>
      <c r="L190" s="33"/>
      <c r="M190" s="139" t="s">
        <v>19</v>
      </c>
      <c r="N190" s="140" t="s">
        <v>43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173</v>
      </c>
      <c r="AT190" s="143" t="s">
        <v>168</v>
      </c>
      <c r="AU190" s="143" t="s">
        <v>82</v>
      </c>
      <c r="AY190" s="18" t="s">
        <v>166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8" t="s">
        <v>80</v>
      </c>
      <c r="BK190" s="144">
        <f>ROUND(I190*H190,2)</f>
        <v>0</v>
      </c>
      <c r="BL190" s="18" t="s">
        <v>173</v>
      </c>
      <c r="BM190" s="143" t="s">
        <v>297</v>
      </c>
    </row>
    <row r="191" spans="2:65" s="1" customFormat="1" ht="11.25">
      <c r="B191" s="33"/>
      <c r="D191" s="145" t="s">
        <v>175</v>
      </c>
      <c r="F191" s="146" t="s">
        <v>298</v>
      </c>
      <c r="I191" s="147"/>
      <c r="L191" s="33"/>
      <c r="M191" s="148"/>
      <c r="T191" s="54"/>
      <c r="AT191" s="18" t="s">
        <v>175</v>
      </c>
      <c r="AU191" s="18" t="s">
        <v>82</v>
      </c>
    </row>
    <row r="192" spans="2:65" s="12" customFormat="1" ht="11.25">
      <c r="B192" s="149"/>
      <c r="D192" s="150" t="s">
        <v>177</v>
      </c>
      <c r="E192" s="151" t="s">
        <v>19</v>
      </c>
      <c r="F192" s="152" t="s">
        <v>201</v>
      </c>
      <c r="H192" s="151" t="s">
        <v>19</v>
      </c>
      <c r="I192" s="153"/>
      <c r="L192" s="149"/>
      <c r="M192" s="154"/>
      <c r="T192" s="155"/>
      <c r="AT192" s="151" t="s">
        <v>177</v>
      </c>
      <c r="AU192" s="151" t="s">
        <v>82</v>
      </c>
      <c r="AV192" s="12" t="s">
        <v>80</v>
      </c>
      <c r="AW192" s="12" t="s">
        <v>33</v>
      </c>
      <c r="AX192" s="12" t="s">
        <v>72</v>
      </c>
      <c r="AY192" s="151" t="s">
        <v>166</v>
      </c>
    </row>
    <row r="193" spans="2:65" s="12" customFormat="1" ht="11.25">
      <c r="B193" s="149"/>
      <c r="D193" s="150" t="s">
        <v>177</v>
      </c>
      <c r="E193" s="151" t="s">
        <v>19</v>
      </c>
      <c r="F193" s="152" t="s">
        <v>202</v>
      </c>
      <c r="H193" s="151" t="s">
        <v>19</v>
      </c>
      <c r="I193" s="153"/>
      <c r="L193" s="149"/>
      <c r="M193" s="154"/>
      <c r="T193" s="155"/>
      <c r="AT193" s="151" t="s">
        <v>177</v>
      </c>
      <c r="AU193" s="151" t="s">
        <v>82</v>
      </c>
      <c r="AV193" s="12" t="s">
        <v>80</v>
      </c>
      <c r="AW193" s="12" t="s">
        <v>33</v>
      </c>
      <c r="AX193" s="12" t="s">
        <v>72</v>
      </c>
      <c r="AY193" s="151" t="s">
        <v>166</v>
      </c>
    </row>
    <row r="194" spans="2:65" s="13" customFormat="1" ht="11.25">
      <c r="B194" s="156"/>
      <c r="D194" s="150" t="s">
        <v>177</v>
      </c>
      <c r="E194" s="157" t="s">
        <v>19</v>
      </c>
      <c r="F194" s="158" t="s">
        <v>288</v>
      </c>
      <c r="H194" s="159">
        <v>1305</v>
      </c>
      <c r="I194" s="160"/>
      <c r="L194" s="156"/>
      <c r="M194" s="161"/>
      <c r="T194" s="162"/>
      <c r="AT194" s="157" t="s">
        <v>177</v>
      </c>
      <c r="AU194" s="157" t="s">
        <v>82</v>
      </c>
      <c r="AV194" s="13" t="s">
        <v>82</v>
      </c>
      <c r="AW194" s="13" t="s">
        <v>33</v>
      </c>
      <c r="AX194" s="13" t="s">
        <v>80</v>
      </c>
      <c r="AY194" s="157" t="s">
        <v>166</v>
      </c>
    </row>
    <row r="195" spans="2:65" s="1" customFormat="1" ht="37.9" customHeight="1">
      <c r="B195" s="33"/>
      <c r="C195" s="132" t="s">
        <v>299</v>
      </c>
      <c r="D195" s="132" t="s">
        <v>168</v>
      </c>
      <c r="E195" s="133" t="s">
        <v>300</v>
      </c>
      <c r="F195" s="134" t="s">
        <v>301</v>
      </c>
      <c r="G195" s="135" t="s">
        <v>188</v>
      </c>
      <c r="H195" s="136">
        <v>1305</v>
      </c>
      <c r="I195" s="137"/>
      <c r="J195" s="138">
        <f>ROUND(I195*H195,2)</f>
        <v>0</v>
      </c>
      <c r="K195" s="134" t="s">
        <v>172</v>
      </c>
      <c r="L195" s="33"/>
      <c r="M195" s="139" t="s">
        <v>19</v>
      </c>
      <c r="N195" s="140" t="s">
        <v>43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173</v>
      </c>
      <c r="AT195" s="143" t="s">
        <v>168</v>
      </c>
      <c r="AU195" s="143" t="s">
        <v>82</v>
      </c>
      <c r="AY195" s="18" t="s">
        <v>166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80</v>
      </c>
      <c r="BK195" s="144">
        <f>ROUND(I195*H195,2)</f>
        <v>0</v>
      </c>
      <c r="BL195" s="18" t="s">
        <v>173</v>
      </c>
      <c r="BM195" s="143" t="s">
        <v>302</v>
      </c>
    </row>
    <row r="196" spans="2:65" s="1" customFormat="1" ht="11.25">
      <c r="B196" s="33"/>
      <c r="D196" s="145" t="s">
        <v>175</v>
      </c>
      <c r="F196" s="146" t="s">
        <v>303</v>
      </c>
      <c r="I196" s="147"/>
      <c r="L196" s="33"/>
      <c r="M196" s="148"/>
      <c r="T196" s="54"/>
      <c r="AT196" s="18" t="s">
        <v>175</v>
      </c>
      <c r="AU196" s="18" t="s">
        <v>82</v>
      </c>
    </row>
    <row r="197" spans="2:65" s="1" customFormat="1" ht="44.25" customHeight="1">
      <c r="B197" s="33"/>
      <c r="C197" s="132" t="s">
        <v>304</v>
      </c>
      <c r="D197" s="132" t="s">
        <v>168</v>
      </c>
      <c r="E197" s="133" t="s">
        <v>305</v>
      </c>
      <c r="F197" s="134" t="s">
        <v>306</v>
      </c>
      <c r="G197" s="135" t="s">
        <v>307</v>
      </c>
      <c r="H197" s="136">
        <v>15</v>
      </c>
      <c r="I197" s="137"/>
      <c r="J197" s="138">
        <f>ROUND(I197*H197,2)</f>
        <v>0</v>
      </c>
      <c r="K197" s="134" t="s">
        <v>172</v>
      </c>
      <c r="L197" s="33"/>
      <c r="M197" s="139" t="s">
        <v>19</v>
      </c>
      <c r="N197" s="140" t="s">
        <v>43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173</v>
      </c>
      <c r="AT197" s="143" t="s">
        <v>168</v>
      </c>
      <c r="AU197" s="143" t="s">
        <v>82</v>
      </c>
      <c r="AY197" s="18" t="s">
        <v>166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8" t="s">
        <v>80</v>
      </c>
      <c r="BK197" s="144">
        <f>ROUND(I197*H197,2)</f>
        <v>0</v>
      </c>
      <c r="BL197" s="18" t="s">
        <v>173</v>
      </c>
      <c r="BM197" s="143" t="s">
        <v>308</v>
      </c>
    </row>
    <row r="198" spans="2:65" s="1" customFormat="1" ht="11.25">
      <c r="B198" s="33"/>
      <c r="D198" s="145" t="s">
        <v>175</v>
      </c>
      <c r="F198" s="146" t="s">
        <v>309</v>
      </c>
      <c r="I198" s="147"/>
      <c r="L198" s="33"/>
      <c r="M198" s="148"/>
      <c r="T198" s="54"/>
      <c r="AT198" s="18" t="s">
        <v>175</v>
      </c>
      <c r="AU198" s="18" t="s">
        <v>82</v>
      </c>
    </row>
    <row r="199" spans="2:65" s="12" customFormat="1" ht="11.25">
      <c r="B199" s="149"/>
      <c r="D199" s="150" t="s">
        <v>177</v>
      </c>
      <c r="E199" s="151" t="s">
        <v>19</v>
      </c>
      <c r="F199" s="152" t="s">
        <v>310</v>
      </c>
      <c r="H199" s="151" t="s">
        <v>19</v>
      </c>
      <c r="I199" s="153"/>
      <c r="L199" s="149"/>
      <c r="M199" s="154"/>
      <c r="T199" s="155"/>
      <c r="AT199" s="151" t="s">
        <v>177</v>
      </c>
      <c r="AU199" s="151" t="s">
        <v>82</v>
      </c>
      <c r="AV199" s="12" t="s">
        <v>80</v>
      </c>
      <c r="AW199" s="12" t="s">
        <v>33</v>
      </c>
      <c r="AX199" s="12" t="s">
        <v>72</v>
      </c>
      <c r="AY199" s="151" t="s">
        <v>166</v>
      </c>
    </row>
    <row r="200" spans="2:65" s="13" customFormat="1" ht="11.25">
      <c r="B200" s="156"/>
      <c r="D200" s="150" t="s">
        <v>177</v>
      </c>
      <c r="E200" s="157" t="s">
        <v>19</v>
      </c>
      <c r="F200" s="158" t="s">
        <v>311</v>
      </c>
      <c r="H200" s="159">
        <v>15</v>
      </c>
      <c r="I200" s="160"/>
      <c r="L200" s="156"/>
      <c r="M200" s="161"/>
      <c r="T200" s="162"/>
      <c r="AT200" s="157" t="s">
        <v>177</v>
      </c>
      <c r="AU200" s="157" t="s">
        <v>82</v>
      </c>
      <c r="AV200" s="13" t="s">
        <v>82</v>
      </c>
      <c r="AW200" s="13" t="s">
        <v>33</v>
      </c>
      <c r="AX200" s="13" t="s">
        <v>80</v>
      </c>
      <c r="AY200" s="157" t="s">
        <v>166</v>
      </c>
    </row>
    <row r="201" spans="2:65" s="1" customFormat="1" ht="16.5" customHeight="1">
      <c r="B201" s="33"/>
      <c r="C201" s="170" t="s">
        <v>7</v>
      </c>
      <c r="D201" s="170" t="s">
        <v>277</v>
      </c>
      <c r="E201" s="171" t="s">
        <v>312</v>
      </c>
      <c r="F201" s="172" t="s">
        <v>313</v>
      </c>
      <c r="G201" s="173" t="s">
        <v>197</v>
      </c>
      <c r="H201" s="174">
        <v>0.93799999999999994</v>
      </c>
      <c r="I201" s="175"/>
      <c r="J201" s="176">
        <f>ROUND(I201*H201,2)</f>
        <v>0</v>
      </c>
      <c r="K201" s="172" t="s">
        <v>172</v>
      </c>
      <c r="L201" s="177"/>
      <c r="M201" s="178" t="s">
        <v>19</v>
      </c>
      <c r="N201" s="179" t="s">
        <v>43</v>
      </c>
      <c r="P201" s="141">
        <f>O201*H201</f>
        <v>0</v>
      </c>
      <c r="Q201" s="141">
        <v>0.22</v>
      </c>
      <c r="R201" s="141">
        <f>Q201*H201</f>
        <v>0.20635999999999999</v>
      </c>
      <c r="S201" s="141">
        <v>0</v>
      </c>
      <c r="T201" s="142">
        <f>S201*H201</f>
        <v>0</v>
      </c>
      <c r="AR201" s="143" t="s">
        <v>233</v>
      </c>
      <c r="AT201" s="143" t="s">
        <v>277</v>
      </c>
      <c r="AU201" s="143" t="s">
        <v>82</v>
      </c>
      <c r="AY201" s="18" t="s">
        <v>166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8" t="s">
        <v>80</v>
      </c>
      <c r="BK201" s="144">
        <f>ROUND(I201*H201,2)</f>
        <v>0</v>
      </c>
      <c r="BL201" s="18" t="s">
        <v>173</v>
      </c>
      <c r="BM201" s="143" t="s">
        <v>314</v>
      </c>
    </row>
    <row r="202" spans="2:65" s="13" customFormat="1" ht="11.25">
      <c r="B202" s="156"/>
      <c r="D202" s="150" t="s">
        <v>177</v>
      </c>
      <c r="F202" s="158" t="s">
        <v>315</v>
      </c>
      <c r="H202" s="159">
        <v>0.93799999999999994</v>
      </c>
      <c r="I202" s="160"/>
      <c r="L202" s="156"/>
      <c r="M202" s="161"/>
      <c r="T202" s="162"/>
      <c r="AT202" s="157" t="s">
        <v>177</v>
      </c>
      <c r="AU202" s="157" t="s">
        <v>82</v>
      </c>
      <c r="AV202" s="13" t="s">
        <v>82</v>
      </c>
      <c r="AW202" s="13" t="s">
        <v>4</v>
      </c>
      <c r="AX202" s="13" t="s">
        <v>80</v>
      </c>
      <c r="AY202" s="157" t="s">
        <v>166</v>
      </c>
    </row>
    <row r="203" spans="2:65" s="1" customFormat="1" ht="37.9" customHeight="1">
      <c r="B203" s="33"/>
      <c r="C203" s="132" t="s">
        <v>316</v>
      </c>
      <c r="D203" s="132" t="s">
        <v>168</v>
      </c>
      <c r="E203" s="133" t="s">
        <v>317</v>
      </c>
      <c r="F203" s="134" t="s">
        <v>318</v>
      </c>
      <c r="G203" s="135" t="s">
        <v>307</v>
      </c>
      <c r="H203" s="136">
        <v>15</v>
      </c>
      <c r="I203" s="137"/>
      <c r="J203" s="138">
        <f>ROUND(I203*H203,2)</f>
        <v>0</v>
      </c>
      <c r="K203" s="134" t="s">
        <v>172</v>
      </c>
      <c r="L203" s="33"/>
      <c r="M203" s="139" t="s">
        <v>19</v>
      </c>
      <c r="N203" s="140" t="s">
        <v>43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173</v>
      </c>
      <c r="AT203" s="143" t="s">
        <v>168</v>
      </c>
      <c r="AU203" s="143" t="s">
        <v>82</v>
      </c>
      <c r="AY203" s="18" t="s">
        <v>166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80</v>
      </c>
      <c r="BK203" s="144">
        <f>ROUND(I203*H203,2)</f>
        <v>0</v>
      </c>
      <c r="BL203" s="18" t="s">
        <v>173</v>
      </c>
      <c r="BM203" s="143" t="s">
        <v>319</v>
      </c>
    </row>
    <row r="204" spans="2:65" s="1" customFormat="1" ht="11.25">
      <c r="B204" s="33"/>
      <c r="D204" s="145" t="s">
        <v>175</v>
      </c>
      <c r="F204" s="146" t="s">
        <v>320</v>
      </c>
      <c r="I204" s="147"/>
      <c r="L204" s="33"/>
      <c r="M204" s="148"/>
      <c r="T204" s="54"/>
      <c r="AT204" s="18" t="s">
        <v>175</v>
      </c>
      <c r="AU204" s="18" t="s">
        <v>82</v>
      </c>
    </row>
    <row r="205" spans="2:65" s="1" customFormat="1" ht="16.5" customHeight="1">
      <c r="B205" s="33"/>
      <c r="C205" s="170" t="s">
        <v>321</v>
      </c>
      <c r="D205" s="170" t="s">
        <v>277</v>
      </c>
      <c r="E205" s="171" t="s">
        <v>322</v>
      </c>
      <c r="F205" s="172" t="s">
        <v>323</v>
      </c>
      <c r="G205" s="173" t="s">
        <v>307</v>
      </c>
      <c r="H205" s="174">
        <v>5</v>
      </c>
      <c r="I205" s="175"/>
      <c r="J205" s="176">
        <f>ROUND(I205*H205,2)</f>
        <v>0</v>
      </c>
      <c r="K205" s="172" t="s">
        <v>19</v>
      </c>
      <c r="L205" s="177"/>
      <c r="M205" s="178" t="s">
        <v>19</v>
      </c>
      <c r="N205" s="179" t="s">
        <v>43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233</v>
      </c>
      <c r="AT205" s="143" t="s">
        <v>277</v>
      </c>
      <c r="AU205" s="143" t="s">
        <v>82</v>
      </c>
      <c r="AY205" s="18" t="s">
        <v>166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8" t="s">
        <v>80</v>
      </c>
      <c r="BK205" s="144">
        <f>ROUND(I205*H205,2)</f>
        <v>0</v>
      </c>
      <c r="BL205" s="18" t="s">
        <v>173</v>
      </c>
      <c r="BM205" s="143" t="s">
        <v>324</v>
      </c>
    </row>
    <row r="206" spans="2:65" s="12" customFormat="1" ht="11.25">
      <c r="B206" s="149"/>
      <c r="D206" s="150" t="s">
        <v>177</v>
      </c>
      <c r="E206" s="151" t="s">
        <v>19</v>
      </c>
      <c r="F206" s="152" t="s">
        <v>191</v>
      </c>
      <c r="H206" s="151" t="s">
        <v>19</v>
      </c>
      <c r="I206" s="153"/>
      <c r="L206" s="149"/>
      <c r="M206" s="154"/>
      <c r="T206" s="155"/>
      <c r="AT206" s="151" t="s">
        <v>177</v>
      </c>
      <c r="AU206" s="151" t="s">
        <v>82</v>
      </c>
      <c r="AV206" s="12" t="s">
        <v>80</v>
      </c>
      <c r="AW206" s="12" t="s">
        <v>33</v>
      </c>
      <c r="AX206" s="12" t="s">
        <v>72</v>
      </c>
      <c r="AY206" s="151" t="s">
        <v>166</v>
      </c>
    </row>
    <row r="207" spans="2:65" s="13" customFormat="1" ht="11.25">
      <c r="B207" s="156"/>
      <c r="D207" s="150" t="s">
        <v>177</v>
      </c>
      <c r="E207" s="157" t="s">
        <v>19</v>
      </c>
      <c r="F207" s="158" t="s">
        <v>207</v>
      </c>
      <c r="H207" s="159">
        <v>5</v>
      </c>
      <c r="I207" s="160"/>
      <c r="L207" s="156"/>
      <c r="M207" s="161"/>
      <c r="T207" s="162"/>
      <c r="AT207" s="157" t="s">
        <v>177</v>
      </c>
      <c r="AU207" s="157" t="s">
        <v>82</v>
      </c>
      <c r="AV207" s="13" t="s">
        <v>82</v>
      </c>
      <c r="AW207" s="13" t="s">
        <v>33</v>
      </c>
      <c r="AX207" s="13" t="s">
        <v>80</v>
      </c>
      <c r="AY207" s="157" t="s">
        <v>166</v>
      </c>
    </row>
    <row r="208" spans="2:65" s="1" customFormat="1" ht="16.5" customHeight="1">
      <c r="B208" s="33"/>
      <c r="C208" s="170" t="s">
        <v>325</v>
      </c>
      <c r="D208" s="170" t="s">
        <v>277</v>
      </c>
      <c r="E208" s="171" t="s">
        <v>326</v>
      </c>
      <c r="F208" s="172" t="s">
        <v>327</v>
      </c>
      <c r="G208" s="173" t="s">
        <v>307</v>
      </c>
      <c r="H208" s="174">
        <v>5</v>
      </c>
      <c r="I208" s="175"/>
      <c r="J208" s="176">
        <f>ROUND(I208*H208,2)</f>
        <v>0</v>
      </c>
      <c r="K208" s="172" t="s">
        <v>19</v>
      </c>
      <c r="L208" s="177"/>
      <c r="M208" s="178" t="s">
        <v>19</v>
      </c>
      <c r="N208" s="179" t="s">
        <v>43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233</v>
      </c>
      <c r="AT208" s="143" t="s">
        <v>277</v>
      </c>
      <c r="AU208" s="143" t="s">
        <v>82</v>
      </c>
      <c r="AY208" s="18" t="s">
        <v>166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8" t="s">
        <v>80</v>
      </c>
      <c r="BK208" s="144">
        <f>ROUND(I208*H208,2)</f>
        <v>0</v>
      </c>
      <c r="BL208" s="18" t="s">
        <v>173</v>
      </c>
      <c r="BM208" s="143" t="s">
        <v>328</v>
      </c>
    </row>
    <row r="209" spans="2:65" s="12" customFormat="1" ht="11.25">
      <c r="B209" s="149"/>
      <c r="D209" s="150" t="s">
        <v>177</v>
      </c>
      <c r="E209" s="151" t="s">
        <v>19</v>
      </c>
      <c r="F209" s="152" t="s">
        <v>191</v>
      </c>
      <c r="H209" s="151" t="s">
        <v>19</v>
      </c>
      <c r="I209" s="153"/>
      <c r="L209" s="149"/>
      <c r="M209" s="154"/>
      <c r="T209" s="155"/>
      <c r="AT209" s="151" t="s">
        <v>177</v>
      </c>
      <c r="AU209" s="151" t="s">
        <v>82</v>
      </c>
      <c r="AV209" s="12" t="s">
        <v>80</v>
      </c>
      <c r="AW209" s="12" t="s">
        <v>33</v>
      </c>
      <c r="AX209" s="12" t="s">
        <v>72</v>
      </c>
      <c r="AY209" s="151" t="s">
        <v>166</v>
      </c>
    </row>
    <row r="210" spans="2:65" s="13" customFormat="1" ht="11.25">
      <c r="B210" s="156"/>
      <c r="D210" s="150" t="s">
        <v>177</v>
      </c>
      <c r="E210" s="157" t="s">
        <v>19</v>
      </c>
      <c r="F210" s="158" t="s">
        <v>207</v>
      </c>
      <c r="H210" s="159">
        <v>5</v>
      </c>
      <c r="I210" s="160"/>
      <c r="L210" s="156"/>
      <c r="M210" s="161"/>
      <c r="T210" s="162"/>
      <c r="AT210" s="157" t="s">
        <v>177</v>
      </c>
      <c r="AU210" s="157" t="s">
        <v>82</v>
      </c>
      <c r="AV210" s="13" t="s">
        <v>82</v>
      </c>
      <c r="AW210" s="13" t="s">
        <v>33</v>
      </c>
      <c r="AX210" s="13" t="s">
        <v>80</v>
      </c>
      <c r="AY210" s="157" t="s">
        <v>166</v>
      </c>
    </row>
    <row r="211" spans="2:65" s="1" customFormat="1" ht="21.75" customHeight="1">
      <c r="B211" s="33"/>
      <c r="C211" s="170" t="s">
        <v>329</v>
      </c>
      <c r="D211" s="170" t="s">
        <v>277</v>
      </c>
      <c r="E211" s="171" t="s">
        <v>330</v>
      </c>
      <c r="F211" s="172" t="s">
        <v>331</v>
      </c>
      <c r="G211" s="173" t="s">
        <v>307</v>
      </c>
      <c r="H211" s="174">
        <v>5</v>
      </c>
      <c r="I211" s="175"/>
      <c r="J211" s="176">
        <f>ROUND(I211*H211,2)</f>
        <v>0</v>
      </c>
      <c r="K211" s="172" t="s">
        <v>19</v>
      </c>
      <c r="L211" s="177"/>
      <c r="M211" s="178" t="s">
        <v>19</v>
      </c>
      <c r="N211" s="179" t="s">
        <v>43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233</v>
      </c>
      <c r="AT211" s="143" t="s">
        <v>277</v>
      </c>
      <c r="AU211" s="143" t="s">
        <v>82</v>
      </c>
      <c r="AY211" s="18" t="s">
        <v>166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8" t="s">
        <v>80</v>
      </c>
      <c r="BK211" s="144">
        <f>ROUND(I211*H211,2)</f>
        <v>0</v>
      </c>
      <c r="BL211" s="18" t="s">
        <v>173</v>
      </c>
      <c r="BM211" s="143" t="s">
        <v>332</v>
      </c>
    </row>
    <row r="212" spans="2:65" s="12" customFormat="1" ht="11.25">
      <c r="B212" s="149"/>
      <c r="D212" s="150" t="s">
        <v>177</v>
      </c>
      <c r="E212" s="151" t="s">
        <v>19</v>
      </c>
      <c r="F212" s="152" t="s">
        <v>191</v>
      </c>
      <c r="H212" s="151" t="s">
        <v>19</v>
      </c>
      <c r="I212" s="153"/>
      <c r="L212" s="149"/>
      <c r="M212" s="154"/>
      <c r="T212" s="155"/>
      <c r="AT212" s="151" t="s">
        <v>177</v>
      </c>
      <c r="AU212" s="151" t="s">
        <v>82</v>
      </c>
      <c r="AV212" s="12" t="s">
        <v>80</v>
      </c>
      <c r="AW212" s="12" t="s">
        <v>33</v>
      </c>
      <c r="AX212" s="12" t="s">
        <v>72</v>
      </c>
      <c r="AY212" s="151" t="s">
        <v>166</v>
      </c>
    </row>
    <row r="213" spans="2:65" s="13" customFormat="1" ht="11.25">
      <c r="B213" s="156"/>
      <c r="D213" s="150" t="s">
        <v>177</v>
      </c>
      <c r="E213" s="157" t="s">
        <v>19</v>
      </c>
      <c r="F213" s="158" t="s">
        <v>207</v>
      </c>
      <c r="H213" s="159">
        <v>5</v>
      </c>
      <c r="I213" s="160"/>
      <c r="L213" s="156"/>
      <c r="M213" s="161"/>
      <c r="T213" s="162"/>
      <c r="AT213" s="157" t="s">
        <v>177</v>
      </c>
      <c r="AU213" s="157" t="s">
        <v>82</v>
      </c>
      <c r="AV213" s="13" t="s">
        <v>82</v>
      </c>
      <c r="AW213" s="13" t="s">
        <v>33</v>
      </c>
      <c r="AX213" s="13" t="s">
        <v>80</v>
      </c>
      <c r="AY213" s="157" t="s">
        <v>166</v>
      </c>
    </row>
    <row r="214" spans="2:65" s="1" customFormat="1" ht="33" customHeight="1">
      <c r="B214" s="33"/>
      <c r="C214" s="132" t="s">
        <v>333</v>
      </c>
      <c r="D214" s="132" t="s">
        <v>168</v>
      </c>
      <c r="E214" s="133" t="s">
        <v>334</v>
      </c>
      <c r="F214" s="134" t="s">
        <v>335</v>
      </c>
      <c r="G214" s="135" t="s">
        <v>307</v>
      </c>
      <c r="H214" s="136">
        <v>15</v>
      </c>
      <c r="I214" s="137"/>
      <c r="J214" s="138">
        <f>ROUND(I214*H214,2)</f>
        <v>0</v>
      </c>
      <c r="K214" s="134" t="s">
        <v>172</v>
      </c>
      <c r="L214" s="33"/>
      <c r="M214" s="139" t="s">
        <v>19</v>
      </c>
      <c r="N214" s="140" t="s">
        <v>43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173</v>
      </c>
      <c r="AT214" s="143" t="s">
        <v>168</v>
      </c>
      <c r="AU214" s="143" t="s">
        <v>82</v>
      </c>
      <c r="AY214" s="18" t="s">
        <v>166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8" t="s">
        <v>80</v>
      </c>
      <c r="BK214" s="144">
        <f>ROUND(I214*H214,2)</f>
        <v>0</v>
      </c>
      <c r="BL214" s="18" t="s">
        <v>173</v>
      </c>
      <c r="BM214" s="143" t="s">
        <v>336</v>
      </c>
    </row>
    <row r="215" spans="2:65" s="1" customFormat="1" ht="11.25">
      <c r="B215" s="33"/>
      <c r="D215" s="145" t="s">
        <v>175</v>
      </c>
      <c r="F215" s="146" t="s">
        <v>337</v>
      </c>
      <c r="I215" s="147"/>
      <c r="L215" s="33"/>
      <c r="M215" s="148"/>
      <c r="T215" s="54"/>
      <c r="AT215" s="18" t="s">
        <v>175</v>
      </c>
      <c r="AU215" s="18" t="s">
        <v>82</v>
      </c>
    </row>
    <row r="216" spans="2:65" s="12" customFormat="1" ht="11.25">
      <c r="B216" s="149"/>
      <c r="D216" s="150" t="s">
        <v>177</v>
      </c>
      <c r="E216" s="151" t="s">
        <v>19</v>
      </c>
      <c r="F216" s="152" t="s">
        <v>310</v>
      </c>
      <c r="H216" s="151" t="s">
        <v>19</v>
      </c>
      <c r="I216" s="153"/>
      <c r="L216" s="149"/>
      <c r="M216" s="154"/>
      <c r="T216" s="155"/>
      <c r="AT216" s="151" t="s">
        <v>177</v>
      </c>
      <c r="AU216" s="151" t="s">
        <v>82</v>
      </c>
      <c r="AV216" s="12" t="s">
        <v>80</v>
      </c>
      <c r="AW216" s="12" t="s">
        <v>33</v>
      </c>
      <c r="AX216" s="12" t="s">
        <v>72</v>
      </c>
      <c r="AY216" s="151" t="s">
        <v>166</v>
      </c>
    </row>
    <row r="217" spans="2:65" s="13" customFormat="1" ht="11.25">
      <c r="B217" s="156"/>
      <c r="D217" s="150" t="s">
        <v>177</v>
      </c>
      <c r="E217" s="157" t="s">
        <v>19</v>
      </c>
      <c r="F217" s="158" t="s">
        <v>311</v>
      </c>
      <c r="H217" s="159">
        <v>15</v>
      </c>
      <c r="I217" s="160"/>
      <c r="L217" s="156"/>
      <c r="M217" s="161"/>
      <c r="T217" s="162"/>
      <c r="AT217" s="157" t="s">
        <v>177</v>
      </c>
      <c r="AU217" s="157" t="s">
        <v>82</v>
      </c>
      <c r="AV217" s="13" t="s">
        <v>82</v>
      </c>
      <c r="AW217" s="13" t="s">
        <v>33</v>
      </c>
      <c r="AX217" s="13" t="s">
        <v>80</v>
      </c>
      <c r="AY217" s="157" t="s">
        <v>166</v>
      </c>
    </row>
    <row r="218" spans="2:65" s="1" customFormat="1" ht="16.5" customHeight="1">
      <c r="B218" s="33"/>
      <c r="C218" s="170" t="s">
        <v>338</v>
      </c>
      <c r="D218" s="170" t="s">
        <v>277</v>
      </c>
      <c r="E218" s="171" t="s">
        <v>339</v>
      </c>
      <c r="F218" s="172" t="s">
        <v>340</v>
      </c>
      <c r="G218" s="173" t="s">
        <v>341</v>
      </c>
      <c r="H218" s="174">
        <v>1.4999999999999999E-2</v>
      </c>
      <c r="I218" s="175"/>
      <c r="J218" s="176">
        <f>ROUND(I218*H218,2)</f>
        <v>0</v>
      </c>
      <c r="K218" s="172" t="s">
        <v>172</v>
      </c>
      <c r="L218" s="177"/>
      <c r="M218" s="178" t="s">
        <v>19</v>
      </c>
      <c r="N218" s="179" t="s">
        <v>43</v>
      </c>
      <c r="P218" s="141">
        <f>O218*H218</f>
        <v>0</v>
      </c>
      <c r="Q218" s="141">
        <v>1</v>
      </c>
      <c r="R218" s="141">
        <f>Q218*H218</f>
        <v>1.4999999999999999E-2</v>
      </c>
      <c r="S218" s="141">
        <v>0</v>
      </c>
      <c r="T218" s="142">
        <f>S218*H218</f>
        <v>0</v>
      </c>
      <c r="AR218" s="143" t="s">
        <v>233</v>
      </c>
      <c r="AT218" s="143" t="s">
        <v>277</v>
      </c>
      <c r="AU218" s="143" t="s">
        <v>82</v>
      </c>
      <c r="AY218" s="18" t="s">
        <v>166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8" t="s">
        <v>80</v>
      </c>
      <c r="BK218" s="144">
        <f>ROUND(I218*H218,2)</f>
        <v>0</v>
      </c>
      <c r="BL218" s="18" t="s">
        <v>173</v>
      </c>
      <c r="BM218" s="143" t="s">
        <v>342</v>
      </c>
    </row>
    <row r="219" spans="2:65" s="13" customFormat="1" ht="11.25">
      <c r="B219" s="156"/>
      <c r="D219" s="150" t="s">
        <v>177</v>
      </c>
      <c r="F219" s="158" t="s">
        <v>343</v>
      </c>
      <c r="H219" s="159">
        <v>1.4999999999999999E-2</v>
      </c>
      <c r="I219" s="160"/>
      <c r="L219" s="156"/>
      <c r="M219" s="161"/>
      <c r="T219" s="162"/>
      <c r="AT219" s="157" t="s">
        <v>177</v>
      </c>
      <c r="AU219" s="157" t="s">
        <v>82</v>
      </c>
      <c r="AV219" s="13" t="s">
        <v>82</v>
      </c>
      <c r="AW219" s="13" t="s">
        <v>4</v>
      </c>
      <c r="AX219" s="13" t="s">
        <v>80</v>
      </c>
      <c r="AY219" s="157" t="s">
        <v>166</v>
      </c>
    </row>
    <row r="220" spans="2:65" s="1" customFormat="1" ht="24.2" customHeight="1">
      <c r="B220" s="33"/>
      <c r="C220" s="132" t="s">
        <v>344</v>
      </c>
      <c r="D220" s="132" t="s">
        <v>168</v>
      </c>
      <c r="E220" s="133" t="s">
        <v>345</v>
      </c>
      <c r="F220" s="134" t="s">
        <v>346</v>
      </c>
      <c r="G220" s="135" t="s">
        <v>188</v>
      </c>
      <c r="H220" s="136">
        <v>15</v>
      </c>
      <c r="I220" s="137"/>
      <c r="J220" s="138">
        <f>ROUND(I220*H220,2)</f>
        <v>0</v>
      </c>
      <c r="K220" s="134" t="s">
        <v>172</v>
      </c>
      <c r="L220" s="33"/>
      <c r="M220" s="139" t="s">
        <v>19</v>
      </c>
      <c r="N220" s="140" t="s">
        <v>43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173</v>
      </c>
      <c r="AT220" s="143" t="s">
        <v>168</v>
      </c>
      <c r="AU220" s="143" t="s">
        <v>82</v>
      </c>
      <c r="AY220" s="18" t="s">
        <v>166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8" t="s">
        <v>80</v>
      </c>
      <c r="BK220" s="144">
        <f>ROUND(I220*H220,2)</f>
        <v>0</v>
      </c>
      <c r="BL220" s="18" t="s">
        <v>173</v>
      </c>
      <c r="BM220" s="143" t="s">
        <v>347</v>
      </c>
    </row>
    <row r="221" spans="2:65" s="1" customFormat="1" ht="11.25">
      <c r="B221" s="33"/>
      <c r="D221" s="145" t="s">
        <v>175</v>
      </c>
      <c r="F221" s="146" t="s">
        <v>348</v>
      </c>
      <c r="I221" s="147"/>
      <c r="L221" s="33"/>
      <c r="M221" s="148"/>
      <c r="T221" s="54"/>
      <c r="AT221" s="18" t="s">
        <v>175</v>
      </c>
      <c r="AU221" s="18" t="s">
        <v>82</v>
      </c>
    </row>
    <row r="222" spans="2:65" s="12" customFormat="1" ht="11.25">
      <c r="B222" s="149"/>
      <c r="D222" s="150" t="s">
        <v>177</v>
      </c>
      <c r="E222" s="151" t="s">
        <v>19</v>
      </c>
      <c r="F222" s="152" t="s">
        <v>349</v>
      </c>
      <c r="H222" s="151" t="s">
        <v>19</v>
      </c>
      <c r="I222" s="153"/>
      <c r="L222" s="149"/>
      <c r="M222" s="154"/>
      <c r="T222" s="155"/>
      <c r="AT222" s="151" t="s">
        <v>177</v>
      </c>
      <c r="AU222" s="151" t="s">
        <v>82</v>
      </c>
      <c r="AV222" s="12" t="s">
        <v>80</v>
      </c>
      <c r="AW222" s="12" t="s">
        <v>33</v>
      </c>
      <c r="AX222" s="12" t="s">
        <v>72</v>
      </c>
      <c r="AY222" s="151" t="s">
        <v>166</v>
      </c>
    </row>
    <row r="223" spans="2:65" s="13" customFormat="1" ht="11.25">
      <c r="B223" s="156"/>
      <c r="D223" s="150" t="s">
        <v>177</v>
      </c>
      <c r="E223" s="157" t="s">
        <v>19</v>
      </c>
      <c r="F223" s="158" t="s">
        <v>350</v>
      </c>
      <c r="H223" s="159">
        <v>15</v>
      </c>
      <c r="I223" s="160"/>
      <c r="L223" s="156"/>
      <c r="M223" s="161"/>
      <c r="T223" s="162"/>
      <c r="AT223" s="157" t="s">
        <v>177</v>
      </c>
      <c r="AU223" s="157" t="s">
        <v>82</v>
      </c>
      <c r="AV223" s="13" t="s">
        <v>82</v>
      </c>
      <c r="AW223" s="13" t="s">
        <v>33</v>
      </c>
      <c r="AX223" s="13" t="s">
        <v>80</v>
      </c>
      <c r="AY223" s="157" t="s">
        <v>166</v>
      </c>
    </row>
    <row r="224" spans="2:65" s="1" customFormat="1" ht="24.2" customHeight="1">
      <c r="B224" s="33"/>
      <c r="C224" s="132" t="s">
        <v>351</v>
      </c>
      <c r="D224" s="132" t="s">
        <v>168</v>
      </c>
      <c r="E224" s="133" t="s">
        <v>352</v>
      </c>
      <c r="F224" s="134" t="s">
        <v>353</v>
      </c>
      <c r="G224" s="135" t="s">
        <v>307</v>
      </c>
      <c r="H224" s="136">
        <v>10</v>
      </c>
      <c r="I224" s="137"/>
      <c r="J224" s="138">
        <f>ROUND(I224*H224,2)</f>
        <v>0</v>
      </c>
      <c r="K224" s="134" t="s">
        <v>172</v>
      </c>
      <c r="L224" s="33"/>
      <c r="M224" s="139" t="s">
        <v>19</v>
      </c>
      <c r="N224" s="140" t="s">
        <v>43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173</v>
      </c>
      <c r="AT224" s="143" t="s">
        <v>168</v>
      </c>
      <c r="AU224" s="143" t="s">
        <v>82</v>
      </c>
      <c r="AY224" s="18" t="s">
        <v>166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8" t="s">
        <v>80</v>
      </c>
      <c r="BK224" s="144">
        <f>ROUND(I224*H224,2)</f>
        <v>0</v>
      </c>
      <c r="BL224" s="18" t="s">
        <v>173</v>
      </c>
      <c r="BM224" s="143" t="s">
        <v>354</v>
      </c>
    </row>
    <row r="225" spans="2:65" s="1" customFormat="1" ht="11.25">
      <c r="B225" s="33"/>
      <c r="D225" s="145" t="s">
        <v>175</v>
      </c>
      <c r="F225" s="146" t="s">
        <v>355</v>
      </c>
      <c r="I225" s="147"/>
      <c r="L225" s="33"/>
      <c r="M225" s="148"/>
      <c r="T225" s="54"/>
      <c r="AT225" s="18" t="s">
        <v>175</v>
      </c>
      <c r="AU225" s="18" t="s">
        <v>82</v>
      </c>
    </row>
    <row r="226" spans="2:65" s="12" customFormat="1" ht="11.25">
      <c r="B226" s="149"/>
      <c r="D226" s="150" t="s">
        <v>177</v>
      </c>
      <c r="E226" s="151" t="s">
        <v>19</v>
      </c>
      <c r="F226" s="152" t="s">
        <v>356</v>
      </c>
      <c r="H226" s="151" t="s">
        <v>19</v>
      </c>
      <c r="I226" s="153"/>
      <c r="L226" s="149"/>
      <c r="M226" s="154"/>
      <c r="T226" s="155"/>
      <c r="AT226" s="151" t="s">
        <v>177</v>
      </c>
      <c r="AU226" s="151" t="s">
        <v>82</v>
      </c>
      <c r="AV226" s="12" t="s">
        <v>80</v>
      </c>
      <c r="AW226" s="12" t="s">
        <v>33</v>
      </c>
      <c r="AX226" s="12" t="s">
        <v>72</v>
      </c>
      <c r="AY226" s="151" t="s">
        <v>166</v>
      </c>
    </row>
    <row r="227" spans="2:65" s="13" customFormat="1" ht="11.25">
      <c r="B227" s="156"/>
      <c r="D227" s="150" t="s">
        <v>177</v>
      </c>
      <c r="E227" s="157" t="s">
        <v>19</v>
      </c>
      <c r="F227" s="158" t="s">
        <v>357</v>
      </c>
      <c r="H227" s="159">
        <v>10</v>
      </c>
      <c r="I227" s="160"/>
      <c r="L227" s="156"/>
      <c r="M227" s="161"/>
      <c r="T227" s="162"/>
      <c r="AT227" s="157" t="s">
        <v>177</v>
      </c>
      <c r="AU227" s="157" t="s">
        <v>82</v>
      </c>
      <c r="AV227" s="13" t="s">
        <v>82</v>
      </c>
      <c r="AW227" s="13" t="s">
        <v>33</v>
      </c>
      <c r="AX227" s="13" t="s">
        <v>80</v>
      </c>
      <c r="AY227" s="157" t="s">
        <v>166</v>
      </c>
    </row>
    <row r="228" spans="2:65" s="1" customFormat="1" ht="24.2" customHeight="1">
      <c r="B228" s="33"/>
      <c r="C228" s="132" t="s">
        <v>358</v>
      </c>
      <c r="D228" s="132" t="s">
        <v>168</v>
      </c>
      <c r="E228" s="133" t="s">
        <v>359</v>
      </c>
      <c r="F228" s="134" t="s">
        <v>360</v>
      </c>
      <c r="G228" s="135" t="s">
        <v>307</v>
      </c>
      <c r="H228" s="136">
        <v>5</v>
      </c>
      <c r="I228" s="137"/>
      <c r="J228" s="138">
        <f>ROUND(I228*H228,2)</f>
        <v>0</v>
      </c>
      <c r="K228" s="134" t="s">
        <v>172</v>
      </c>
      <c r="L228" s="33"/>
      <c r="M228" s="139" t="s">
        <v>19</v>
      </c>
      <c r="N228" s="140" t="s">
        <v>43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173</v>
      </c>
      <c r="AT228" s="143" t="s">
        <v>168</v>
      </c>
      <c r="AU228" s="143" t="s">
        <v>82</v>
      </c>
      <c r="AY228" s="18" t="s">
        <v>166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8" t="s">
        <v>80</v>
      </c>
      <c r="BK228" s="144">
        <f>ROUND(I228*H228,2)</f>
        <v>0</v>
      </c>
      <c r="BL228" s="18" t="s">
        <v>173</v>
      </c>
      <c r="BM228" s="143" t="s">
        <v>361</v>
      </c>
    </row>
    <row r="229" spans="2:65" s="1" customFormat="1" ht="11.25">
      <c r="B229" s="33"/>
      <c r="D229" s="145" t="s">
        <v>175</v>
      </c>
      <c r="F229" s="146" t="s">
        <v>362</v>
      </c>
      <c r="I229" s="147"/>
      <c r="L229" s="33"/>
      <c r="M229" s="148"/>
      <c r="T229" s="54"/>
      <c r="AT229" s="18" t="s">
        <v>175</v>
      </c>
      <c r="AU229" s="18" t="s">
        <v>82</v>
      </c>
    </row>
    <row r="230" spans="2:65" s="12" customFormat="1" ht="11.25">
      <c r="B230" s="149"/>
      <c r="D230" s="150" t="s">
        <v>177</v>
      </c>
      <c r="E230" s="151" t="s">
        <v>19</v>
      </c>
      <c r="F230" s="152" t="s">
        <v>356</v>
      </c>
      <c r="H230" s="151" t="s">
        <v>19</v>
      </c>
      <c r="I230" s="153"/>
      <c r="L230" s="149"/>
      <c r="M230" s="154"/>
      <c r="T230" s="155"/>
      <c r="AT230" s="151" t="s">
        <v>177</v>
      </c>
      <c r="AU230" s="151" t="s">
        <v>82</v>
      </c>
      <c r="AV230" s="12" t="s">
        <v>80</v>
      </c>
      <c r="AW230" s="12" t="s">
        <v>33</v>
      </c>
      <c r="AX230" s="12" t="s">
        <v>72</v>
      </c>
      <c r="AY230" s="151" t="s">
        <v>166</v>
      </c>
    </row>
    <row r="231" spans="2:65" s="13" customFormat="1" ht="11.25">
      <c r="B231" s="156"/>
      <c r="D231" s="150" t="s">
        <v>177</v>
      </c>
      <c r="E231" s="157" t="s">
        <v>19</v>
      </c>
      <c r="F231" s="158" t="s">
        <v>207</v>
      </c>
      <c r="H231" s="159">
        <v>5</v>
      </c>
      <c r="I231" s="160"/>
      <c r="L231" s="156"/>
      <c r="M231" s="161"/>
      <c r="T231" s="162"/>
      <c r="AT231" s="157" t="s">
        <v>177</v>
      </c>
      <c r="AU231" s="157" t="s">
        <v>82</v>
      </c>
      <c r="AV231" s="13" t="s">
        <v>82</v>
      </c>
      <c r="AW231" s="13" t="s">
        <v>33</v>
      </c>
      <c r="AX231" s="13" t="s">
        <v>80</v>
      </c>
      <c r="AY231" s="157" t="s">
        <v>166</v>
      </c>
    </row>
    <row r="232" spans="2:65" s="1" customFormat="1" ht="44.25" customHeight="1">
      <c r="B232" s="33"/>
      <c r="C232" s="132" t="s">
        <v>363</v>
      </c>
      <c r="D232" s="132" t="s">
        <v>168</v>
      </c>
      <c r="E232" s="133" t="s">
        <v>364</v>
      </c>
      <c r="F232" s="134" t="s">
        <v>365</v>
      </c>
      <c r="G232" s="135" t="s">
        <v>307</v>
      </c>
      <c r="H232" s="136">
        <v>15</v>
      </c>
      <c r="I232" s="137"/>
      <c r="J232" s="138">
        <f>ROUND(I232*H232,2)</f>
        <v>0</v>
      </c>
      <c r="K232" s="134" t="s">
        <v>172</v>
      </c>
      <c r="L232" s="33"/>
      <c r="M232" s="139" t="s">
        <v>19</v>
      </c>
      <c r="N232" s="140" t="s">
        <v>43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173</v>
      </c>
      <c r="AT232" s="143" t="s">
        <v>168</v>
      </c>
      <c r="AU232" s="143" t="s">
        <v>82</v>
      </c>
      <c r="AY232" s="18" t="s">
        <v>166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8" t="s">
        <v>80</v>
      </c>
      <c r="BK232" s="144">
        <f>ROUND(I232*H232,2)</f>
        <v>0</v>
      </c>
      <c r="BL232" s="18" t="s">
        <v>173</v>
      </c>
      <c r="BM232" s="143" t="s">
        <v>366</v>
      </c>
    </row>
    <row r="233" spans="2:65" s="1" customFormat="1" ht="11.25">
      <c r="B233" s="33"/>
      <c r="D233" s="145" t="s">
        <v>175</v>
      </c>
      <c r="F233" s="146" t="s">
        <v>367</v>
      </c>
      <c r="I233" s="147"/>
      <c r="L233" s="33"/>
      <c r="M233" s="148"/>
      <c r="T233" s="54"/>
      <c r="AT233" s="18" t="s">
        <v>175</v>
      </c>
      <c r="AU233" s="18" t="s">
        <v>82</v>
      </c>
    </row>
    <row r="234" spans="2:65" s="12" customFormat="1" ht="11.25">
      <c r="B234" s="149"/>
      <c r="D234" s="150" t="s">
        <v>177</v>
      </c>
      <c r="E234" s="151" t="s">
        <v>19</v>
      </c>
      <c r="F234" s="152" t="s">
        <v>349</v>
      </c>
      <c r="H234" s="151" t="s">
        <v>19</v>
      </c>
      <c r="I234" s="153"/>
      <c r="L234" s="149"/>
      <c r="M234" s="154"/>
      <c r="T234" s="155"/>
      <c r="AT234" s="151" t="s">
        <v>177</v>
      </c>
      <c r="AU234" s="151" t="s">
        <v>82</v>
      </c>
      <c r="AV234" s="12" t="s">
        <v>80</v>
      </c>
      <c r="AW234" s="12" t="s">
        <v>33</v>
      </c>
      <c r="AX234" s="12" t="s">
        <v>72</v>
      </c>
      <c r="AY234" s="151" t="s">
        <v>166</v>
      </c>
    </row>
    <row r="235" spans="2:65" s="13" customFormat="1" ht="11.25">
      <c r="B235" s="156"/>
      <c r="D235" s="150" t="s">
        <v>177</v>
      </c>
      <c r="E235" s="157" t="s">
        <v>19</v>
      </c>
      <c r="F235" s="158" t="s">
        <v>276</v>
      </c>
      <c r="H235" s="159">
        <v>15</v>
      </c>
      <c r="I235" s="160"/>
      <c r="L235" s="156"/>
      <c r="M235" s="161"/>
      <c r="T235" s="162"/>
      <c r="AT235" s="157" t="s">
        <v>177</v>
      </c>
      <c r="AU235" s="157" t="s">
        <v>82</v>
      </c>
      <c r="AV235" s="13" t="s">
        <v>82</v>
      </c>
      <c r="AW235" s="13" t="s">
        <v>33</v>
      </c>
      <c r="AX235" s="13" t="s">
        <v>80</v>
      </c>
      <c r="AY235" s="157" t="s">
        <v>166</v>
      </c>
    </row>
    <row r="236" spans="2:65" s="1" customFormat="1" ht="44.25" customHeight="1">
      <c r="B236" s="33"/>
      <c r="C236" s="132" t="s">
        <v>368</v>
      </c>
      <c r="D236" s="132" t="s">
        <v>168</v>
      </c>
      <c r="E236" s="133" t="s">
        <v>369</v>
      </c>
      <c r="F236" s="134" t="s">
        <v>370</v>
      </c>
      <c r="G236" s="135" t="s">
        <v>307</v>
      </c>
      <c r="H236" s="136">
        <v>15</v>
      </c>
      <c r="I236" s="137"/>
      <c r="J236" s="138">
        <f>ROUND(I236*H236,2)</f>
        <v>0</v>
      </c>
      <c r="K236" s="134" t="s">
        <v>172</v>
      </c>
      <c r="L236" s="33"/>
      <c r="M236" s="139" t="s">
        <v>19</v>
      </c>
      <c r="N236" s="140" t="s">
        <v>43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173</v>
      </c>
      <c r="AT236" s="143" t="s">
        <v>168</v>
      </c>
      <c r="AU236" s="143" t="s">
        <v>82</v>
      </c>
      <c r="AY236" s="18" t="s">
        <v>166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80</v>
      </c>
      <c r="BK236" s="144">
        <f>ROUND(I236*H236,2)</f>
        <v>0</v>
      </c>
      <c r="BL236" s="18" t="s">
        <v>173</v>
      </c>
      <c r="BM236" s="143" t="s">
        <v>371</v>
      </c>
    </row>
    <row r="237" spans="2:65" s="1" customFormat="1" ht="11.25">
      <c r="B237" s="33"/>
      <c r="D237" s="145" t="s">
        <v>175</v>
      </c>
      <c r="F237" s="146" t="s">
        <v>372</v>
      </c>
      <c r="I237" s="147"/>
      <c r="L237" s="33"/>
      <c r="M237" s="148"/>
      <c r="T237" s="54"/>
      <c r="AT237" s="18" t="s">
        <v>175</v>
      </c>
      <c r="AU237" s="18" t="s">
        <v>82</v>
      </c>
    </row>
    <row r="238" spans="2:65" s="12" customFormat="1" ht="11.25">
      <c r="B238" s="149"/>
      <c r="D238" s="150" t="s">
        <v>177</v>
      </c>
      <c r="E238" s="151" t="s">
        <v>19</v>
      </c>
      <c r="F238" s="152" t="s">
        <v>349</v>
      </c>
      <c r="H238" s="151" t="s">
        <v>19</v>
      </c>
      <c r="I238" s="153"/>
      <c r="L238" s="149"/>
      <c r="M238" s="154"/>
      <c r="T238" s="155"/>
      <c r="AT238" s="151" t="s">
        <v>177</v>
      </c>
      <c r="AU238" s="151" t="s">
        <v>82</v>
      </c>
      <c r="AV238" s="12" t="s">
        <v>80</v>
      </c>
      <c r="AW238" s="12" t="s">
        <v>33</v>
      </c>
      <c r="AX238" s="12" t="s">
        <v>72</v>
      </c>
      <c r="AY238" s="151" t="s">
        <v>166</v>
      </c>
    </row>
    <row r="239" spans="2:65" s="13" customFormat="1" ht="11.25">
      <c r="B239" s="156"/>
      <c r="D239" s="150" t="s">
        <v>177</v>
      </c>
      <c r="E239" s="157" t="s">
        <v>19</v>
      </c>
      <c r="F239" s="158" t="s">
        <v>276</v>
      </c>
      <c r="H239" s="159">
        <v>15</v>
      </c>
      <c r="I239" s="160"/>
      <c r="L239" s="156"/>
      <c r="M239" s="161"/>
      <c r="T239" s="162"/>
      <c r="AT239" s="157" t="s">
        <v>177</v>
      </c>
      <c r="AU239" s="157" t="s">
        <v>82</v>
      </c>
      <c r="AV239" s="13" t="s">
        <v>82</v>
      </c>
      <c r="AW239" s="13" t="s">
        <v>33</v>
      </c>
      <c r="AX239" s="13" t="s">
        <v>80</v>
      </c>
      <c r="AY239" s="157" t="s">
        <v>166</v>
      </c>
    </row>
    <row r="240" spans="2:65" s="1" customFormat="1" ht="16.5" customHeight="1">
      <c r="B240" s="33"/>
      <c r="C240" s="170" t="s">
        <v>373</v>
      </c>
      <c r="D240" s="170" t="s">
        <v>277</v>
      </c>
      <c r="E240" s="171" t="s">
        <v>374</v>
      </c>
      <c r="F240" s="172" t="s">
        <v>375</v>
      </c>
      <c r="G240" s="173" t="s">
        <v>280</v>
      </c>
      <c r="H240" s="174">
        <v>150</v>
      </c>
      <c r="I240" s="175"/>
      <c r="J240" s="176">
        <f>ROUND(I240*H240,2)</f>
        <v>0</v>
      </c>
      <c r="K240" s="172" t="s">
        <v>172</v>
      </c>
      <c r="L240" s="177"/>
      <c r="M240" s="178" t="s">
        <v>19</v>
      </c>
      <c r="N240" s="179" t="s">
        <v>43</v>
      </c>
      <c r="P240" s="141">
        <f>O240*H240</f>
        <v>0</v>
      </c>
      <c r="Q240" s="141">
        <v>1E-3</v>
      </c>
      <c r="R240" s="141">
        <f>Q240*H240</f>
        <v>0.15</v>
      </c>
      <c r="S240" s="141">
        <v>0</v>
      </c>
      <c r="T240" s="142">
        <f>S240*H240</f>
        <v>0</v>
      </c>
      <c r="AR240" s="143" t="s">
        <v>233</v>
      </c>
      <c r="AT240" s="143" t="s">
        <v>277</v>
      </c>
      <c r="AU240" s="143" t="s">
        <v>82</v>
      </c>
      <c r="AY240" s="18" t="s">
        <v>166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8" t="s">
        <v>80</v>
      </c>
      <c r="BK240" s="144">
        <f>ROUND(I240*H240,2)</f>
        <v>0</v>
      </c>
      <c r="BL240" s="18" t="s">
        <v>173</v>
      </c>
      <c r="BM240" s="143" t="s">
        <v>376</v>
      </c>
    </row>
    <row r="241" spans="2:65" s="13" customFormat="1" ht="11.25">
      <c r="B241" s="156"/>
      <c r="D241" s="150" t="s">
        <v>177</v>
      </c>
      <c r="E241" s="157" t="s">
        <v>19</v>
      </c>
      <c r="F241" s="158" t="s">
        <v>377</v>
      </c>
      <c r="H241" s="159">
        <v>150</v>
      </c>
      <c r="I241" s="160"/>
      <c r="L241" s="156"/>
      <c r="M241" s="161"/>
      <c r="T241" s="162"/>
      <c r="AT241" s="157" t="s">
        <v>177</v>
      </c>
      <c r="AU241" s="157" t="s">
        <v>82</v>
      </c>
      <c r="AV241" s="13" t="s">
        <v>82</v>
      </c>
      <c r="AW241" s="13" t="s">
        <v>33</v>
      </c>
      <c r="AX241" s="13" t="s">
        <v>80</v>
      </c>
      <c r="AY241" s="157" t="s">
        <v>166</v>
      </c>
    </row>
    <row r="242" spans="2:65" s="1" customFormat="1" ht="24.2" customHeight="1">
      <c r="B242" s="33"/>
      <c r="C242" s="132" t="s">
        <v>378</v>
      </c>
      <c r="D242" s="132" t="s">
        <v>168</v>
      </c>
      <c r="E242" s="133" t="s">
        <v>379</v>
      </c>
      <c r="F242" s="134" t="s">
        <v>380</v>
      </c>
      <c r="G242" s="135" t="s">
        <v>341</v>
      </c>
      <c r="H242" s="136">
        <v>8.0000000000000002E-3</v>
      </c>
      <c r="I242" s="137"/>
      <c r="J242" s="138">
        <f>ROUND(I242*H242,2)</f>
        <v>0</v>
      </c>
      <c r="K242" s="134" t="s">
        <v>172</v>
      </c>
      <c r="L242" s="33"/>
      <c r="M242" s="139" t="s">
        <v>19</v>
      </c>
      <c r="N242" s="140" t="s">
        <v>43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173</v>
      </c>
      <c r="AT242" s="143" t="s">
        <v>168</v>
      </c>
      <c r="AU242" s="143" t="s">
        <v>82</v>
      </c>
      <c r="AY242" s="18" t="s">
        <v>166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8" t="s">
        <v>80</v>
      </c>
      <c r="BK242" s="144">
        <f>ROUND(I242*H242,2)</f>
        <v>0</v>
      </c>
      <c r="BL242" s="18" t="s">
        <v>173</v>
      </c>
      <c r="BM242" s="143" t="s">
        <v>381</v>
      </c>
    </row>
    <row r="243" spans="2:65" s="1" customFormat="1" ht="11.25">
      <c r="B243" s="33"/>
      <c r="D243" s="145" t="s">
        <v>175</v>
      </c>
      <c r="F243" s="146" t="s">
        <v>382</v>
      </c>
      <c r="I243" s="147"/>
      <c r="L243" s="33"/>
      <c r="M243" s="148"/>
      <c r="T243" s="54"/>
      <c r="AT243" s="18" t="s">
        <v>175</v>
      </c>
      <c r="AU243" s="18" t="s">
        <v>82</v>
      </c>
    </row>
    <row r="244" spans="2:65" s="12" customFormat="1" ht="11.25">
      <c r="B244" s="149"/>
      <c r="D244" s="150" t="s">
        <v>177</v>
      </c>
      <c r="E244" s="151" t="s">
        <v>19</v>
      </c>
      <c r="F244" s="152" t="s">
        <v>201</v>
      </c>
      <c r="H244" s="151" t="s">
        <v>19</v>
      </c>
      <c r="I244" s="153"/>
      <c r="L244" s="149"/>
      <c r="M244" s="154"/>
      <c r="T244" s="155"/>
      <c r="AT244" s="151" t="s">
        <v>177</v>
      </c>
      <c r="AU244" s="151" t="s">
        <v>82</v>
      </c>
      <c r="AV244" s="12" t="s">
        <v>80</v>
      </c>
      <c r="AW244" s="12" t="s">
        <v>33</v>
      </c>
      <c r="AX244" s="12" t="s">
        <v>72</v>
      </c>
      <c r="AY244" s="151" t="s">
        <v>166</v>
      </c>
    </row>
    <row r="245" spans="2:65" s="12" customFormat="1" ht="11.25">
      <c r="B245" s="149"/>
      <c r="D245" s="150" t="s">
        <v>177</v>
      </c>
      <c r="E245" s="151" t="s">
        <v>19</v>
      </c>
      <c r="F245" s="152" t="s">
        <v>204</v>
      </c>
      <c r="H245" s="151" t="s">
        <v>19</v>
      </c>
      <c r="I245" s="153"/>
      <c r="L245" s="149"/>
      <c r="M245" s="154"/>
      <c r="T245" s="155"/>
      <c r="AT245" s="151" t="s">
        <v>177</v>
      </c>
      <c r="AU245" s="151" t="s">
        <v>82</v>
      </c>
      <c r="AV245" s="12" t="s">
        <v>80</v>
      </c>
      <c r="AW245" s="12" t="s">
        <v>33</v>
      </c>
      <c r="AX245" s="12" t="s">
        <v>72</v>
      </c>
      <c r="AY245" s="151" t="s">
        <v>166</v>
      </c>
    </row>
    <row r="246" spans="2:65" s="12" customFormat="1" ht="11.25">
      <c r="B246" s="149"/>
      <c r="D246" s="150" t="s">
        <v>177</v>
      </c>
      <c r="E246" s="151" t="s">
        <v>19</v>
      </c>
      <c r="F246" s="152" t="s">
        <v>383</v>
      </c>
      <c r="H246" s="151" t="s">
        <v>19</v>
      </c>
      <c r="I246" s="153"/>
      <c r="L246" s="149"/>
      <c r="M246" s="154"/>
      <c r="T246" s="155"/>
      <c r="AT246" s="151" t="s">
        <v>177</v>
      </c>
      <c r="AU246" s="151" t="s">
        <v>82</v>
      </c>
      <c r="AV246" s="12" t="s">
        <v>80</v>
      </c>
      <c r="AW246" s="12" t="s">
        <v>33</v>
      </c>
      <c r="AX246" s="12" t="s">
        <v>72</v>
      </c>
      <c r="AY246" s="151" t="s">
        <v>166</v>
      </c>
    </row>
    <row r="247" spans="2:65" s="13" customFormat="1" ht="11.25">
      <c r="B247" s="156"/>
      <c r="D247" s="150" t="s">
        <v>177</v>
      </c>
      <c r="E247" s="157" t="s">
        <v>19</v>
      </c>
      <c r="F247" s="158" t="s">
        <v>384</v>
      </c>
      <c r="H247" s="159">
        <v>3.0000000000000001E-3</v>
      </c>
      <c r="I247" s="160"/>
      <c r="L247" s="156"/>
      <c r="M247" s="161"/>
      <c r="T247" s="162"/>
      <c r="AT247" s="157" t="s">
        <v>177</v>
      </c>
      <c r="AU247" s="157" t="s">
        <v>82</v>
      </c>
      <c r="AV247" s="13" t="s">
        <v>82</v>
      </c>
      <c r="AW247" s="13" t="s">
        <v>33</v>
      </c>
      <c r="AX247" s="13" t="s">
        <v>72</v>
      </c>
      <c r="AY247" s="157" t="s">
        <v>166</v>
      </c>
    </row>
    <row r="248" spans="2:65" s="12" customFormat="1" ht="11.25">
      <c r="B248" s="149"/>
      <c r="D248" s="150" t="s">
        <v>177</v>
      </c>
      <c r="E248" s="151" t="s">
        <v>19</v>
      </c>
      <c r="F248" s="152" t="s">
        <v>383</v>
      </c>
      <c r="H248" s="151" t="s">
        <v>19</v>
      </c>
      <c r="I248" s="153"/>
      <c r="L248" s="149"/>
      <c r="M248" s="154"/>
      <c r="T248" s="155"/>
      <c r="AT248" s="151" t="s">
        <v>177</v>
      </c>
      <c r="AU248" s="151" t="s">
        <v>82</v>
      </c>
      <c r="AV248" s="12" t="s">
        <v>80</v>
      </c>
      <c r="AW248" s="12" t="s">
        <v>33</v>
      </c>
      <c r="AX248" s="12" t="s">
        <v>72</v>
      </c>
      <c r="AY248" s="151" t="s">
        <v>166</v>
      </c>
    </row>
    <row r="249" spans="2:65" s="12" customFormat="1" ht="11.25">
      <c r="B249" s="149"/>
      <c r="D249" s="150" t="s">
        <v>177</v>
      </c>
      <c r="E249" s="151" t="s">
        <v>19</v>
      </c>
      <c r="F249" s="152" t="s">
        <v>275</v>
      </c>
      <c r="H249" s="151" t="s">
        <v>19</v>
      </c>
      <c r="I249" s="153"/>
      <c r="L249" s="149"/>
      <c r="M249" s="154"/>
      <c r="T249" s="155"/>
      <c r="AT249" s="151" t="s">
        <v>177</v>
      </c>
      <c r="AU249" s="151" t="s">
        <v>82</v>
      </c>
      <c r="AV249" s="12" t="s">
        <v>80</v>
      </c>
      <c r="AW249" s="12" t="s">
        <v>33</v>
      </c>
      <c r="AX249" s="12" t="s">
        <v>72</v>
      </c>
      <c r="AY249" s="151" t="s">
        <v>166</v>
      </c>
    </row>
    <row r="250" spans="2:65" s="13" customFormat="1" ht="11.25">
      <c r="B250" s="156"/>
      <c r="D250" s="150" t="s">
        <v>177</v>
      </c>
      <c r="E250" s="157" t="s">
        <v>19</v>
      </c>
      <c r="F250" s="158" t="s">
        <v>385</v>
      </c>
      <c r="H250" s="159">
        <v>5.0000000000000001E-3</v>
      </c>
      <c r="I250" s="160"/>
      <c r="L250" s="156"/>
      <c r="M250" s="161"/>
      <c r="T250" s="162"/>
      <c r="AT250" s="157" t="s">
        <v>177</v>
      </c>
      <c r="AU250" s="157" t="s">
        <v>82</v>
      </c>
      <c r="AV250" s="13" t="s">
        <v>82</v>
      </c>
      <c r="AW250" s="13" t="s">
        <v>33</v>
      </c>
      <c r="AX250" s="13" t="s">
        <v>72</v>
      </c>
      <c r="AY250" s="157" t="s">
        <v>166</v>
      </c>
    </row>
    <row r="251" spans="2:65" s="14" customFormat="1" ht="11.25">
      <c r="B251" s="163"/>
      <c r="D251" s="150" t="s">
        <v>177</v>
      </c>
      <c r="E251" s="164" t="s">
        <v>19</v>
      </c>
      <c r="F251" s="165" t="s">
        <v>206</v>
      </c>
      <c r="H251" s="166">
        <v>8.0000000000000002E-3</v>
      </c>
      <c r="I251" s="167"/>
      <c r="L251" s="163"/>
      <c r="M251" s="168"/>
      <c r="T251" s="169"/>
      <c r="AT251" s="164" t="s">
        <v>177</v>
      </c>
      <c r="AU251" s="164" t="s">
        <v>82</v>
      </c>
      <c r="AV251" s="14" t="s">
        <v>173</v>
      </c>
      <c r="AW251" s="14" t="s">
        <v>33</v>
      </c>
      <c r="AX251" s="14" t="s">
        <v>80</v>
      </c>
      <c r="AY251" s="164" t="s">
        <v>166</v>
      </c>
    </row>
    <row r="252" spans="2:65" s="1" customFormat="1" ht="24.2" customHeight="1">
      <c r="B252" s="33"/>
      <c r="C252" s="132" t="s">
        <v>386</v>
      </c>
      <c r="D252" s="132" t="s">
        <v>168</v>
      </c>
      <c r="E252" s="133" t="s">
        <v>387</v>
      </c>
      <c r="F252" s="134" t="s">
        <v>388</v>
      </c>
      <c r="G252" s="135" t="s">
        <v>341</v>
      </c>
      <c r="H252" s="136">
        <v>4.0000000000000001E-3</v>
      </c>
      <c r="I252" s="137"/>
      <c r="J252" s="138">
        <f>ROUND(I252*H252,2)</f>
        <v>0</v>
      </c>
      <c r="K252" s="134" t="s">
        <v>172</v>
      </c>
      <c r="L252" s="33"/>
      <c r="M252" s="139" t="s">
        <v>19</v>
      </c>
      <c r="N252" s="140" t="s">
        <v>43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173</v>
      </c>
      <c r="AT252" s="143" t="s">
        <v>168</v>
      </c>
      <c r="AU252" s="143" t="s">
        <v>82</v>
      </c>
      <c r="AY252" s="18" t="s">
        <v>166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8" t="s">
        <v>80</v>
      </c>
      <c r="BK252" s="144">
        <f>ROUND(I252*H252,2)</f>
        <v>0</v>
      </c>
      <c r="BL252" s="18" t="s">
        <v>173</v>
      </c>
      <c r="BM252" s="143" t="s">
        <v>389</v>
      </c>
    </row>
    <row r="253" spans="2:65" s="1" customFormat="1" ht="11.25">
      <c r="B253" s="33"/>
      <c r="D253" s="145" t="s">
        <v>175</v>
      </c>
      <c r="F253" s="146" t="s">
        <v>390</v>
      </c>
      <c r="I253" s="147"/>
      <c r="L253" s="33"/>
      <c r="M253" s="148"/>
      <c r="T253" s="54"/>
      <c r="AT253" s="18" t="s">
        <v>175</v>
      </c>
      <c r="AU253" s="18" t="s">
        <v>82</v>
      </c>
    </row>
    <row r="254" spans="2:65" s="12" customFormat="1" ht="11.25">
      <c r="B254" s="149"/>
      <c r="D254" s="150" t="s">
        <v>177</v>
      </c>
      <c r="E254" s="151" t="s">
        <v>19</v>
      </c>
      <c r="F254" s="152" t="s">
        <v>201</v>
      </c>
      <c r="H254" s="151" t="s">
        <v>19</v>
      </c>
      <c r="I254" s="153"/>
      <c r="L254" s="149"/>
      <c r="M254" s="154"/>
      <c r="T254" s="155"/>
      <c r="AT254" s="151" t="s">
        <v>177</v>
      </c>
      <c r="AU254" s="151" t="s">
        <v>82</v>
      </c>
      <c r="AV254" s="12" t="s">
        <v>80</v>
      </c>
      <c r="AW254" s="12" t="s">
        <v>33</v>
      </c>
      <c r="AX254" s="12" t="s">
        <v>72</v>
      </c>
      <c r="AY254" s="151" t="s">
        <v>166</v>
      </c>
    </row>
    <row r="255" spans="2:65" s="12" customFormat="1" ht="11.25">
      <c r="B255" s="149"/>
      <c r="D255" s="150" t="s">
        <v>177</v>
      </c>
      <c r="E255" s="151" t="s">
        <v>19</v>
      </c>
      <c r="F255" s="152" t="s">
        <v>383</v>
      </c>
      <c r="H255" s="151" t="s">
        <v>19</v>
      </c>
      <c r="I255" s="153"/>
      <c r="L255" s="149"/>
      <c r="M255" s="154"/>
      <c r="T255" s="155"/>
      <c r="AT255" s="151" t="s">
        <v>177</v>
      </c>
      <c r="AU255" s="151" t="s">
        <v>82</v>
      </c>
      <c r="AV255" s="12" t="s">
        <v>80</v>
      </c>
      <c r="AW255" s="12" t="s">
        <v>33</v>
      </c>
      <c r="AX255" s="12" t="s">
        <v>72</v>
      </c>
      <c r="AY255" s="151" t="s">
        <v>166</v>
      </c>
    </row>
    <row r="256" spans="2:65" s="12" customFormat="1" ht="11.25">
      <c r="B256" s="149"/>
      <c r="D256" s="150" t="s">
        <v>177</v>
      </c>
      <c r="E256" s="151" t="s">
        <v>19</v>
      </c>
      <c r="F256" s="152" t="s">
        <v>202</v>
      </c>
      <c r="H256" s="151" t="s">
        <v>19</v>
      </c>
      <c r="I256" s="153"/>
      <c r="L256" s="149"/>
      <c r="M256" s="154"/>
      <c r="T256" s="155"/>
      <c r="AT256" s="151" t="s">
        <v>177</v>
      </c>
      <c r="AU256" s="151" t="s">
        <v>82</v>
      </c>
      <c r="AV256" s="12" t="s">
        <v>80</v>
      </c>
      <c r="AW256" s="12" t="s">
        <v>33</v>
      </c>
      <c r="AX256" s="12" t="s">
        <v>72</v>
      </c>
      <c r="AY256" s="151" t="s">
        <v>166</v>
      </c>
    </row>
    <row r="257" spans="2:65" s="13" customFormat="1" ht="11.25">
      <c r="B257" s="156"/>
      <c r="D257" s="150" t="s">
        <v>177</v>
      </c>
      <c r="E257" s="157" t="s">
        <v>19</v>
      </c>
      <c r="F257" s="158" t="s">
        <v>391</v>
      </c>
      <c r="H257" s="159">
        <v>4.0000000000000001E-3</v>
      </c>
      <c r="I257" s="160"/>
      <c r="L257" s="156"/>
      <c r="M257" s="161"/>
      <c r="T257" s="162"/>
      <c r="AT257" s="157" t="s">
        <v>177</v>
      </c>
      <c r="AU257" s="157" t="s">
        <v>82</v>
      </c>
      <c r="AV257" s="13" t="s">
        <v>82</v>
      </c>
      <c r="AW257" s="13" t="s">
        <v>33</v>
      </c>
      <c r="AX257" s="13" t="s">
        <v>80</v>
      </c>
      <c r="AY257" s="157" t="s">
        <v>166</v>
      </c>
    </row>
    <row r="258" spans="2:65" s="1" customFormat="1" ht="16.5" customHeight="1">
      <c r="B258" s="33"/>
      <c r="C258" s="170" t="s">
        <v>392</v>
      </c>
      <c r="D258" s="170" t="s">
        <v>277</v>
      </c>
      <c r="E258" s="171" t="s">
        <v>374</v>
      </c>
      <c r="F258" s="172" t="s">
        <v>375</v>
      </c>
      <c r="G258" s="173" t="s">
        <v>280</v>
      </c>
      <c r="H258" s="174">
        <v>12</v>
      </c>
      <c r="I258" s="175"/>
      <c r="J258" s="176">
        <f>ROUND(I258*H258,2)</f>
        <v>0</v>
      </c>
      <c r="K258" s="172" t="s">
        <v>172</v>
      </c>
      <c r="L258" s="177"/>
      <c r="M258" s="178" t="s">
        <v>19</v>
      </c>
      <c r="N258" s="179" t="s">
        <v>43</v>
      </c>
      <c r="P258" s="141">
        <f>O258*H258</f>
        <v>0</v>
      </c>
      <c r="Q258" s="141">
        <v>1E-3</v>
      </c>
      <c r="R258" s="141">
        <f>Q258*H258</f>
        <v>1.2E-2</v>
      </c>
      <c r="S258" s="141">
        <v>0</v>
      </c>
      <c r="T258" s="142">
        <f>S258*H258</f>
        <v>0</v>
      </c>
      <c r="AR258" s="143" t="s">
        <v>233</v>
      </c>
      <c r="AT258" s="143" t="s">
        <v>277</v>
      </c>
      <c r="AU258" s="143" t="s">
        <v>82</v>
      </c>
      <c r="AY258" s="18" t="s">
        <v>166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8" t="s">
        <v>80</v>
      </c>
      <c r="BK258" s="144">
        <f>ROUND(I258*H258,2)</f>
        <v>0</v>
      </c>
      <c r="BL258" s="18" t="s">
        <v>173</v>
      </c>
      <c r="BM258" s="143" t="s">
        <v>393</v>
      </c>
    </row>
    <row r="259" spans="2:65" s="13" customFormat="1" ht="11.25">
      <c r="B259" s="156"/>
      <c r="D259" s="150" t="s">
        <v>177</v>
      </c>
      <c r="E259" s="157" t="s">
        <v>19</v>
      </c>
      <c r="F259" s="158" t="s">
        <v>394</v>
      </c>
      <c r="H259" s="159">
        <v>12</v>
      </c>
      <c r="I259" s="160"/>
      <c r="L259" s="156"/>
      <c r="M259" s="161"/>
      <c r="T259" s="162"/>
      <c r="AT259" s="157" t="s">
        <v>177</v>
      </c>
      <c r="AU259" s="157" t="s">
        <v>82</v>
      </c>
      <c r="AV259" s="13" t="s">
        <v>82</v>
      </c>
      <c r="AW259" s="13" t="s">
        <v>33</v>
      </c>
      <c r="AX259" s="13" t="s">
        <v>80</v>
      </c>
      <c r="AY259" s="157" t="s">
        <v>166</v>
      </c>
    </row>
    <row r="260" spans="2:65" s="1" customFormat="1" ht="21.75" customHeight="1">
      <c r="B260" s="33"/>
      <c r="C260" s="132" t="s">
        <v>395</v>
      </c>
      <c r="D260" s="132" t="s">
        <v>168</v>
      </c>
      <c r="E260" s="133" t="s">
        <v>396</v>
      </c>
      <c r="F260" s="134" t="s">
        <v>397</v>
      </c>
      <c r="G260" s="135" t="s">
        <v>197</v>
      </c>
      <c r="H260" s="136">
        <v>2.25</v>
      </c>
      <c r="I260" s="137"/>
      <c r="J260" s="138">
        <f>ROUND(I260*H260,2)</f>
        <v>0</v>
      </c>
      <c r="K260" s="134" t="s">
        <v>172</v>
      </c>
      <c r="L260" s="33"/>
      <c r="M260" s="139" t="s">
        <v>19</v>
      </c>
      <c r="N260" s="140" t="s">
        <v>43</v>
      </c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143" t="s">
        <v>173</v>
      </c>
      <c r="AT260" s="143" t="s">
        <v>168</v>
      </c>
      <c r="AU260" s="143" t="s">
        <v>82</v>
      </c>
      <c r="AY260" s="18" t="s">
        <v>166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8" t="s">
        <v>80</v>
      </c>
      <c r="BK260" s="144">
        <f>ROUND(I260*H260,2)</f>
        <v>0</v>
      </c>
      <c r="BL260" s="18" t="s">
        <v>173</v>
      </c>
      <c r="BM260" s="143" t="s">
        <v>398</v>
      </c>
    </row>
    <row r="261" spans="2:65" s="1" customFormat="1" ht="11.25">
      <c r="B261" s="33"/>
      <c r="D261" s="145" t="s">
        <v>175</v>
      </c>
      <c r="F261" s="146" t="s">
        <v>399</v>
      </c>
      <c r="I261" s="147"/>
      <c r="L261" s="33"/>
      <c r="M261" s="148"/>
      <c r="T261" s="54"/>
      <c r="AT261" s="18" t="s">
        <v>175</v>
      </c>
      <c r="AU261" s="18" t="s">
        <v>82</v>
      </c>
    </row>
    <row r="262" spans="2:65" s="12" customFormat="1" ht="11.25">
      <c r="B262" s="149"/>
      <c r="D262" s="150" t="s">
        <v>177</v>
      </c>
      <c r="E262" s="151" t="s">
        <v>19</v>
      </c>
      <c r="F262" s="152" t="s">
        <v>400</v>
      </c>
      <c r="H262" s="151" t="s">
        <v>19</v>
      </c>
      <c r="I262" s="153"/>
      <c r="L262" s="149"/>
      <c r="M262" s="154"/>
      <c r="T262" s="155"/>
      <c r="AT262" s="151" t="s">
        <v>177</v>
      </c>
      <c r="AU262" s="151" t="s">
        <v>82</v>
      </c>
      <c r="AV262" s="12" t="s">
        <v>80</v>
      </c>
      <c r="AW262" s="12" t="s">
        <v>33</v>
      </c>
      <c r="AX262" s="12" t="s">
        <v>72</v>
      </c>
      <c r="AY262" s="151" t="s">
        <v>166</v>
      </c>
    </row>
    <row r="263" spans="2:65" s="13" customFormat="1" ht="11.25">
      <c r="B263" s="156"/>
      <c r="D263" s="150" t="s">
        <v>177</v>
      </c>
      <c r="E263" s="157" t="s">
        <v>19</v>
      </c>
      <c r="F263" s="158" t="s">
        <v>401</v>
      </c>
      <c r="H263" s="159">
        <v>2.25</v>
      </c>
      <c r="I263" s="160"/>
      <c r="L263" s="156"/>
      <c r="M263" s="161"/>
      <c r="T263" s="162"/>
      <c r="AT263" s="157" t="s">
        <v>177</v>
      </c>
      <c r="AU263" s="157" t="s">
        <v>82</v>
      </c>
      <c r="AV263" s="13" t="s">
        <v>82</v>
      </c>
      <c r="AW263" s="13" t="s">
        <v>33</v>
      </c>
      <c r="AX263" s="13" t="s">
        <v>80</v>
      </c>
      <c r="AY263" s="157" t="s">
        <v>166</v>
      </c>
    </row>
    <row r="264" spans="2:65" s="1" customFormat="1" ht="21.75" customHeight="1">
      <c r="B264" s="33"/>
      <c r="C264" s="132" t="s">
        <v>402</v>
      </c>
      <c r="D264" s="132" t="s">
        <v>168</v>
      </c>
      <c r="E264" s="133" t="s">
        <v>403</v>
      </c>
      <c r="F264" s="134" t="s">
        <v>404</v>
      </c>
      <c r="G264" s="135" t="s">
        <v>197</v>
      </c>
      <c r="H264" s="136">
        <v>116.155</v>
      </c>
      <c r="I264" s="137"/>
      <c r="J264" s="138">
        <f>ROUND(I264*H264,2)</f>
        <v>0</v>
      </c>
      <c r="K264" s="134" t="s">
        <v>172</v>
      </c>
      <c r="L264" s="33"/>
      <c r="M264" s="139" t="s">
        <v>19</v>
      </c>
      <c r="N264" s="140" t="s">
        <v>43</v>
      </c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43" t="s">
        <v>173</v>
      </c>
      <c r="AT264" s="143" t="s">
        <v>168</v>
      </c>
      <c r="AU264" s="143" t="s">
        <v>82</v>
      </c>
      <c r="AY264" s="18" t="s">
        <v>166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8" t="s">
        <v>80</v>
      </c>
      <c r="BK264" s="144">
        <f>ROUND(I264*H264,2)</f>
        <v>0</v>
      </c>
      <c r="BL264" s="18" t="s">
        <v>173</v>
      </c>
      <c r="BM264" s="143" t="s">
        <v>405</v>
      </c>
    </row>
    <row r="265" spans="2:65" s="1" customFormat="1" ht="11.25">
      <c r="B265" s="33"/>
      <c r="D265" s="145" t="s">
        <v>175</v>
      </c>
      <c r="F265" s="146" t="s">
        <v>406</v>
      </c>
      <c r="I265" s="147"/>
      <c r="L265" s="33"/>
      <c r="M265" s="148"/>
      <c r="T265" s="54"/>
      <c r="AT265" s="18" t="s">
        <v>175</v>
      </c>
      <c r="AU265" s="18" t="s">
        <v>82</v>
      </c>
    </row>
    <row r="266" spans="2:65" s="12" customFormat="1" ht="11.25">
      <c r="B266" s="149"/>
      <c r="D266" s="150" t="s">
        <v>177</v>
      </c>
      <c r="E266" s="151" t="s">
        <v>19</v>
      </c>
      <c r="F266" s="152" t="s">
        <v>191</v>
      </c>
      <c r="H266" s="151" t="s">
        <v>19</v>
      </c>
      <c r="I266" s="153"/>
      <c r="L266" s="149"/>
      <c r="M266" s="154"/>
      <c r="T266" s="155"/>
      <c r="AT266" s="151" t="s">
        <v>177</v>
      </c>
      <c r="AU266" s="151" t="s">
        <v>82</v>
      </c>
      <c r="AV266" s="12" t="s">
        <v>80</v>
      </c>
      <c r="AW266" s="12" t="s">
        <v>33</v>
      </c>
      <c r="AX266" s="12" t="s">
        <v>72</v>
      </c>
      <c r="AY266" s="151" t="s">
        <v>166</v>
      </c>
    </row>
    <row r="267" spans="2:65" s="12" customFormat="1" ht="11.25">
      <c r="B267" s="149"/>
      <c r="D267" s="150" t="s">
        <v>177</v>
      </c>
      <c r="E267" s="151" t="s">
        <v>19</v>
      </c>
      <c r="F267" s="152" t="s">
        <v>407</v>
      </c>
      <c r="H267" s="151" t="s">
        <v>19</v>
      </c>
      <c r="I267" s="153"/>
      <c r="L267" s="149"/>
      <c r="M267" s="154"/>
      <c r="T267" s="155"/>
      <c r="AT267" s="151" t="s">
        <v>177</v>
      </c>
      <c r="AU267" s="151" t="s">
        <v>82</v>
      </c>
      <c r="AV267" s="12" t="s">
        <v>80</v>
      </c>
      <c r="AW267" s="12" t="s">
        <v>33</v>
      </c>
      <c r="AX267" s="12" t="s">
        <v>72</v>
      </c>
      <c r="AY267" s="151" t="s">
        <v>166</v>
      </c>
    </row>
    <row r="268" spans="2:65" s="12" customFormat="1" ht="11.25">
      <c r="B268" s="149"/>
      <c r="D268" s="150" t="s">
        <v>177</v>
      </c>
      <c r="E268" s="151" t="s">
        <v>19</v>
      </c>
      <c r="F268" s="152" t="s">
        <v>408</v>
      </c>
      <c r="H268" s="151" t="s">
        <v>19</v>
      </c>
      <c r="I268" s="153"/>
      <c r="L268" s="149"/>
      <c r="M268" s="154"/>
      <c r="T268" s="155"/>
      <c r="AT268" s="151" t="s">
        <v>177</v>
      </c>
      <c r="AU268" s="151" t="s">
        <v>82</v>
      </c>
      <c r="AV268" s="12" t="s">
        <v>80</v>
      </c>
      <c r="AW268" s="12" t="s">
        <v>33</v>
      </c>
      <c r="AX268" s="12" t="s">
        <v>72</v>
      </c>
      <c r="AY268" s="151" t="s">
        <v>166</v>
      </c>
    </row>
    <row r="269" spans="2:65" s="12" customFormat="1" ht="11.25">
      <c r="B269" s="149"/>
      <c r="D269" s="150" t="s">
        <v>177</v>
      </c>
      <c r="E269" s="151" t="s">
        <v>19</v>
      </c>
      <c r="F269" s="152" t="s">
        <v>204</v>
      </c>
      <c r="H269" s="151" t="s">
        <v>19</v>
      </c>
      <c r="I269" s="153"/>
      <c r="L269" s="149"/>
      <c r="M269" s="154"/>
      <c r="T269" s="155"/>
      <c r="AT269" s="151" t="s">
        <v>177</v>
      </c>
      <c r="AU269" s="151" t="s">
        <v>82</v>
      </c>
      <c r="AV269" s="12" t="s">
        <v>80</v>
      </c>
      <c r="AW269" s="12" t="s">
        <v>33</v>
      </c>
      <c r="AX269" s="12" t="s">
        <v>72</v>
      </c>
      <c r="AY269" s="151" t="s">
        <v>166</v>
      </c>
    </row>
    <row r="270" spans="2:65" s="13" customFormat="1" ht="11.25">
      <c r="B270" s="156"/>
      <c r="D270" s="150" t="s">
        <v>177</v>
      </c>
      <c r="E270" s="157" t="s">
        <v>19</v>
      </c>
      <c r="F270" s="158" t="s">
        <v>409</v>
      </c>
      <c r="H270" s="159">
        <v>1046.82</v>
      </c>
      <c r="I270" s="160"/>
      <c r="L270" s="156"/>
      <c r="M270" s="161"/>
      <c r="T270" s="162"/>
      <c r="AT270" s="157" t="s">
        <v>177</v>
      </c>
      <c r="AU270" s="157" t="s">
        <v>82</v>
      </c>
      <c r="AV270" s="13" t="s">
        <v>82</v>
      </c>
      <c r="AW270" s="13" t="s">
        <v>33</v>
      </c>
      <c r="AX270" s="13" t="s">
        <v>72</v>
      </c>
      <c r="AY270" s="157" t="s">
        <v>166</v>
      </c>
    </row>
    <row r="271" spans="2:65" s="12" customFormat="1" ht="11.25">
      <c r="B271" s="149"/>
      <c r="D271" s="150" t="s">
        <v>177</v>
      </c>
      <c r="E271" s="151" t="s">
        <v>19</v>
      </c>
      <c r="F271" s="152" t="s">
        <v>202</v>
      </c>
      <c r="H271" s="151" t="s">
        <v>19</v>
      </c>
      <c r="I271" s="153"/>
      <c r="L271" s="149"/>
      <c r="M271" s="154"/>
      <c r="T271" s="155"/>
      <c r="AT271" s="151" t="s">
        <v>177</v>
      </c>
      <c r="AU271" s="151" t="s">
        <v>82</v>
      </c>
      <c r="AV271" s="12" t="s">
        <v>80</v>
      </c>
      <c r="AW271" s="12" t="s">
        <v>33</v>
      </c>
      <c r="AX271" s="12" t="s">
        <v>72</v>
      </c>
      <c r="AY271" s="151" t="s">
        <v>166</v>
      </c>
    </row>
    <row r="272" spans="2:65" s="13" customFormat="1" ht="11.25">
      <c r="B272" s="156"/>
      <c r="D272" s="150" t="s">
        <v>177</v>
      </c>
      <c r="E272" s="157" t="s">
        <v>19</v>
      </c>
      <c r="F272" s="158" t="s">
        <v>288</v>
      </c>
      <c r="H272" s="159">
        <v>1305</v>
      </c>
      <c r="I272" s="160"/>
      <c r="L272" s="156"/>
      <c r="M272" s="161"/>
      <c r="T272" s="162"/>
      <c r="AT272" s="157" t="s">
        <v>177</v>
      </c>
      <c r="AU272" s="157" t="s">
        <v>82</v>
      </c>
      <c r="AV272" s="13" t="s">
        <v>82</v>
      </c>
      <c r="AW272" s="13" t="s">
        <v>33</v>
      </c>
      <c r="AX272" s="13" t="s">
        <v>72</v>
      </c>
      <c r="AY272" s="157" t="s">
        <v>166</v>
      </c>
    </row>
    <row r="273" spans="2:65" s="12" customFormat="1" ht="11.25">
      <c r="B273" s="149"/>
      <c r="D273" s="150" t="s">
        <v>177</v>
      </c>
      <c r="E273" s="151" t="s">
        <v>19</v>
      </c>
      <c r="F273" s="152" t="s">
        <v>275</v>
      </c>
      <c r="H273" s="151" t="s">
        <v>19</v>
      </c>
      <c r="I273" s="153"/>
      <c r="L273" s="149"/>
      <c r="M273" s="154"/>
      <c r="T273" s="155"/>
      <c r="AT273" s="151" t="s">
        <v>177</v>
      </c>
      <c r="AU273" s="151" t="s">
        <v>82</v>
      </c>
      <c r="AV273" s="12" t="s">
        <v>80</v>
      </c>
      <c r="AW273" s="12" t="s">
        <v>33</v>
      </c>
      <c r="AX273" s="12" t="s">
        <v>72</v>
      </c>
      <c r="AY273" s="151" t="s">
        <v>166</v>
      </c>
    </row>
    <row r="274" spans="2:65" s="13" customFormat="1" ht="11.25">
      <c r="B274" s="156"/>
      <c r="D274" s="150" t="s">
        <v>177</v>
      </c>
      <c r="E274" s="157" t="s">
        <v>19</v>
      </c>
      <c r="F274" s="158" t="s">
        <v>269</v>
      </c>
      <c r="H274" s="159">
        <v>1520</v>
      </c>
      <c r="I274" s="160"/>
      <c r="L274" s="156"/>
      <c r="M274" s="161"/>
      <c r="T274" s="162"/>
      <c r="AT274" s="157" t="s">
        <v>177</v>
      </c>
      <c r="AU274" s="157" t="s">
        <v>82</v>
      </c>
      <c r="AV274" s="13" t="s">
        <v>82</v>
      </c>
      <c r="AW274" s="13" t="s">
        <v>33</v>
      </c>
      <c r="AX274" s="13" t="s">
        <v>72</v>
      </c>
      <c r="AY274" s="157" t="s">
        <v>166</v>
      </c>
    </row>
    <row r="275" spans="2:65" s="15" customFormat="1" ht="11.25">
      <c r="B275" s="180"/>
      <c r="D275" s="150" t="s">
        <v>177</v>
      </c>
      <c r="E275" s="181" t="s">
        <v>19</v>
      </c>
      <c r="F275" s="182" t="s">
        <v>410</v>
      </c>
      <c r="H275" s="183">
        <v>3871.8199999999997</v>
      </c>
      <c r="I275" s="184"/>
      <c r="L275" s="180"/>
      <c r="M275" s="185"/>
      <c r="T275" s="186"/>
      <c r="AT275" s="181" t="s">
        <v>177</v>
      </c>
      <c r="AU275" s="181" t="s">
        <v>82</v>
      </c>
      <c r="AV275" s="15" t="s">
        <v>185</v>
      </c>
      <c r="AW275" s="15" t="s">
        <v>33</v>
      </c>
      <c r="AX275" s="15" t="s">
        <v>72</v>
      </c>
      <c r="AY275" s="181" t="s">
        <v>166</v>
      </c>
    </row>
    <row r="276" spans="2:65" s="13" customFormat="1" ht="11.25">
      <c r="B276" s="156"/>
      <c r="D276" s="150" t="s">
        <v>177</v>
      </c>
      <c r="E276" s="157" t="s">
        <v>19</v>
      </c>
      <c r="F276" s="158" t="s">
        <v>411</v>
      </c>
      <c r="H276" s="159">
        <v>116.155</v>
      </c>
      <c r="I276" s="160"/>
      <c r="L276" s="156"/>
      <c r="M276" s="161"/>
      <c r="T276" s="162"/>
      <c r="AT276" s="157" t="s">
        <v>177</v>
      </c>
      <c r="AU276" s="157" t="s">
        <v>82</v>
      </c>
      <c r="AV276" s="13" t="s">
        <v>82</v>
      </c>
      <c r="AW276" s="13" t="s">
        <v>33</v>
      </c>
      <c r="AX276" s="13" t="s">
        <v>80</v>
      </c>
      <c r="AY276" s="157" t="s">
        <v>166</v>
      </c>
    </row>
    <row r="277" spans="2:65" s="1" customFormat="1" ht="33" customHeight="1">
      <c r="B277" s="33"/>
      <c r="C277" s="132" t="s">
        <v>412</v>
      </c>
      <c r="D277" s="132" t="s">
        <v>168</v>
      </c>
      <c r="E277" s="133" t="s">
        <v>413</v>
      </c>
      <c r="F277" s="134" t="s">
        <v>414</v>
      </c>
      <c r="G277" s="135" t="s">
        <v>197</v>
      </c>
      <c r="H277" s="136">
        <v>77</v>
      </c>
      <c r="I277" s="137"/>
      <c r="J277" s="138">
        <f>ROUND(I277*H277,2)</f>
        <v>0</v>
      </c>
      <c r="K277" s="134" t="s">
        <v>19</v>
      </c>
      <c r="L277" s="33"/>
      <c r="M277" s="139" t="s">
        <v>19</v>
      </c>
      <c r="N277" s="140" t="s">
        <v>43</v>
      </c>
      <c r="P277" s="141">
        <f>O277*H277</f>
        <v>0</v>
      </c>
      <c r="Q277" s="141">
        <v>1.9000000000000001E-4</v>
      </c>
      <c r="R277" s="141">
        <f>Q277*H277</f>
        <v>1.4630000000000001E-2</v>
      </c>
      <c r="S277" s="141">
        <v>0</v>
      </c>
      <c r="T277" s="142">
        <f>S277*H277</f>
        <v>0</v>
      </c>
      <c r="AR277" s="143" t="s">
        <v>173</v>
      </c>
      <c r="AT277" s="143" t="s">
        <v>168</v>
      </c>
      <c r="AU277" s="143" t="s">
        <v>82</v>
      </c>
      <c r="AY277" s="18" t="s">
        <v>166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8" t="s">
        <v>80</v>
      </c>
      <c r="BK277" s="144">
        <f>ROUND(I277*H277,2)</f>
        <v>0</v>
      </c>
      <c r="BL277" s="18" t="s">
        <v>173</v>
      </c>
      <c r="BM277" s="143" t="s">
        <v>415</v>
      </c>
    </row>
    <row r="278" spans="2:65" s="12" customFormat="1" ht="11.25">
      <c r="B278" s="149"/>
      <c r="D278" s="150" t="s">
        <v>177</v>
      </c>
      <c r="E278" s="151" t="s">
        <v>19</v>
      </c>
      <c r="F278" s="152" t="s">
        <v>191</v>
      </c>
      <c r="H278" s="151" t="s">
        <v>19</v>
      </c>
      <c r="I278" s="153"/>
      <c r="L278" s="149"/>
      <c r="M278" s="154"/>
      <c r="T278" s="155"/>
      <c r="AT278" s="151" t="s">
        <v>177</v>
      </c>
      <c r="AU278" s="151" t="s">
        <v>82</v>
      </c>
      <c r="AV278" s="12" t="s">
        <v>80</v>
      </c>
      <c r="AW278" s="12" t="s">
        <v>33</v>
      </c>
      <c r="AX278" s="12" t="s">
        <v>72</v>
      </c>
      <c r="AY278" s="151" t="s">
        <v>166</v>
      </c>
    </row>
    <row r="279" spans="2:65" s="12" customFormat="1" ht="11.25">
      <c r="B279" s="149"/>
      <c r="D279" s="150" t="s">
        <v>177</v>
      </c>
      <c r="E279" s="151" t="s">
        <v>19</v>
      </c>
      <c r="F279" s="152" t="s">
        <v>221</v>
      </c>
      <c r="H279" s="151" t="s">
        <v>19</v>
      </c>
      <c r="I279" s="153"/>
      <c r="L279" s="149"/>
      <c r="M279" s="154"/>
      <c r="T279" s="155"/>
      <c r="AT279" s="151" t="s">
        <v>177</v>
      </c>
      <c r="AU279" s="151" t="s">
        <v>82</v>
      </c>
      <c r="AV279" s="12" t="s">
        <v>80</v>
      </c>
      <c r="AW279" s="12" t="s">
        <v>33</v>
      </c>
      <c r="AX279" s="12" t="s">
        <v>72</v>
      </c>
      <c r="AY279" s="151" t="s">
        <v>166</v>
      </c>
    </row>
    <row r="280" spans="2:65" s="12" customFormat="1" ht="11.25">
      <c r="B280" s="149"/>
      <c r="D280" s="150" t="s">
        <v>177</v>
      </c>
      <c r="E280" s="151" t="s">
        <v>19</v>
      </c>
      <c r="F280" s="152" t="s">
        <v>222</v>
      </c>
      <c r="H280" s="151" t="s">
        <v>19</v>
      </c>
      <c r="I280" s="153"/>
      <c r="L280" s="149"/>
      <c r="M280" s="154"/>
      <c r="T280" s="155"/>
      <c r="AT280" s="151" t="s">
        <v>177</v>
      </c>
      <c r="AU280" s="151" t="s">
        <v>82</v>
      </c>
      <c r="AV280" s="12" t="s">
        <v>80</v>
      </c>
      <c r="AW280" s="12" t="s">
        <v>33</v>
      </c>
      <c r="AX280" s="12" t="s">
        <v>72</v>
      </c>
      <c r="AY280" s="151" t="s">
        <v>166</v>
      </c>
    </row>
    <row r="281" spans="2:65" s="12" customFormat="1" ht="11.25">
      <c r="B281" s="149"/>
      <c r="D281" s="150" t="s">
        <v>177</v>
      </c>
      <c r="E281" s="151" t="s">
        <v>19</v>
      </c>
      <c r="F281" s="152" t="s">
        <v>223</v>
      </c>
      <c r="H281" s="151" t="s">
        <v>19</v>
      </c>
      <c r="I281" s="153"/>
      <c r="L281" s="149"/>
      <c r="M281" s="154"/>
      <c r="T281" s="155"/>
      <c r="AT281" s="151" t="s">
        <v>177</v>
      </c>
      <c r="AU281" s="151" t="s">
        <v>82</v>
      </c>
      <c r="AV281" s="12" t="s">
        <v>80</v>
      </c>
      <c r="AW281" s="12" t="s">
        <v>33</v>
      </c>
      <c r="AX281" s="12" t="s">
        <v>72</v>
      </c>
      <c r="AY281" s="151" t="s">
        <v>166</v>
      </c>
    </row>
    <row r="282" spans="2:65" s="13" customFormat="1" ht="11.25">
      <c r="B282" s="156"/>
      <c r="D282" s="150" t="s">
        <v>177</v>
      </c>
      <c r="E282" s="157" t="s">
        <v>19</v>
      </c>
      <c r="F282" s="158" t="s">
        <v>416</v>
      </c>
      <c r="H282" s="159">
        <v>77</v>
      </c>
      <c r="I282" s="160"/>
      <c r="L282" s="156"/>
      <c r="M282" s="161"/>
      <c r="T282" s="162"/>
      <c r="AT282" s="157" t="s">
        <v>177</v>
      </c>
      <c r="AU282" s="157" t="s">
        <v>82</v>
      </c>
      <c r="AV282" s="13" t="s">
        <v>82</v>
      </c>
      <c r="AW282" s="13" t="s">
        <v>33</v>
      </c>
      <c r="AX282" s="13" t="s">
        <v>80</v>
      </c>
      <c r="AY282" s="157" t="s">
        <v>166</v>
      </c>
    </row>
    <row r="283" spans="2:65" s="1" customFormat="1" ht="33" customHeight="1">
      <c r="B283" s="33"/>
      <c r="C283" s="132" t="s">
        <v>417</v>
      </c>
      <c r="D283" s="132" t="s">
        <v>168</v>
      </c>
      <c r="E283" s="133" t="s">
        <v>418</v>
      </c>
      <c r="F283" s="134" t="s">
        <v>419</v>
      </c>
      <c r="G283" s="135" t="s">
        <v>188</v>
      </c>
      <c r="H283" s="136">
        <v>37.47</v>
      </c>
      <c r="I283" s="137"/>
      <c r="J283" s="138">
        <f>ROUND(I283*H283,2)</f>
        <v>0</v>
      </c>
      <c r="K283" s="134" t="s">
        <v>172</v>
      </c>
      <c r="L283" s="33"/>
      <c r="M283" s="139" t="s">
        <v>19</v>
      </c>
      <c r="N283" s="140" t="s">
        <v>43</v>
      </c>
      <c r="P283" s="141">
        <f>O283*H283</f>
        <v>0</v>
      </c>
      <c r="Q283" s="141">
        <v>0</v>
      </c>
      <c r="R283" s="141">
        <f>Q283*H283</f>
        <v>0</v>
      </c>
      <c r="S283" s="141">
        <v>0</v>
      </c>
      <c r="T283" s="142">
        <f>S283*H283</f>
        <v>0</v>
      </c>
      <c r="AR283" s="143" t="s">
        <v>173</v>
      </c>
      <c r="AT283" s="143" t="s">
        <v>168</v>
      </c>
      <c r="AU283" s="143" t="s">
        <v>82</v>
      </c>
      <c r="AY283" s="18" t="s">
        <v>166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8" t="s">
        <v>80</v>
      </c>
      <c r="BK283" s="144">
        <f>ROUND(I283*H283,2)</f>
        <v>0</v>
      </c>
      <c r="BL283" s="18" t="s">
        <v>173</v>
      </c>
      <c r="BM283" s="143" t="s">
        <v>420</v>
      </c>
    </row>
    <row r="284" spans="2:65" s="1" customFormat="1" ht="11.25">
      <c r="B284" s="33"/>
      <c r="D284" s="145" t="s">
        <v>175</v>
      </c>
      <c r="F284" s="146" t="s">
        <v>421</v>
      </c>
      <c r="I284" s="147"/>
      <c r="L284" s="33"/>
      <c r="M284" s="148"/>
      <c r="T284" s="54"/>
      <c r="AT284" s="18" t="s">
        <v>175</v>
      </c>
      <c r="AU284" s="18" t="s">
        <v>82</v>
      </c>
    </row>
    <row r="285" spans="2:65" s="12" customFormat="1" ht="11.25">
      <c r="B285" s="149"/>
      <c r="D285" s="150" t="s">
        <v>177</v>
      </c>
      <c r="E285" s="151" t="s">
        <v>19</v>
      </c>
      <c r="F285" s="152" t="s">
        <v>407</v>
      </c>
      <c r="H285" s="151" t="s">
        <v>19</v>
      </c>
      <c r="I285" s="153"/>
      <c r="L285" s="149"/>
      <c r="M285" s="154"/>
      <c r="T285" s="155"/>
      <c r="AT285" s="151" t="s">
        <v>177</v>
      </c>
      <c r="AU285" s="151" t="s">
        <v>82</v>
      </c>
      <c r="AV285" s="12" t="s">
        <v>80</v>
      </c>
      <c r="AW285" s="12" t="s">
        <v>33</v>
      </c>
      <c r="AX285" s="12" t="s">
        <v>72</v>
      </c>
      <c r="AY285" s="151" t="s">
        <v>166</v>
      </c>
    </row>
    <row r="286" spans="2:65" s="12" customFormat="1" ht="11.25">
      <c r="B286" s="149"/>
      <c r="D286" s="150" t="s">
        <v>177</v>
      </c>
      <c r="E286" s="151" t="s">
        <v>19</v>
      </c>
      <c r="F286" s="152" t="s">
        <v>422</v>
      </c>
      <c r="H286" s="151" t="s">
        <v>19</v>
      </c>
      <c r="I286" s="153"/>
      <c r="L286" s="149"/>
      <c r="M286" s="154"/>
      <c r="T286" s="155"/>
      <c r="AT286" s="151" t="s">
        <v>177</v>
      </c>
      <c r="AU286" s="151" t="s">
        <v>82</v>
      </c>
      <c r="AV286" s="12" t="s">
        <v>80</v>
      </c>
      <c r="AW286" s="12" t="s">
        <v>33</v>
      </c>
      <c r="AX286" s="12" t="s">
        <v>72</v>
      </c>
      <c r="AY286" s="151" t="s">
        <v>166</v>
      </c>
    </row>
    <row r="287" spans="2:65" s="12" customFormat="1" ht="11.25">
      <c r="B287" s="149"/>
      <c r="D287" s="150" t="s">
        <v>177</v>
      </c>
      <c r="E287" s="151" t="s">
        <v>19</v>
      </c>
      <c r="F287" s="152" t="s">
        <v>423</v>
      </c>
      <c r="H287" s="151" t="s">
        <v>19</v>
      </c>
      <c r="I287" s="153"/>
      <c r="L287" s="149"/>
      <c r="M287" s="154"/>
      <c r="T287" s="155"/>
      <c r="AT287" s="151" t="s">
        <v>177</v>
      </c>
      <c r="AU287" s="151" t="s">
        <v>82</v>
      </c>
      <c r="AV287" s="12" t="s">
        <v>80</v>
      </c>
      <c r="AW287" s="12" t="s">
        <v>33</v>
      </c>
      <c r="AX287" s="12" t="s">
        <v>72</v>
      </c>
      <c r="AY287" s="151" t="s">
        <v>166</v>
      </c>
    </row>
    <row r="288" spans="2:65" s="13" customFormat="1" ht="11.25">
      <c r="B288" s="156"/>
      <c r="D288" s="150" t="s">
        <v>177</v>
      </c>
      <c r="E288" s="157" t="s">
        <v>19</v>
      </c>
      <c r="F288" s="158" t="s">
        <v>424</v>
      </c>
      <c r="H288" s="159">
        <v>23.22</v>
      </c>
      <c r="I288" s="160"/>
      <c r="L288" s="156"/>
      <c r="M288" s="161"/>
      <c r="T288" s="162"/>
      <c r="AT288" s="157" t="s">
        <v>177</v>
      </c>
      <c r="AU288" s="157" t="s">
        <v>82</v>
      </c>
      <c r="AV288" s="13" t="s">
        <v>82</v>
      </c>
      <c r="AW288" s="13" t="s">
        <v>33</v>
      </c>
      <c r="AX288" s="13" t="s">
        <v>72</v>
      </c>
      <c r="AY288" s="157" t="s">
        <v>166</v>
      </c>
    </row>
    <row r="289" spans="2:65" s="12" customFormat="1" ht="11.25">
      <c r="B289" s="149"/>
      <c r="D289" s="150" t="s">
        <v>177</v>
      </c>
      <c r="E289" s="151" t="s">
        <v>19</v>
      </c>
      <c r="F289" s="152" t="s">
        <v>425</v>
      </c>
      <c r="H289" s="151" t="s">
        <v>19</v>
      </c>
      <c r="I289" s="153"/>
      <c r="L289" s="149"/>
      <c r="M289" s="154"/>
      <c r="T289" s="155"/>
      <c r="AT289" s="151" t="s">
        <v>177</v>
      </c>
      <c r="AU289" s="151" t="s">
        <v>82</v>
      </c>
      <c r="AV289" s="12" t="s">
        <v>80</v>
      </c>
      <c r="AW289" s="12" t="s">
        <v>33</v>
      </c>
      <c r="AX289" s="12" t="s">
        <v>72</v>
      </c>
      <c r="AY289" s="151" t="s">
        <v>166</v>
      </c>
    </row>
    <row r="290" spans="2:65" s="13" customFormat="1" ht="11.25">
      <c r="B290" s="156"/>
      <c r="D290" s="150" t="s">
        <v>177</v>
      </c>
      <c r="E290" s="157" t="s">
        <v>19</v>
      </c>
      <c r="F290" s="158" t="s">
        <v>426</v>
      </c>
      <c r="H290" s="159">
        <v>14.25</v>
      </c>
      <c r="I290" s="160"/>
      <c r="L290" s="156"/>
      <c r="M290" s="161"/>
      <c r="T290" s="162"/>
      <c r="AT290" s="157" t="s">
        <v>177</v>
      </c>
      <c r="AU290" s="157" t="s">
        <v>82</v>
      </c>
      <c r="AV290" s="13" t="s">
        <v>82</v>
      </c>
      <c r="AW290" s="13" t="s">
        <v>33</v>
      </c>
      <c r="AX290" s="13" t="s">
        <v>72</v>
      </c>
      <c r="AY290" s="157" t="s">
        <v>166</v>
      </c>
    </row>
    <row r="291" spans="2:65" s="14" customFormat="1" ht="11.25">
      <c r="B291" s="163"/>
      <c r="D291" s="150" t="s">
        <v>177</v>
      </c>
      <c r="E291" s="164" t="s">
        <v>19</v>
      </c>
      <c r="F291" s="165" t="s">
        <v>206</v>
      </c>
      <c r="H291" s="166">
        <v>37.47</v>
      </c>
      <c r="I291" s="167"/>
      <c r="L291" s="163"/>
      <c r="M291" s="168"/>
      <c r="T291" s="169"/>
      <c r="AT291" s="164" t="s">
        <v>177</v>
      </c>
      <c r="AU291" s="164" t="s">
        <v>82</v>
      </c>
      <c r="AV291" s="14" t="s">
        <v>173</v>
      </c>
      <c r="AW291" s="14" t="s">
        <v>33</v>
      </c>
      <c r="AX291" s="14" t="s">
        <v>80</v>
      </c>
      <c r="AY291" s="164" t="s">
        <v>166</v>
      </c>
    </row>
    <row r="292" spans="2:65" s="1" customFormat="1" ht="33" customHeight="1">
      <c r="B292" s="33"/>
      <c r="C292" s="132" t="s">
        <v>427</v>
      </c>
      <c r="D292" s="132" t="s">
        <v>168</v>
      </c>
      <c r="E292" s="133" t="s">
        <v>428</v>
      </c>
      <c r="F292" s="134" t="s">
        <v>429</v>
      </c>
      <c r="G292" s="135" t="s">
        <v>188</v>
      </c>
      <c r="H292" s="136">
        <v>1477.8</v>
      </c>
      <c r="I292" s="137"/>
      <c r="J292" s="138">
        <f>ROUND(I292*H292,2)</f>
        <v>0</v>
      </c>
      <c r="K292" s="134" t="s">
        <v>172</v>
      </c>
      <c r="L292" s="33"/>
      <c r="M292" s="139" t="s">
        <v>19</v>
      </c>
      <c r="N292" s="140" t="s">
        <v>43</v>
      </c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143" t="s">
        <v>173</v>
      </c>
      <c r="AT292" s="143" t="s">
        <v>168</v>
      </c>
      <c r="AU292" s="143" t="s">
        <v>82</v>
      </c>
      <c r="AY292" s="18" t="s">
        <v>166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8" t="s">
        <v>80</v>
      </c>
      <c r="BK292" s="144">
        <f>ROUND(I292*H292,2)</f>
        <v>0</v>
      </c>
      <c r="BL292" s="18" t="s">
        <v>173</v>
      </c>
      <c r="BM292" s="143" t="s">
        <v>430</v>
      </c>
    </row>
    <row r="293" spans="2:65" s="1" customFormat="1" ht="11.25">
      <c r="B293" s="33"/>
      <c r="D293" s="145" t="s">
        <v>175</v>
      </c>
      <c r="F293" s="146" t="s">
        <v>431</v>
      </c>
      <c r="I293" s="147"/>
      <c r="L293" s="33"/>
      <c r="M293" s="148"/>
      <c r="T293" s="54"/>
      <c r="AT293" s="18" t="s">
        <v>175</v>
      </c>
      <c r="AU293" s="18" t="s">
        <v>82</v>
      </c>
    </row>
    <row r="294" spans="2:65" s="12" customFormat="1" ht="11.25">
      <c r="B294" s="149"/>
      <c r="D294" s="150" t="s">
        <v>177</v>
      </c>
      <c r="E294" s="151" t="s">
        <v>19</v>
      </c>
      <c r="F294" s="152" t="s">
        <v>432</v>
      </c>
      <c r="H294" s="151" t="s">
        <v>19</v>
      </c>
      <c r="I294" s="153"/>
      <c r="L294" s="149"/>
      <c r="M294" s="154"/>
      <c r="T294" s="155"/>
      <c r="AT294" s="151" t="s">
        <v>177</v>
      </c>
      <c r="AU294" s="151" t="s">
        <v>82</v>
      </c>
      <c r="AV294" s="12" t="s">
        <v>80</v>
      </c>
      <c r="AW294" s="12" t="s">
        <v>33</v>
      </c>
      <c r="AX294" s="12" t="s">
        <v>72</v>
      </c>
      <c r="AY294" s="151" t="s">
        <v>166</v>
      </c>
    </row>
    <row r="295" spans="2:65" s="13" customFormat="1" ht="11.25">
      <c r="B295" s="156"/>
      <c r="D295" s="150" t="s">
        <v>177</v>
      </c>
      <c r="E295" s="157" t="s">
        <v>19</v>
      </c>
      <c r="F295" s="158" t="s">
        <v>433</v>
      </c>
      <c r="H295" s="159">
        <v>1214.04</v>
      </c>
      <c r="I295" s="160"/>
      <c r="L295" s="156"/>
      <c r="M295" s="161"/>
      <c r="T295" s="162"/>
      <c r="AT295" s="157" t="s">
        <v>177</v>
      </c>
      <c r="AU295" s="157" t="s">
        <v>82</v>
      </c>
      <c r="AV295" s="13" t="s">
        <v>82</v>
      </c>
      <c r="AW295" s="13" t="s">
        <v>33</v>
      </c>
      <c r="AX295" s="13" t="s">
        <v>72</v>
      </c>
      <c r="AY295" s="157" t="s">
        <v>166</v>
      </c>
    </row>
    <row r="296" spans="2:65" s="13" customFormat="1" ht="11.25">
      <c r="B296" s="156"/>
      <c r="D296" s="150" t="s">
        <v>177</v>
      </c>
      <c r="E296" s="157" t="s">
        <v>19</v>
      </c>
      <c r="F296" s="158" t="s">
        <v>434</v>
      </c>
      <c r="H296" s="159">
        <v>263.76</v>
      </c>
      <c r="I296" s="160"/>
      <c r="L296" s="156"/>
      <c r="M296" s="161"/>
      <c r="T296" s="162"/>
      <c r="AT296" s="157" t="s">
        <v>177</v>
      </c>
      <c r="AU296" s="157" t="s">
        <v>82</v>
      </c>
      <c r="AV296" s="13" t="s">
        <v>82</v>
      </c>
      <c r="AW296" s="13" t="s">
        <v>33</v>
      </c>
      <c r="AX296" s="13" t="s">
        <v>72</v>
      </c>
      <c r="AY296" s="157" t="s">
        <v>166</v>
      </c>
    </row>
    <row r="297" spans="2:65" s="14" customFormat="1" ht="11.25">
      <c r="B297" s="163"/>
      <c r="D297" s="150" t="s">
        <v>177</v>
      </c>
      <c r="E297" s="164" t="s">
        <v>19</v>
      </c>
      <c r="F297" s="165" t="s">
        <v>206</v>
      </c>
      <c r="H297" s="166">
        <v>1477.8</v>
      </c>
      <c r="I297" s="167"/>
      <c r="L297" s="163"/>
      <c r="M297" s="168"/>
      <c r="T297" s="169"/>
      <c r="AT297" s="164" t="s">
        <v>177</v>
      </c>
      <c r="AU297" s="164" t="s">
        <v>82</v>
      </c>
      <c r="AV297" s="14" t="s">
        <v>173</v>
      </c>
      <c r="AW297" s="14" t="s">
        <v>33</v>
      </c>
      <c r="AX297" s="14" t="s">
        <v>80</v>
      </c>
      <c r="AY297" s="164" t="s">
        <v>166</v>
      </c>
    </row>
    <row r="298" spans="2:65" s="1" customFormat="1" ht="24.2" customHeight="1">
      <c r="B298" s="33"/>
      <c r="C298" s="132" t="s">
        <v>435</v>
      </c>
      <c r="D298" s="132" t="s">
        <v>168</v>
      </c>
      <c r="E298" s="133" t="s">
        <v>436</v>
      </c>
      <c r="F298" s="134" t="s">
        <v>437</v>
      </c>
      <c r="G298" s="135" t="s">
        <v>341</v>
      </c>
      <c r="H298" s="136">
        <v>20790</v>
      </c>
      <c r="I298" s="137"/>
      <c r="J298" s="138">
        <f>ROUND(I298*H298,2)</f>
        <v>0</v>
      </c>
      <c r="K298" s="134" t="s">
        <v>19</v>
      </c>
      <c r="L298" s="33"/>
      <c r="M298" s="139" t="s">
        <v>19</v>
      </c>
      <c r="N298" s="140" t="s">
        <v>43</v>
      </c>
      <c r="P298" s="141">
        <f>O298*H298</f>
        <v>0</v>
      </c>
      <c r="Q298" s="141">
        <v>0</v>
      </c>
      <c r="R298" s="141">
        <f>Q298*H298</f>
        <v>0</v>
      </c>
      <c r="S298" s="141">
        <v>0</v>
      </c>
      <c r="T298" s="142">
        <f>S298*H298</f>
        <v>0</v>
      </c>
      <c r="AR298" s="143" t="s">
        <v>173</v>
      </c>
      <c r="AT298" s="143" t="s">
        <v>168</v>
      </c>
      <c r="AU298" s="143" t="s">
        <v>82</v>
      </c>
      <c r="AY298" s="18" t="s">
        <v>166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8" t="s">
        <v>80</v>
      </c>
      <c r="BK298" s="144">
        <f>ROUND(I298*H298,2)</f>
        <v>0</v>
      </c>
      <c r="BL298" s="18" t="s">
        <v>173</v>
      </c>
      <c r="BM298" s="143" t="s">
        <v>438</v>
      </c>
    </row>
    <row r="299" spans="2:65" s="12" customFormat="1" ht="22.5">
      <c r="B299" s="149"/>
      <c r="D299" s="150" t="s">
        <v>177</v>
      </c>
      <c r="E299" s="151" t="s">
        <v>19</v>
      </c>
      <c r="F299" s="152" t="s">
        <v>439</v>
      </c>
      <c r="H299" s="151" t="s">
        <v>19</v>
      </c>
      <c r="I299" s="153"/>
      <c r="L299" s="149"/>
      <c r="M299" s="154"/>
      <c r="T299" s="155"/>
      <c r="AT299" s="151" t="s">
        <v>177</v>
      </c>
      <c r="AU299" s="151" t="s">
        <v>82</v>
      </c>
      <c r="AV299" s="12" t="s">
        <v>80</v>
      </c>
      <c r="AW299" s="12" t="s">
        <v>33</v>
      </c>
      <c r="AX299" s="12" t="s">
        <v>72</v>
      </c>
      <c r="AY299" s="151" t="s">
        <v>166</v>
      </c>
    </row>
    <row r="300" spans="2:65" s="12" customFormat="1" ht="11.25">
      <c r="B300" s="149"/>
      <c r="D300" s="150" t="s">
        <v>177</v>
      </c>
      <c r="E300" s="151" t="s">
        <v>19</v>
      </c>
      <c r="F300" s="152" t="s">
        <v>440</v>
      </c>
      <c r="H300" s="151" t="s">
        <v>19</v>
      </c>
      <c r="I300" s="153"/>
      <c r="L300" s="149"/>
      <c r="M300" s="154"/>
      <c r="T300" s="155"/>
      <c r="AT300" s="151" t="s">
        <v>177</v>
      </c>
      <c r="AU300" s="151" t="s">
        <v>82</v>
      </c>
      <c r="AV300" s="12" t="s">
        <v>80</v>
      </c>
      <c r="AW300" s="12" t="s">
        <v>33</v>
      </c>
      <c r="AX300" s="12" t="s">
        <v>72</v>
      </c>
      <c r="AY300" s="151" t="s">
        <v>166</v>
      </c>
    </row>
    <row r="301" spans="2:65" s="13" customFormat="1" ht="11.25">
      <c r="B301" s="156"/>
      <c r="D301" s="150" t="s">
        <v>177</v>
      </c>
      <c r="E301" s="157" t="s">
        <v>19</v>
      </c>
      <c r="F301" s="158" t="s">
        <v>441</v>
      </c>
      <c r="H301" s="159">
        <v>7700</v>
      </c>
      <c r="I301" s="160"/>
      <c r="L301" s="156"/>
      <c r="M301" s="161"/>
      <c r="T301" s="162"/>
      <c r="AT301" s="157" t="s">
        <v>177</v>
      </c>
      <c r="AU301" s="157" t="s">
        <v>82</v>
      </c>
      <c r="AV301" s="13" t="s">
        <v>82</v>
      </c>
      <c r="AW301" s="13" t="s">
        <v>33</v>
      </c>
      <c r="AX301" s="13" t="s">
        <v>72</v>
      </c>
      <c r="AY301" s="157" t="s">
        <v>166</v>
      </c>
    </row>
    <row r="302" spans="2:65" s="14" customFormat="1" ht="11.25">
      <c r="B302" s="163"/>
      <c r="D302" s="150" t="s">
        <v>177</v>
      </c>
      <c r="E302" s="164" t="s">
        <v>19</v>
      </c>
      <c r="F302" s="165" t="s">
        <v>206</v>
      </c>
      <c r="H302" s="166">
        <v>7700</v>
      </c>
      <c r="I302" s="167"/>
      <c r="L302" s="163"/>
      <c r="M302" s="168"/>
      <c r="T302" s="169"/>
      <c r="AT302" s="164" t="s">
        <v>177</v>
      </c>
      <c r="AU302" s="164" t="s">
        <v>82</v>
      </c>
      <c r="AV302" s="14" t="s">
        <v>173</v>
      </c>
      <c r="AW302" s="14" t="s">
        <v>33</v>
      </c>
      <c r="AX302" s="14" t="s">
        <v>80</v>
      </c>
      <c r="AY302" s="164" t="s">
        <v>166</v>
      </c>
    </row>
    <row r="303" spans="2:65" s="13" customFormat="1" ht="11.25">
      <c r="B303" s="156"/>
      <c r="D303" s="150" t="s">
        <v>177</v>
      </c>
      <c r="F303" s="158" t="s">
        <v>442</v>
      </c>
      <c r="H303" s="159">
        <v>20790</v>
      </c>
      <c r="I303" s="160"/>
      <c r="L303" s="156"/>
      <c r="M303" s="161"/>
      <c r="T303" s="162"/>
      <c r="AT303" s="157" t="s">
        <v>177</v>
      </c>
      <c r="AU303" s="157" t="s">
        <v>82</v>
      </c>
      <c r="AV303" s="13" t="s">
        <v>82</v>
      </c>
      <c r="AW303" s="13" t="s">
        <v>4</v>
      </c>
      <c r="AX303" s="13" t="s">
        <v>80</v>
      </c>
      <c r="AY303" s="157" t="s">
        <v>166</v>
      </c>
    </row>
    <row r="304" spans="2:65" s="11" customFormat="1" ht="22.9" customHeight="1">
      <c r="B304" s="120"/>
      <c r="D304" s="121" t="s">
        <v>71</v>
      </c>
      <c r="E304" s="130" t="s">
        <v>82</v>
      </c>
      <c r="F304" s="130" t="s">
        <v>443</v>
      </c>
      <c r="I304" s="123"/>
      <c r="J304" s="131">
        <f>BK304</f>
        <v>0</v>
      </c>
      <c r="L304" s="120"/>
      <c r="M304" s="125"/>
      <c r="P304" s="126">
        <f>SUM(P305:P331)</f>
        <v>0</v>
      </c>
      <c r="R304" s="126">
        <f>SUM(R305:R331)</f>
        <v>1043.19768</v>
      </c>
      <c r="T304" s="127">
        <f>SUM(T305:T331)</f>
        <v>0</v>
      </c>
      <c r="AR304" s="121" t="s">
        <v>80</v>
      </c>
      <c r="AT304" s="128" t="s">
        <v>71</v>
      </c>
      <c r="AU304" s="128" t="s">
        <v>80</v>
      </c>
      <c r="AY304" s="121" t="s">
        <v>166</v>
      </c>
      <c r="BK304" s="129">
        <f>SUM(BK305:BK331)</f>
        <v>0</v>
      </c>
    </row>
    <row r="305" spans="2:65" s="1" customFormat="1" ht="55.5" customHeight="1">
      <c r="B305" s="33"/>
      <c r="C305" s="132" t="s">
        <v>444</v>
      </c>
      <c r="D305" s="132" t="s">
        <v>168</v>
      </c>
      <c r="E305" s="133" t="s">
        <v>445</v>
      </c>
      <c r="F305" s="134" t="s">
        <v>446</v>
      </c>
      <c r="G305" s="135" t="s">
        <v>188</v>
      </c>
      <c r="H305" s="136">
        <v>464</v>
      </c>
      <c r="I305" s="137"/>
      <c r="J305" s="138">
        <f>ROUND(I305*H305,2)</f>
        <v>0</v>
      </c>
      <c r="K305" s="134" t="s">
        <v>172</v>
      </c>
      <c r="L305" s="33"/>
      <c r="M305" s="139" t="s">
        <v>19</v>
      </c>
      <c r="N305" s="140" t="s">
        <v>43</v>
      </c>
      <c r="P305" s="141">
        <f>O305*H305</f>
        <v>0</v>
      </c>
      <c r="Q305" s="141">
        <v>3.1E-4</v>
      </c>
      <c r="R305" s="141">
        <f>Q305*H305</f>
        <v>0.14384</v>
      </c>
      <c r="S305" s="141">
        <v>0</v>
      </c>
      <c r="T305" s="142">
        <f>S305*H305</f>
        <v>0</v>
      </c>
      <c r="AR305" s="143" t="s">
        <v>173</v>
      </c>
      <c r="AT305" s="143" t="s">
        <v>168</v>
      </c>
      <c r="AU305" s="143" t="s">
        <v>82</v>
      </c>
      <c r="AY305" s="18" t="s">
        <v>166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8" t="s">
        <v>80</v>
      </c>
      <c r="BK305" s="144">
        <f>ROUND(I305*H305,2)</f>
        <v>0</v>
      </c>
      <c r="BL305" s="18" t="s">
        <v>173</v>
      </c>
      <c r="BM305" s="143" t="s">
        <v>447</v>
      </c>
    </row>
    <row r="306" spans="2:65" s="1" customFormat="1" ht="11.25">
      <c r="B306" s="33"/>
      <c r="D306" s="145" t="s">
        <v>175</v>
      </c>
      <c r="F306" s="146" t="s">
        <v>448</v>
      </c>
      <c r="I306" s="147"/>
      <c r="L306" s="33"/>
      <c r="M306" s="148"/>
      <c r="T306" s="54"/>
      <c r="AT306" s="18" t="s">
        <v>175</v>
      </c>
      <c r="AU306" s="18" t="s">
        <v>82</v>
      </c>
    </row>
    <row r="307" spans="2:65" s="13" customFormat="1" ht="11.25">
      <c r="B307" s="156"/>
      <c r="D307" s="150" t="s">
        <v>177</v>
      </c>
      <c r="E307" s="157" t="s">
        <v>19</v>
      </c>
      <c r="F307" s="158" t="s">
        <v>449</v>
      </c>
      <c r="H307" s="159">
        <v>464</v>
      </c>
      <c r="I307" s="160"/>
      <c r="L307" s="156"/>
      <c r="M307" s="161"/>
      <c r="T307" s="162"/>
      <c r="AT307" s="157" t="s">
        <v>177</v>
      </c>
      <c r="AU307" s="157" t="s">
        <v>82</v>
      </c>
      <c r="AV307" s="13" t="s">
        <v>82</v>
      </c>
      <c r="AW307" s="13" t="s">
        <v>33</v>
      </c>
      <c r="AX307" s="13" t="s">
        <v>80</v>
      </c>
      <c r="AY307" s="157" t="s">
        <v>166</v>
      </c>
    </row>
    <row r="308" spans="2:65" s="1" customFormat="1" ht="24.2" customHeight="1">
      <c r="B308" s="33"/>
      <c r="C308" s="170" t="s">
        <v>450</v>
      </c>
      <c r="D308" s="170" t="s">
        <v>277</v>
      </c>
      <c r="E308" s="171" t="s">
        <v>451</v>
      </c>
      <c r="F308" s="172" t="s">
        <v>452</v>
      </c>
      <c r="G308" s="173" t="s">
        <v>188</v>
      </c>
      <c r="H308" s="174">
        <v>556.79999999999995</v>
      </c>
      <c r="I308" s="175"/>
      <c r="J308" s="176">
        <f>ROUND(I308*H308,2)</f>
        <v>0</v>
      </c>
      <c r="K308" s="172" t="s">
        <v>172</v>
      </c>
      <c r="L308" s="177"/>
      <c r="M308" s="178" t="s">
        <v>19</v>
      </c>
      <c r="N308" s="179" t="s">
        <v>43</v>
      </c>
      <c r="P308" s="141">
        <f>O308*H308</f>
        <v>0</v>
      </c>
      <c r="Q308" s="141">
        <v>2.0000000000000001E-4</v>
      </c>
      <c r="R308" s="141">
        <f>Q308*H308</f>
        <v>0.11136</v>
      </c>
      <c r="S308" s="141">
        <v>0</v>
      </c>
      <c r="T308" s="142">
        <f>S308*H308</f>
        <v>0</v>
      </c>
      <c r="AR308" s="143" t="s">
        <v>233</v>
      </c>
      <c r="AT308" s="143" t="s">
        <v>277</v>
      </c>
      <c r="AU308" s="143" t="s">
        <v>82</v>
      </c>
      <c r="AY308" s="18" t="s">
        <v>166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8" t="s">
        <v>80</v>
      </c>
      <c r="BK308" s="144">
        <f>ROUND(I308*H308,2)</f>
        <v>0</v>
      </c>
      <c r="BL308" s="18" t="s">
        <v>173</v>
      </c>
      <c r="BM308" s="143" t="s">
        <v>453</v>
      </c>
    </row>
    <row r="309" spans="2:65" s="13" customFormat="1" ht="11.25">
      <c r="B309" s="156"/>
      <c r="D309" s="150" t="s">
        <v>177</v>
      </c>
      <c r="F309" s="158" t="s">
        <v>454</v>
      </c>
      <c r="H309" s="159">
        <v>556.79999999999995</v>
      </c>
      <c r="I309" s="160"/>
      <c r="L309" s="156"/>
      <c r="M309" s="161"/>
      <c r="T309" s="162"/>
      <c r="AT309" s="157" t="s">
        <v>177</v>
      </c>
      <c r="AU309" s="157" t="s">
        <v>82</v>
      </c>
      <c r="AV309" s="13" t="s">
        <v>82</v>
      </c>
      <c r="AW309" s="13" t="s">
        <v>4</v>
      </c>
      <c r="AX309" s="13" t="s">
        <v>80</v>
      </c>
      <c r="AY309" s="157" t="s">
        <v>166</v>
      </c>
    </row>
    <row r="310" spans="2:65" s="1" customFormat="1" ht="55.5" customHeight="1">
      <c r="B310" s="33"/>
      <c r="C310" s="132" t="s">
        <v>455</v>
      </c>
      <c r="D310" s="132" t="s">
        <v>168</v>
      </c>
      <c r="E310" s="133" t="s">
        <v>456</v>
      </c>
      <c r="F310" s="134" t="s">
        <v>457</v>
      </c>
      <c r="G310" s="135" t="s">
        <v>458</v>
      </c>
      <c r="H310" s="136">
        <v>10</v>
      </c>
      <c r="I310" s="137"/>
      <c r="J310" s="138">
        <f>ROUND(I310*H310,2)</f>
        <v>0</v>
      </c>
      <c r="K310" s="134" t="s">
        <v>172</v>
      </c>
      <c r="L310" s="33"/>
      <c r="M310" s="139" t="s">
        <v>19</v>
      </c>
      <c r="N310" s="140" t="s">
        <v>43</v>
      </c>
      <c r="P310" s="141">
        <f>O310*H310</f>
        <v>0</v>
      </c>
      <c r="Q310" s="141">
        <v>0.27351999999999999</v>
      </c>
      <c r="R310" s="141">
        <f>Q310*H310</f>
        <v>2.7351999999999999</v>
      </c>
      <c r="S310" s="141">
        <v>0</v>
      </c>
      <c r="T310" s="142">
        <f>S310*H310</f>
        <v>0</v>
      </c>
      <c r="AR310" s="143" t="s">
        <v>173</v>
      </c>
      <c r="AT310" s="143" t="s">
        <v>168</v>
      </c>
      <c r="AU310" s="143" t="s">
        <v>82</v>
      </c>
      <c r="AY310" s="18" t="s">
        <v>166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8" t="s">
        <v>80</v>
      </c>
      <c r="BK310" s="144">
        <f>ROUND(I310*H310,2)</f>
        <v>0</v>
      </c>
      <c r="BL310" s="18" t="s">
        <v>173</v>
      </c>
      <c r="BM310" s="143" t="s">
        <v>459</v>
      </c>
    </row>
    <row r="311" spans="2:65" s="1" customFormat="1" ht="11.25">
      <c r="B311" s="33"/>
      <c r="D311" s="145" t="s">
        <v>175</v>
      </c>
      <c r="F311" s="146" t="s">
        <v>460</v>
      </c>
      <c r="I311" s="147"/>
      <c r="L311" s="33"/>
      <c r="M311" s="148"/>
      <c r="T311" s="54"/>
      <c r="AT311" s="18" t="s">
        <v>175</v>
      </c>
      <c r="AU311" s="18" t="s">
        <v>82</v>
      </c>
    </row>
    <row r="312" spans="2:65" s="12" customFormat="1" ht="11.25">
      <c r="B312" s="149"/>
      <c r="D312" s="150" t="s">
        <v>177</v>
      </c>
      <c r="E312" s="151" t="s">
        <v>19</v>
      </c>
      <c r="F312" s="152" t="s">
        <v>461</v>
      </c>
      <c r="H312" s="151" t="s">
        <v>19</v>
      </c>
      <c r="I312" s="153"/>
      <c r="L312" s="149"/>
      <c r="M312" s="154"/>
      <c r="T312" s="155"/>
      <c r="AT312" s="151" t="s">
        <v>177</v>
      </c>
      <c r="AU312" s="151" t="s">
        <v>82</v>
      </c>
      <c r="AV312" s="12" t="s">
        <v>80</v>
      </c>
      <c r="AW312" s="12" t="s">
        <v>33</v>
      </c>
      <c r="AX312" s="12" t="s">
        <v>72</v>
      </c>
      <c r="AY312" s="151" t="s">
        <v>166</v>
      </c>
    </row>
    <row r="313" spans="2:65" s="13" customFormat="1" ht="11.25">
      <c r="B313" s="156"/>
      <c r="D313" s="150" t="s">
        <v>177</v>
      </c>
      <c r="E313" s="157" t="s">
        <v>19</v>
      </c>
      <c r="F313" s="158" t="s">
        <v>462</v>
      </c>
      <c r="H313" s="159">
        <v>10</v>
      </c>
      <c r="I313" s="160"/>
      <c r="L313" s="156"/>
      <c r="M313" s="161"/>
      <c r="T313" s="162"/>
      <c r="AT313" s="157" t="s">
        <v>177</v>
      </c>
      <c r="AU313" s="157" t="s">
        <v>82</v>
      </c>
      <c r="AV313" s="13" t="s">
        <v>82</v>
      </c>
      <c r="AW313" s="13" t="s">
        <v>33</v>
      </c>
      <c r="AX313" s="13" t="s">
        <v>80</v>
      </c>
      <c r="AY313" s="157" t="s">
        <v>166</v>
      </c>
    </row>
    <row r="314" spans="2:65" s="1" customFormat="1" ht="55.5" customHeight="1">
      <c r="B314" s="33"/>
      <c r="C314" s="132" t="s">
        <v>463</v>
      </c>
      <c r="D314" s="132" t="s">
        <v>168</v>
      </c>
      <c r="E314" s="133" t="s">
        <v>464</v>
      </c>
      <c r="F314" s="134" t="s">
        <v>465</v>
      </c>
      <c r="G314" s="135" t="s">
        <v>458</v>
      </c>
      <c r="H314" s="136">
        <v>232</v>
      </c>
      <c r="I314" s="137"/>
      <c r="J314" s="138">
        <f>ROUND(I314*H314,2)</f>
        <v>0</v>
      </c>
      <c r="K314" s="134" t="s">
        <v>172</v>
      </c>
      <c r="L314" s="33"/>
      <c r="M314" s="139" t="s">
        <v>19</v>
      </c>
      <c r="N314" s="140" t="s">
        <v>43</v>
      </c>
      <c r="P314" s="141">
        <f>O314*H314</f>
        <v>0</v>
      </c>
      <c r="Q314" s="141">
        <v>0.27411000000000002</v>
      </c>
      <c r="R314" s="141">
        <f>Q314*H314</f>
        <v>63.593520000000005</v>
      </c>
      <c r="S314" s="141">
        <v>0</v>
      </c>
      <c r="T314" s="142">
        <f>S314*H314</f>
        <v>0</v>
      </c>
      <c r="AR314" s="143" t="s">
        <v>173</v>
      </c>
      <c r="AT314" s="143" t="s">
        <v>168</v>
      </c>
      <c r="AU314" s="143" t="s">
        <v>82</v>
      </c>
      <c r="AY314" s="18" t="s">
        <v>166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8" t="s">
        <v>80</v>
      </c>
      <c r="BK314" s="144">
        <f>ROUND(I314*H314,2)</f>
        <v>0</v>
      </c>
      <c r="BL314" s="18" t="s">
        <v>173</v>
      </c>
      <c r="BM314" s="143" t="s">
        <v>466</v>
      </c>
    </row>
    <row r="315" spans="2:65" s="1" customFormat="1" ht="11.25">
      <c r="B315" s="33"/>
      <c r="D315" s="145" t="s">
        <v>175</v>
      </c>
      <c r="F315" s="146" t="s">
        <v>467</v>
      </c>
      <c r="I315" s="147"/>
      <c r="L315" s="33"/>
      <c r="M315" s="148"/>
      <c r="T315" s="54"/>
      <c r="AT315" s="18" t="s">
        <v>175</v>
      </c>
      <c r="AU315" s="18" t="s">
        <v>82</v>
      </c>
    </row>
    <row r="316" spans="2:65" s="12" customFormat="1" ht="11.25">
      <c r="B316" s="149"/>
      <c r="D316" s="150" t="s">
        <v>177</v>
      </c>
      <c r="E316" s="151" t="s">
        <v>19</v>
      </c>
      <c r="F316" s="152" t="s">
        <v>191</v>
      </c>
      <c r="H316" s="151" t="s">
        <v>19</v>
      </c>
      <c r="I316" s="153"/>
      <c r="L316" s="149"/>
      <c r="M316" s="154"/>
      <c r="T316" s="155"/>
      <c r="AT316" s="151" t="s">
        <v>177</v>
      </c>
      <c r="AU316" s="151" t="s">
        <v>82</v>
      </c>
      <c r="AV316" s="12" t="s">
        <v>80</v>
      </c>
      <c r="AW316" s="12" t="s">
        <v>33</v>
      </c>
      <c r="AX316" s="12" t="s">
        <v>72</v>
      </c>
      <c r="AY316" s="151" t="s">
        <v>166</v>
      </c>
    </row>
    <row r="317" spans="2:65" s="12" customFormat="1" ht="11.25">
      <c r="B317" s="149"/>
      <c r="D317" s="150" t="s">
        <v>177</v>
      </c>
      <c r="E317" s="151" t="s">
        <v>19</v>
      </c>
      <c r="F317" s="152" t="s">
        <v>212</v>
      </c>
      <c r="H317" s="151" t="s">
        <v>19</v>
      </c>
      <c r="I317" s="153"/>
      <c r="L317" s="149"/>
      <c r="M317" s="154"/>
      <c r="T317" s="155"/>
      <c r="AT317" s="151" t="s">
        <v>177</v>
      </c>
      <c r="AU317" s="151" t="s">
        <v>82</v>
      </c>
      <c r="AV317" s="12" t="s">
        <v>80</v>
      </c>
      <c r="AW317" s="12" t="s">
        <v>33</v>
      </c>
      <c r="AX317" s="12" t="s">
        <v>72</v>
      </c>
      <c r="AY317" s="151" t="s">
        <v>166</v>
      </c>
    </row>
    <row r="318" spans="2:65" s="12" customFormat="1" ht="11.25">
      <c r="B318" s="149"/>
      <c r="D318" s="150" t="s">
        <v>177</v>
      </c>
      <c r="E318" s="151" t="s">
        <v>19</v>
      </c>
      <c r="F318" s="152" t="s">
        <v>461</v>
      </c>
      <c r="H318" s="151" t="s">
        <v>19</v>
      </c>
      <c r="I318" s="153"/>
      <c r="L318" s="149"/>
      <c r="M318" s="154"/>
      <c r="T318" s="155"/>
      <c r="AT318" s="151" t="s">
        <v>177</v>
      </c>
      <c r="AU318" s="151" t="s">
        <v>82</v>
      </c>
      <c r="AV318" s="12" t="s">
        <v>80</v>
      </c>
      <c r="AW318" s="12" t="s">
        <v>33</v>
      </c>
      <c r="AX318" s="12" t="s">
        <v>72</v>
      </c>
      <c r="AY318" s="151" t="s">
        <v>166</v>
      </c>
    </row>
    <row r="319" spans="2:65" s="13" customFormat="1" ht="11.25">
      <c r="B319" s="156"/>
      <c r="D319" s="150" t="s">
        <v>177</v>
      </c>
      <c r="E319" s="157" t="s">
        <v>19</v>
      </c>
      <c r="F319" s="158" t="s">
        <v>468</v>
      </c>
      <c r="H319" s="159">
        <v>232</v>
      </c>
      <c r="I319" s="160"/>
      <c r="L319" s="156"/>
      <c r="M319" s="161"/>
      <c r="T319" s="162"/>
      <c r="AT319" s="157" t="s">
        <v>177</v>
      </c>
      <c r="AU319" s="157" t="s">
        <v>82</v>
      </c>
      <c r="AV319" s="13" t="s">
        <v>82</v>
      </c>
      <c r="AW319" s="13" t="s">
        <v>33</v>
      </c>
      <c r="AX319" s="13" t="s">
        <v>80</v>
      </c>
      <c r="AY319" s="157" t="s">
        <v>166</v>
      </c>
    </row>
    <row r="320" spans="2:65" s="1" customFormat="1" ht="37.9" customHeight="1">
      <c r="B320" s="33"/>
      <c r="C320" s="132" t="s">
        <v>469</v>
      </c>
      <c r="D320" s="132" t="s">
        <v>168</v>
      </c>
      <c r="E320" s="133" t="s">
        <v>470</v>
      </c>
      <c r="F320" s="134" t="s">
        <v>471</v>
      </c>
      <c r="G320" s="135" t="s">
        <v>197</v>
      </c>
      <c r="H320" s="136">
        <v>452.13600000000002</v>
      </c>
      <c r="I320" s="137"/>
      <c r="J320" s="138">
        <f>ROUND(I320*H320,2)</f>
        <v>0</v>
      </c>
      <c r="K320" s="134" t="s">
        <v>172</v>
      </c>
      <c r="L320" s="33"/>
      <c r="M320" s="139" t="s">
        <v>19</v>
      </c>
      <c r="N320" s="140" t="s">
        <v>43</v>
      </c>
      <c r="P320" s="141">
        <f>O320*H320</f>
        <v>0</v>
      </c>
      <c r="Q320" s="141">
        <v>2.16</v>
      </c>
      <c r="R320" s="141">
        <f>Q320*H320</f>
        <v>976.61376000000007</v>
      </c>
      <c r="S320" s="141">
        <v>0</v>
      </c>
      <c r="T320" s="142">
        <f>S320*H320</f>
        <v>0</v>
      </c>
      <c r="AR320" s="143" t="s">
        <v>173</v>
      </c>
      <c r="AT320" s="143" t="s">
        <v>168</v>
      </c>
      <c r="AU320" s="143" t="s">
        <v>82</v>
      </c>
      <c r="AY320" s="18" t="s">
        <v>166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8" t="s">
        <v>80</v>
      </c>
      <c r="BK320" s="144">
        <f>ROUND(I320*H320,2)</f>
        <v>0</v>
      </c>
      <c r="BL320" s="18" t="s">
        <v>173</v>
      </c>
      <c r="BM320" s="143" t="s">
        <v>472</v>
      </c>
    </row>
    <row r="321" spans="2:65" s="1" customFormat="1" ht="11.25">
      <c r="B321" s="33"/>
      <c r="D321" s="145" t="s">
        <v>175</v>
      </c>
      <c r="F321" s="146" t="s">
        <v>473</v>
      </c>
      <c r="I321" s="147"/>
      <c r="L321" s="33"/>
      <c r="M321" s="148"/>
      <c r="T321" s="54"/>
      <c r="AT321" s="18" t="s">
        <v>175</v>
      </c>
      <c r="AU321" s="18" t="s">
        <v>82</v>
      </c>
    </row>
    <row r="322" spans="2:65" s="12" customFormat="1" ht="11.25">
      <c r="B322" s="149"/>
      <c r="D322" s="150" t="s">
        <v>177</v>
      </c>
      <c r="E322" s="151" t="s">
        <v>19</v>
      </c>
      <c r="F322" s="152" t="s">
        <v>191</v>
      </c>
      <c r="H322" s="151" t="s">
        <v>19</v>
      </c>
      <c r="I322" s="153"/>
      <c r="L322" s="149"/>
      <c r="M322" s="154"/>
      <c r="T322" s="155"/>
      <c r="AT322" s="151" t="s">
        <v>177</v>
      </c>
      <c r="AU322" s="151" t="s">
        <v>82</v>
      </c>
      <c r="AV322" s="12" t="s">
        <v>80</v>
      </c>
      <c r="AW322" s="12" t="s">
        <v>33</v>
      </c>
      <c r="AX322" s="12" t="s">
        <v>72</v>
      </c>
      <c r="AY322" s="151" t="s">
        <v>166</v>
      </c>
    </row>
    <row r="323" spans="2:65" s="12" customFormat="1" ht="11.25">
      <c r="B323" s="149"/>
      <c r="D323" s="150" t="s">
        <v>177</v>
      </c>
      <c r="E323" s="151" t="s">
        <v>19</v>
      </c>
      <c r="F323" s="152" t="s">
        <v>212</v>
      </c>
      <c r="H323" s="151" t="s">
        <v>19</v>
      </c>
      <c r="I323" s="153"/>
      <c r="L323" s="149"/>
      <c r="M323" s="154"/>
      <c r="T323" s="155"/>
      <c r="AT323" s="151" t="s">
        <v>177</v>
      </c>
      <c r="AU323" s="151" t="s">
        <v>82</v>
      </c>
      <c r="AV323" s="12" t="s">
        <v>80</v>
      </c>
      <c r="AW323" s="12" t="s">
        <v>33</v>
      </c>
      <c r="AX323" s="12" t="s">
        <v>72</v>
      </c>
      <c r="AY323" s="151" t="s">
        <v>166</v>
      </c>
    </row>
    <row r="324" spans="2:65" s="12" customFormat="1" ht="11.25">
      <c r="B324" s="149"/>
      <c r="D324" s="150" t="s">
        <v>177</v>
      </c>
      <c r="E324" s="151" t="s">
        <v>19</v>
      </c>
      <c r="F324" s="152" t="s">
        <v>474</v>
      </c>
      <c r="H324" s="151" t="s">
        <v>19</v>
      </c>
      <c r="I324" s="153"/>
      <c r="L324" s="149"/>
      <c r="M324" s="154"/>
      <c r="T324" s="155"/>
      <c r="AT324" s="151" t="s">
        <v>177</v>
      </c>
      <c r="AU324" s="151" t="s">
        <v>82</v>
      </c>
      <c r="AV324" s="12" t="s">
        <v>80</v>
      </c>
      <c r="AW324" s="12" t="s">
        <v>33</v>
      </c>
      <c r="AX324" s="12" t="s">
        <v>72</v>
      </c>
      <c r="AY324" s="151" t="s">
        <v>166</v>
      </c>
    </row>
    <row r="325" spans="2:65" s="12" customFormat="1" ht="22.5">
      <c r="B325" s="149"/>
      <c r="D325" s="150" t="s">
        <v>177</v>
      </c>
      <c r="E325" s="151" t="s">
        <v>19</v>
      </c>
      <c r="F325" s="152" t="s">
        <v>475</v>
      </c>
      <c r="H325" s="151" t="s">
        <v>19</v>
      </c>
      <c r="I325" s="153"/>
      <c r="L325" s="149"/>
      <c r="M325" s="154"/>
      <c r="T325" s="155"/>
      <c r="AT325" s="151" t="s">
        <v>177</v>
      </c>
      <c r="AU325" s="151" t="s">
        <v>82</v>
      </c>
      <c r="AV325" s="12" t="s">
        <v>80</v>
      </c>
      <c r="AW325" s="12" t="s">
        <v>33</v>
      </c>
      <c r="AX325" s="12" t="s">
        <v>72</v>
      </c>
      <c r="AY325" s="151" t="s">
        <v>166</v>
      </c>
    </row>
    <row r="326" spans="2:65" s="12" customFormat="1" ht="11.25">
      <c r="B326" s="149"/>
      <c r="D326" s="150" t="s">
        <v>177</v>
      </c>
      <c r="E326" s="151" t="s">
        <v>19</v>
      </c>
      <c r="F326" s="152" t="s">
        <v>476</v>
      </c>
      <c r="H326" s="151" t="s">
        <v>19</v>
      </c>
      <c r="I326" s="153"/>
      <c r="L326" s="149"/>
      <c r="M326" s="154"/>
      <c r="T326" s="155"/>
      <c r="AT326" s="151" t="s">
        <v>177</v>
      </c>
      <c r="AU326" s="151" t="s">
        <v>82</v>
      </c>
      <c r="AV326" s="12" t="s">
        <v>80</v>
      </c>
      <c r="AW326" s="12" t="s">
        <v>33</v>
      </c>
      <c r="AX326" s="12" t="s">
        <v>72</v>
      </c>
      <c r="AY326" s="151" t="s">
        <v>166</v>
      </c>
    </row>
    <row r="327" spans="2:65" s="13" customFormat="1" ht="11.25">
      <c r="B327" s="156"/>
      <c r="D327" s="150" t="s">
        <v>177</v>
      </c>
      <c r="E327" s="157" t="s">
        <v>19</v>
      </c>
      <c r="F327" s="158" t="s">
        <v>477</v>
      </c>
      <c r="H327" s="159">
        <v>370.72800000000001</v>
      </c>
      <c r="I327" s="160"/>
      <c r="L327" s="156"/>
      <c r="M327" s="161"/>
      <c r="T327" s="162"/>
      <c r="AT327" s="157" t="s">
        <v>177</v>
      </c>
      <c r="AU327" s="157" t="s">
        <v>82</v>
      </c>
      <c r="AV327" s="13" t="s">
        <v>82</v>
      </c>
      <c r="AW327" s="13" t="s">
        <v>33</v>
      </c>
      <c r="AX327" s="13" t="s">
        <v>72</v>
      </c>
      <c r="AY327" s="157" t="s">
        <v>166</v>
      </c>
    </row>
    <row r="328" spans="2:65" s="12" customFormat="1" ht="11.25">
      <c r="B328" s="149"/>
      <c r="D328" s="150" t="s">
        <v>177</v>
      </c>
      <c r="E328" s="151" t="s">
        <v>19</v>
      </c>
      <c r="F328" s="152" t="s">
        <v>478</v>
      </c>
      <c r="H328" s="151" t="s">
        <v>19</v>
      </c>
      <c r="I328" s="153"/>
      <c r="L328" s="149"/>
      <c r="M328" s="154"/>
      <c r="T328" s="155"/>
      <c r="AT328" s="151" t="s">
        <v>177</v>
      </c>
      <c r="AU328" s="151" t="s">
        <v>82</v>
      </c>
      <c r="AV328" s="12" t="s">
        <v>80</v>
      </c>
      <c r="AW328" s="12" t="s">
        <v>33</v>
      </c>
      <c r="AX328" s="12" t="s">
        <v>72</v>
      </c>
      <c r="AY328" s="151" t="s">
        <v>166</v>
      </c>
    </row>
    <row r="329" spans="2:65" s="13" customFormat="1" ht="11.25">
      <c r="B329" s="156"/>
      <c r="D329" s="150" t="s">
        <v>177</v>
      </c>
      <c r="E329" s="157" t="s">
        <v>19</v>
      </c>
      <c r="F329" s="158" t="s">
        <v>479</v>
      </c>
      <c r="H329" s="159">
        <v>80.540999999999997</v>
      </c>
      <c r="I329" s="160"/>
      <c r="L329" s="156"/>
      <c r="M329" s="161"/>
      <c r="T329" s="162"/>
      <c r="AT329" s="157" t="s">
        <v>177</v>
      </c>
      <c r="AU329" s="157" t="s">
        <v>82</v>
      </c>
      <c r="AV329" s="13" t="s">
        <v>82</v>
      </c>
      <c r="AW329" s="13" t="s">
        <v>33</v>
      </c>
      <c r="AX329" s="13" t="s">
        <v>72</v>
      </c>
      <c r="AY329" s="157" t="s">
        <v>166</v>
      </c>
    </row>
    <row r="330" spans="2:65" s="13" customFormat="1" ht="11.25">
      <c r="B330" s="156"/>
      <c r="D330" s="150" t="s">
        <v>177</v>
      </c>
      <c r="E330" s="157" t="s">
        <v>19</v>
      </c>
      <c r="F330" s="158" t="s">
        <v>480</v>
      </c>
      <c r="H330" s="159">
        <v>0.86699999999999999</v>
      </c>
      <c r="I330" s="160"/>
      <c r="L330" s="156"/>
      <c r="M330" s="161"/>
      <c r="T330" s="162"/>
      <c r="AT330" s="157" t="s">
        <v>177</v>
      </c>
      <c r="AU330" s="157" t="s">
        <v>82</v>
      </c>
      <c r="AV330" s="13" t="s">
        <v>82</v>
      </c>
      <c r="AW330" s="13" t="s">
        <v>33</v>
      </c>
      <c r="AX330" s="13" t="s">
        <v>72</v>
      </c>
      <c r="AY330" s="157" t="s">
        <v>166</v>
      </c>
    </row>
    <row r="331" spans="2:65" s="14" customFormat="1" ht="11.25">
      <c r="B331" s="163"/>
      <c r="D331" s="150" t="s">
        <v>177</v>
      </c>
      <c r="E331" s="164" t="s">
        <v>19</v>
      </c>
      <c r="F331" s="165" t="s">
        <v>206</v>
      </c>
      <c r="H331" s="166">
        <v>452.13600000000002</v>
      </c>
      <c r="I331" s="167"/>
      <c r="L331" s="163"/>
      <c r="M331" s="168"/>
      <c r="T331" s="169"/>
      <c r="AT331" s="164" t="s">
        <v>177</v>
      </c>
      <c r="AU331" s="164" t="s">
        <v>82</v>
      </c>
      <c r="AV331" s="14" t="s">
        <v>173</v>
      </c>
      <c r="AW331" s="14" t="s">
        <v>33</v>
      </c>
      <c r="AX331" s="14" t="s">
        <v>80</v>
      </c>
      <c r="AY331" s="164" t="s">
        <v>166</v>
      </c>
    </row>
    <row r="332" spans="2:65" s="11" customFormat="1" ht="22.9" customHeight="1">
      <c r="B332" s="120"/>
      <c r="D332" s="121" t="s">
        <v>71</v>
      </c>
      <c r="E332" s="130" t="s">
        <v>185</v>
      </c>
      <c r="F332" s="130" t="s">
        <v>481</v>
      </c>
      <c r="I332" s="123"/>
      <c r="J332" s="131">
        <f>BK332</f>
        <v>0</v>
      </c>
      <c r="L332" s="120"/>
      <c r="M332" s="125"/>
      <c r="P332" s="126">
        <f>SUM(P333:P651)</f>
        <v>0</v>
      </c>
      <c r="R332" s="126">
        <f>SUM(R333:R651)</f>
        <v>4564.4623816100002</v>
      </c>
      <c r="T332" s="127">
        <f>SUM(T333:T651)</f>
        <v>0</v>
      </c>
      <c r="AR332" s="121" t="s">
        <v>80</v>
      </c>
      <c r="AT332" s="128" t="s">
        <v>71</v>
      </c>
      <c r="AU332" s="128" t="s">
        <v>80</v>
      </c>
      <c r="AY332" s="121" t="s">
        <v>166</v>
      </c>
      <c r="BK332" s="129">
        <f>SUM(BK333:BK651)</f>
        <v>0</v>
      </c>
    </row>
    <row r="333" spans="2:65" s="1" customFormat="1" ht="37.9" customHeight="1">
      <c r="B333" s="33"/>
      <c r="C333" s="132" t="s">
        <v>482</v>
      </c>
      <c r="D333" s="132" t="s">
        <v>168</v>
      </c>
      <c r="E333" s="133" t="s">
        <v>483</v>
      </c>
      <c r="F333" s="134" t="s">
        <v>484</v>
      </c>
      <c r="G333" s="135" t="s">
        <v>188</v>
      </c>
      <c r="H333" s="136">
        <v>22.45</v>
      </c>
      <c r="I333" s="137"/>
      <c r="J333" s="138">
        <f>ROUND(I333*H333,2)</f>
        <v>0</v>
      </c>
      <c r="K333" s="134" t="s">
        <v>172</v>
      </c>
      <c r="L333" s="33"/>
      <c r="M333" s="139" t="s">
        <v>19</v>
      </c>
      <c r="N333" s="140" t="s">
        <v>43</v>
      </c>
      <c r="P333" s="141">
        <f>O333*H333</f>
        <v>0</v>
      </c>
      <c r="Q333" s="141">
        <v>0.18415000000000001</v>
      </c>
      <c r="R333" s="141">
        <f>Q333*H333</f>
        <v>4.1341675000000002</v>
      </c>
      <c r="S333" s="141">
        <v>0</v>
      </c>
      <c r="T333" s="142">
        <f>S333*H333</f>
        <v>0</v>
      </c>
      <c r="AR333" s="143" t="s">
        <v>173</v>
      </c>
      <c r="AT333" s="143" t="s">
        <v>168</v>
      </c>
      <c r="AU333" s="143" t="s">
        <v>82</v>
      </c>
      <c r="AY333" s="18" t="s">
        <v>166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8" t="s">
        <v>80</v>
      </c>
      <c r="BK333" s="144">
        <f>ROUND(I333*H333,2)</f>
        <v>0</v>
      </c>
      <c r="BL333" s="18" t="s">
        <v>173</v>
      </c>
      <c r="BM333" s="143" t="s">
        <v>485</v>
      </c>
    </row>
    <row r="334" spans="2:65" s="1" customFormat="1" ht="11.25">
      <c r="B334" s="33"/>
      <c r="D334" s="145" t="s">
        <v>175</v>
      </c>
      <c r="F334" s="146" t="s">
        <v>486</v>
      </c>
      <c r="I334" s="147"/>
      <c r="L334" s="33"/>
      <c r="M334" s="148"/>
      <c r="T334" s="54"/>
      <c r="AT334" s="18" t="s">
        <v>175</v>
      </c>
      <c r="AU334" s="18" t="s">
        <v>82</v>
      </c>
    </row>
    <row r="335" spans="2:65" s="12" customFormat="1" ht="11.25">
      <c r="B335" s="149"/>
      <c r="D335" s="150" t="s">
        <v>177</v>
      </c>
      <c r="E335" s="151" t="s">
        <v>19</v>
      </c>
      <c r="F335" s="152" t="s">
        <v>407</v>
      </c>
      <c r="H335" s="151" t="s">
        <v>19</v>
      </c>
      <c r="I335" s="153"/>
      <c r="L335" s="149"/>
      <c r="M335" s="154"/>
      <c r="T335" s="155"/>
      <c r="AT335" s="151" t="s">
        <v>177</v>
      </c>
      <c r="AU335" s="151" t="s">
        <v>82</v>
      </c>
      <c r="AV335" s="12" t="s">
        <v>80</v>
      </c>
      <c r="AW335" s="12" t="s">
        <v>33</v>
      </c>
      <c r="AX335" s="12" t="s">
        <v>72</v>
      </c>
      <c r="AY335" s="151" t="s">
        <v>166</v>
      </c>
    </row>
    <row r="336" spans="2:65" s="12" customFormat="1" ht="11.25">
      <c r="B336" s="149"/>
      <c r="D336" s="150" t="s">
        <v>177</v>
      </c>
      <c r="E336" s="151" t="s">
        <v>19</v>
      </c>
      <c r="F336" s="152" t="s">
        <v>487</v>
      </c>
      <c r="H336" s="151" t="s">
        <v>19</v>
      </c>
      <c r="I336" s="153"/>
      <c r="L336" s="149"/>
      <c r="M336" s="154"/>
      <c r="T336" s="155"/>
      <c r="AT336" s="151" t="s">
        <v>177</v>
      </c>
      <c r="AU336" s="151" t="s">
        <v>82</v>
      </c>
      <c r="AV336" s="12" t="s">
        <v>80</v>
      </c>
      <c r="AW336" s="12" t="s">
        <v>33</v>
      </c>
      <c r="AX336" s="12" t="s">
        <v>72</v>
      </c>
      <c r="AY336" s="151" t="s">
        <v>166</v>
      </c>
    </row>
    <row r="337" spans="2:65" s="13" customFormat="1" ht="11.25">
      <c r="B337" s="156"/>
      <c r="D337" s="150" t="s">
        <v>177</v>
      </c>
      <c r="E337" s="157" t="s">
        <v>19</v>
      </c>
      <c r="F337" s="158" t="s">
        <v>488</v>
      </c>
      <c r="H337" s="159">
        <v>22.45</v>
      </c>
      <c r="I337" s="160"/>
      <c r="L337" s="156"/>
      <c r="M337" s="161"/>
      <c r="T337" s="162"/>
      <c r="AT337" s="157" t="s">
        <v>177</v>
      </c>
      <c r="AU337" s="157" t="s">
        <v>82</v>
      </c>
      <c r="AV337" s="13" t="s">
        <v>82</v>
      </c>
      <c r="AW337" s="13" t="s">
        <v>33</v>
      </c>
      <c r="AX337" s="13" t="s">
        <v>80</v>
      </c>
      <c r="AY337" s="157" t="s">
        <v>166</v>
      </c>
    </row>
    <row r="338" spans="2:65" s="1" customFormat="1" ht="24.2" customHeight="1">
      <c r="B338" s="33"/>
      <c r="C338" s="132" t="s">
        <v>489</v>
      </c>
      <c r="D338" s="132" t="s">
        <v>168</v>
      </c>
      <c r="E338" s="133" t="s">
        <v>490</v>
      </c>
      <c r="F338" s="134" t="s">
        <v>491</v>
      </c>
      <c r="G338" s="135" t="s">
        <v>188</v>
      </c>
      <c r="H338" s="136">
        <v>4533.0780000000004</v>
      </c>
      <c r="I338" s="137"/>
      <c r="J338" s="138">
        <f>ROUND(I338*H338,2)</f>
        <v>0</v>
      </c>
      <c r="K338" s="134" t="s">
        <v>172</v>
      </c>
      <c r="L338" s="33"/>
      <c r="M338" s="139" t="s">
        <v>19</v>
      </c>
      <c r="N338" s="140" t="s">
        <v>43</v>
      </c>
      <c r="P338" s="141">
        <f>O338*H338</f>
        <v>0</v>
      </c>
      <c r="Q338" s="141">
        <v>2.5000000000000001E-3</v>
      </c>
      <c r="R338" s="141">
        <f>Q338*H338</f>
        <v>11.332695000000001</v>
      </c>
      <c r="S338" s="141">
        <v>0</v>
      </c>
      <c r="T338" s="142">
        <f>S338*H338</f>
        <v>0</v>
      </c>
      <c r="AR338" s="143" t="s">
        <v>173</v>
      </c>
      <c r="AT338" s="143" t="s">
        <v>168</v>
      </c>
      <c r="AU338" s="143" t="s">
        <v>82</v>
      </c>
      <c r="AY338" s="18" t="s">
        <v>166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8" t="s">
        <v>80</v>
      </c>
      <c r="BK338" s="144">
        <f>ROUND(I338*H338,2)</f>
        <v>0</v>
      </c>
      <c r="BL338" s="18" t="s">
        <v>173</v>
      </c>
      <c r="BM338" s="143" t="s">
        <v>492</v>
      </c>
    </row>
    <row r="339" spans="2:65" s="1" customFormat="1" ht="11.25">
      <c r="B339" s="33"/>
      <c r="D339" s="145" t="s">
        <v>175</v>
      </c>
      <c r="F339" s="146" t="s">
        <v>493</v>
      </c>
      <c r="I339" s="147"/>
      <c r="L339" s="33"/>
      <c r="M339" s="148"/>
      <c r="T339" s="54"/>
      <c r="AT339" s="18" t="s">
        <v>175</v>
      </c>
      <c r="AU339" s="18" t="s">
        <v>82</v>
      </c>
    </row>
    <row r="340" spans="2:65" s="12" customFormat="1" ht="11.25">
      <c r="B340" s="149"/>
      <c r="D340" s="150" t="s">
        <v>177</v>
      </c>
      <c r="E340" s="151" t="s">
        <v>19</v>
      </c>
      <c r="F340" s="152" t="s">
        <v>494</v>
      </c>
      <c r="H340" s="151" t="s">
        <v>19</v>
      </c>
      <c r="I340" s="153"/>
      <c r="L340" s="149"/>
      <c r="M340" s="154"/>
      <c r="T340" s="155"/>
      <c r="AT340" s="151" t="s">
        <v>177</v>
      </c>
      <c r="AU340" s="151" t="s">
        <v>82</v>
      </c>
      <c r="AV340" s="12" t="s">
        <v>80</v>
      </c>
      <c r="AW340" s="12" t="s">
        <v>33</v>
      </c>
      <c r="AX340" s="12" t="s">
        <v>72</v>
      </c>
      <c r="AY340" s="151" t="s">
        <v>166</v>
      </c>
    </row>
    <row r="341" spans="2:65" s="12" customFormat="1" ht="22.5">
      <c r="B341" s="149"/>
      <c r="D341" s="150" t="s">
        <v>177</v>
      </c>
      <c r="E341" s="151" t="s">
        <v>19</v>
      </c>
      <c r="F341" s="152" t="s">
        <v>495</v>
      </c>
      <c r="H341" s="151" t="s">
        <v>19</v>
      </c>
      <c r="I341" s="153"/>
      <c r="L341" s="149"/>
      <c r="M341" s="154"/>
      <c r="T341" s="155"/>
      <c r="AT341" s="151" t="s">
        <v>177</v>
      </c>
      <c r="AU341" s="151" t="s">
        <v>82</v>
      </c>
      <c r="AV341" s="12" t="s">
        <v>80</v>
      </c>
      <c r="AW341" s="12" t="s">
        <v>33</v>
      </c>
      <c r="AX341" s="12" t="s">
        <v>72</v>
      </c>
      <c r="AY341" s="151" t="s">
        <v>166</v>
      </c>
    </row>
    <row r="342" spans="2:65" s="13" customFormat="1" ht="11.25">
      <c r="B342" s="156"/>
      <c r="D342" s="150" t="s">
        <v>177</v>
      </c>
      <c r="E342" s="157" t="s">
        <v>19</v>
      </c>
      <c r="F342" s="158" t="s">
        <v>496</v>
      </c>
      <c r="H342" s="159">
        <v>950.4</v>
      </c>
      <c r="I342" s="160"/>
      <c r="L342" s="156"/>
      <c r="M342" s="161"/>
      <c r="T342" s="162"/>
      <c r="AT342" s="157" t="s">
        <v>177</v>
      </c>
      <c r="AU342" s="157" t="s">
        <v>82</v>
      </c>
      <c r="AV342" s="13" t="s">
        <v>82</v>
      </c>
      <c r="AW342" s="13" t="s">
        <v>33</v>
      </c>
      <c r="AX342" s="13" t="s">
        <v>72</v>
      </c>
      <c r="AY342" s="157" t="s">
        <v>166</v>
      </c>
    </row>
    <row r="343" spans="2:65" s="13" customFormat="1" ht="11.25">
      <c r="B343" s="156"/>
      <c r="D343" s="150" t="s">
        <v>177</v>
      </c>
      <c r="E343" s="157" t="s">
        <v>19</v>
      </c>
      <c r="F343" s="158" t="s">
        <v>497</v>
      </c>
      <c r="H343" s="159">
        <v>509.76</v>
      </c>
      <c r="I343" s="160"/>
      <c r="L343" s="156"/>
      <c r="M343" s="161"/>
      <c r="T343" s="162"/>
      <c r="AT343" s="157" t="s">
        <v>177</v>
      </c>
      <c r="AU343" s="157" t="s">
        <v>82</v>
      </c>
      <c r="AV343" s="13" t="s">
        <v>82</v>
      </c>
      <c r="AW343" s="13" t="s">
        <v>33</v>
      </c>
      <c r="AX343" s="13" t="s">
        <v>72</v>
      </c>
      <c r="AY343" s="157" t="s">
        <v>166</v>
      </c>
    </row>
    <row r="344" spans="2:65" s="12" customFormat="1" ht="11.25">
      <c r="B344" s="149"/>
      <c r="D344" s="150" t="s">
        <v>177</v>
      </c>
      <c r="E344" s="151" t="s">
        <v>19</v>
      </c>
      <c r="F344" s="152" t="s">
        <v>498</v>
      </c>
      <c r="H344" s="151" t="s">
        <v>19</v>
      </c>
      <c r="I344" s="153"/>
      <c r="L344" s="149"/>
      <c r="M344" s="154"/>
      <c r="T344" s="155"/>
      <c r="AT344" s="151" t="s">
        <v>177</v>
      </c>
      <c r="AU344" s="151" t="s">
        <v>82</v>
      </c>
      <c r="AV344" s="12" t="s">
        <v>80</v>
      </c>
      <c r="AW344" s="12" t="s">
        <v>33</v>
      </c>
      <c r="AX344" s="12" t="s">
        <v>72</v>
      </c>
      <c r="AY344" s="151" t="s">
        <v>166</v>
      </c>
    </row>
    <row r="345" spans="2:65" s="13" customFormat="1" ht="11.25">
      <c r="B345" s="156"/>
      <c r="D345" s="150" t="s">
        <v>177</v>
      </c>
      <c r="E345" s="157" t="s">
        <v>19</v>
      </c>
      <c r="F345" s="158" t="s">
        <v>499</v>
      </c>
      <c r="H345" s="159">
        <v>528.64</v>
      </c>
      <c r="I345" s="160"/>
      <c r="L345" s="156"/>
      <c r="M345" s="161"/>
      <c r="T345" s="162"/>
      <c r="AT345" s="157" t="s">
        <v>177</v>
      </c>
      <c r="AU345" s="157" t="s">
        <v>82</v>
      </c>
      <c r="AV345" s="13" t="s">
        <v>82</v>
      </c>
      <c r="AW345" s="13" t="s">
        <v>33</v>
      </c>
      <c r="AX345" s="13" t="s">
        <v>72</v>
      </c>
      <c r="AY345" s="157" t="s">
        <v>166</v>
      </c>
    </row>
    <row r="346" spans="2:65" s="12" customFormat="1" ht="11.25">
      <c r="B346" s="149"/>
      <c r="D346" s="150" t="s">
        <v>177</v>
      </c>
      <c r="E346" s="151" t="s">
        <v>19</v>
      </c>
      <c r="F346" s="152" t="s">
        <v>478</v>
      </c>
      <c r="H346" s="151" t="s">
        <v>19</v>
      </c>
      <c r="I346" s="153"/>
      <c r="L346" s="149"/>
      <c r="M346" s="154"/>
      <c r="T346" s="155"/>
      <c r="AT346" s="151" t="s">
        <v>177</v>
      </c>
      <c r="AU346" s="151" t="s">
        <v>82</v>
      </c>
      <c r="AV346" s="12" t="s">
        <v>80</v>
      </c>
      <c r="AW346" s="12" t="s">
        <v>33</v>
      </c>
      <c r="AX346" s="12" t="s">
        <v>72</v>
      </c>
      <c r="AY346" s="151" t="s">
        <v>166</v>
      </c>
    </row>
    <row r="347" spans="2:65" s="13" customFormat="1" ht="11.25">
      <c r="B347" s="156"/>
      <c r="D347" s="150" t="s">
        <v>177</v>
      </c>
      <c r="E347" s="157" t="s">
        <v>19</v>
      </c>
      <c r="F347" s="158" t="s">
        <v>500</v>
      </c>
      <c r="H347" s="159">
        <v>39.6</v>
      </c>
      <c r="I347" s="160"/>
      <c r="L347" s="156"/>
      <c r="M347" s="161"/>
      <c r="T347" s="162"/>
      <c r="AT347" s="157" t="s">
        <v>177</v>
      </c>
      <c r="AU347" s="157" t="s">
        <v>82</v>
      </c>
      <c r="AV347" s="13" t="s">
        <v>82</v>
      </c>
      <c r="AW347" s="13" t="s">
        <v>33</v>
      </c>
      <c r="AX347" s="13" t="s">
        <v>72</v>
      </c>
      <c r="AY347" s="157" t="s">
        <v>166</v>
      </c>
    </row>
    <row r="348" spans="2:65" s="13" customFormat="1" ht="11.25">
      <c r="B348" s="156"/>
      <c r="D348" s="150" t="s">
        <v>177</v>
      </c>
      <c r="E348" s="157" t="s">
        <v>19</v>
      </c>
      <c r="F348" s="158" t="s">
        <v>501</v>
      </c>
      <c r="H348" s="159">
        <v>161.28</v>
      </c>
      <c r="I348" s="160"/>
      <c r="L348" s="156"/>
      <c r="M348" s="161"/>
      <c r="T348" s="162"/>
      <c r="AT348" s="157" t="s">
        <v>177</v>
      </c>
      <c r="AU348" s="157" t="s">
        <v>82</v>
      </c>
      <c r="AV348" s="13" t="s">
        <v>82</v>
      </c>
      <c r="AW348" s="13" t="s">
        <v>33</v>
      </c>
      <c r="AX348" s="13" t="s">
        <v>72</v>
      </c>
      <c r="AY348" s="157" t="s">
        <v>166</v>
      </c>
    </row>
    <row r="349" spans="2:65" s="13" customFormat="1" ht="11.25">
      <c r="B349" s="156"/>
      <c r="D349" s="150" t="s">
        <v>177</v>
      </c>
      <c r="E349" s="157" t="s">
        <v>19</v>
      </c>
      <c r="F349" s="158" t="s">
        <v>502</v>
      </c>
      <c r="H349" s="159">
        <v>179.2</v>
      </c>
      <c r="I349" s="160"/>
      <c r="L349" s="156"/>
      <c r="M349" s="161"/>
      <c r="T349" s="162"/>
      <c r="AT349" s="157" t="s">
        <v>177</v>
      </c>
      <c r="AU349" s="157" t="s">
        <v>82</v>
      </c>
      <c r="AV349" s="13" t="s">
        <v>82</v>
      </c>
      <c r="AW349" s="13" t="s">
        <v>33</v>
      </c>
      <c r="AX349" s="13" t="s">
        <v>72</v>
      </c>
      <c r="AY349" s="157" t="s">
        <v>166</v>
      </c>
    </row>
    <row r="350" spans="2:65" s="13" customFormat="1" ht="11.25">
      <c r="B350" s="156"/>
      <c r="D350" s="150" t="s">
        <v>177</v>
      </c>
      <c r="E350" s="157" t="s">
        <v>19</v>
      </c>
      <c r="F350" s="158" t="s">
        <v>503</v>
      </c>
      <c r="H350" s="159">
        <v>156.80000000000001</v>
      </c>
      <c r="I350" s="160"/>
      <c r="L350" s="156"/>
      <c r="M350" s="161"/>
      <c r="T350" s="162"/>
      <c r="AT350" s="157" t="s">
        <v>177</v>
      </c>
      <c r="AU350" s="157" t="s">
        <v>82</v>
      </c>
      <c r="AV350" s="13" t="s">
        <v>82</v>
      </c>
      <c r="AW350" s="13" t="s">
        <v>33</v>
      </c>
      <c r="AX350" s="13" t="s">
        <v>72</v>
      </c>
      <c r="AY350" s="157" t="s">
        <v>166</v>
      </c>
    </row>
    <row r="351" spans="2:65" s="13" customFormat="1" ht="11.25">
      <c r="B351" s="156"/>
      <c r="D351" s="150" t="s">
        <v>177</v>
      </c>
      <c r="E351" s="157" t="s">
        <v>19</v>
      </c>
      <c r="F351" s="158" t="s">
        <v>504</v>
      </c>
      <c r="H351" s="159">
        <v>14.84</v>
      </c>
      <c r="I351" s="160"/>
      <c r="L351" s="156"/>
      <c r="M351" s="161"/>
      <c r="T351" s="162"/>
      <c r="AT351" s="157" t="s">
        <v>177</v>
      </c>
      <c r="AU351" s="157" t="s">
        <v>82</v>
      </c>
      <c r="AV351" s="13" t="s">
        <v>82</v>
      </c>
      <c r="AW351" s="13" t="s">
        <v>33</v>
      </c>
      <c r="AX351" s="13" t="s">
        <v>72</v>
      </c>
      <c r="AY351" s="157" t="s">
        <v>166</v>
      </c>
    </row>
    <row r="352" spans="2:65" s="12" customFormat="1" ht="11.25">
      <c r="B352" s="149"/>
      <c r="D352" s="150" t="s">
        <v>177</v>
      </c>
      <c r="E352" s="151" t="s">
        <v>19</v>
      </c>
      <c r="F352" s="152" t="s">
        <v>505</v>
      </c>
      <c r="H352" s="151" t="s">
        <v>19</v>
      </c>
      <c r="I352" s="153"/>
      <c r="L352" s="149"/>
      <c r="M352" s="154"/>
      <c r="T352" s="155"/>
      <c r="AT352" s="151" t="s">
        <v>177</v>
      </c>
      <c r="AU352" s="151" t="s">
        <v>82</v>
      </c>
      <c r="AV352" s="12" t="s">
        <v>80</v>
      </c>
      <c r="AW352" s="12" t="s">
        <v>33</v>
      </c>
      <c r="AX352" s="12" t="s">
        <v>72</v>
      </c>
      <c r="AY352" s="151" t="s">
        <v>166</v>
      </c>
    </row>
    <row r="353" spans="2:51" s="13" customFormat="1" ht="11.25">
      <c r="B353" s="156"/>
      <c r="D353" s="150" t="s">
        <v>177</v>
      </c>
      <c r="E353" s="157" t="s">
        <v>19</v>
      </c>
      <c r="F353" s="158" t="s">
        <v>506</v>
      </c>
      <c r="H353" s="159">
        <v>40.299999999999997</v>
      </c>
      <c r="I353" s="160"/>
      <c r="L353" s="156"/>
      <c r="M353" s="161"/>
      <c r="T353" s="162"/>
      <c r="AT353" s="157" t="s">
        <v>177</v>
      </c>
      <c r="AU353" s="157" t="s">
        <v>82</v>
      </c>
      <c r="AV353" s="13" t="s">
        <v>82</v>
      </c>
      <c r="AW353" s="13" t="s">
        <v>33</v>
      </c>
      <c r="AX353" s="13" t="s">
        <v>72</v>
      </c>
      <c r="AY353" s="157" t="s">
        <v>166</v>
      </c>
    </row>
    <row r="354" spans="2:51" s="13" customFormat="1" ht="11.25">
      <c r="B354" s="156"/>
      <c r="D354" s="150" t="s">
        <v>177</v>
      </c>
      <c r="E354" s="157" t="s">
        <v>19</v>
      </c>
      <c r="F354" s="158" t="s">
        <v>507</v>
      </c>
      <c r="H354" s="159">
        <v>11.362</v>
      </c>
      <c r="I354" s="160"/>
      <c r="L354" s="156"/>
      <c r="M354" s="161"/>
      <c r="T354" s="162"/>
      <c r="AT354" s="157" t="s">
        <v>177</v>
      </c>
      <c r="AU354" s="157" t="s">
        <v>82</v>
      </c>
      <c r="AV354" s="13" t="s">
        <v>82</v>
      </c>
      <c r="AW354" s="13" t="s">
        <v>33</v>
      </c>
      <c r="AX354" s="13" t="s">
        <v>72</v>
      </c>
      <c r="AY354" s="157" t="s">
        <v>166</v>
      </c>
    </row>
    <row r="355" spans="2:51" s="13" customFormat="1" ht="11.25">
      <c r="B355" s="156"/>
      <c r="D355" s="150" t="s">
        <v>177</v>
      </c>
      <c r="E355" s="157" t="s">
        <v>19</v>
      </c>
      <c r="F355" s="158" t="s">
        <v>508</v>
      </c>
      <c r="H355" s="159">
        <v>63.112000000000002</v>
      </c>
      <c r="I355" s="160"/>
      <c r="L355" s="156"/>
      <c r="M355" s="161"/>
      <c r="T355" s="162"/>
      <c r="AT355" s="157" t="s">
        <v>177</v>
      </c>
      <c r="AU355" s="157" t="s">
        <v>82</v>
      </c>
      <c r="AV355" s="13" t="s">
        <v>82</v>
      </c>
      <c r="AW355" s="13" t="s">
        <v>33</v>
      </c>
      <c r="AX355" s="13" t="s">
        <v>72</v>
      </c>
      <c r="AY355" s="157" t="s">
        <v>166</v>
      </c>
    </row>
    <row r="356" spans="2:51" s="12" customFormat="1" ht="11.25">
      <c r="B356" s="149"/>
      <c r="D356" s="150" t="s">
        <v>177</v>
      </c>
      <c r="E356" s="151" t="s">
        <v>19</v>
      </c>
      <c r="F356" s="152" t="s">
        <v>509</v>
      </c>
      <c r="H356" s="151" t="s">
        <v>19</v>
      </c>
      <c r="I356" s="153"/>
      <c r="L356" s="149"/>
      <c r="M356" s="154"/>
      <c r="T356" s="155"/>
      <c r="AT356" s="151" t="s">
        <v>177</v>
      </c>
      <c r="AU356" s="151" t="s">
        <v>82</v>
      </c>
      <c r="AV356" s="12" t="s">
        <v>80</v>
      </c>
      <c r="AW356" s="12" t="s">
        <v>33</v>
      </c>
      <c r="AX356" s="12" t="s">
        <v>72</v>
      </c>
      <c r="AY356" s="151" t="s">
        <v>166</v>
      </c>
    </row>
    <row r="357" spans="2:51" s="13" customFormat="1" ht="11.25">
      <c r="B357" s="156"/>
      <c r="D357" s="150" t="s">
        <v>177</v>
      </c>
      <c r="E357" s="157" t="s">
        <v>19</v>
      </c>
      <c r="F357" s="158" t="s">
        <v>510</v>
      </c>
      <c r="H357" s="159">
        <v>71.52</v>
      </c>
      <c r="I357" s="160"/>
      <c r="L357" s="156"/>
      <c r="M357" s="161"/>
      <c r="T357" s="162"/>
      <c r="AT357" s="157" t="s">
        <v>177</v>
      </c>
      <c r="AU357" s="157" t="s">
        <v>82</v>
      </c>
      <c r="AV357" s="13" t="s">
        <v>82</v>
      </c>
      <c r="AW357" s="13" t="s">
        <v>33</v>
      </c>
      <c r="AX357" s="13" t="s">
        <v>72</v>
      </c>
      <c r="AY357" s="157" t="s">
        <v>166</v>
      </c>
    </row>
    <row r="358" spans="2:51" s="13" customFormat="1" ht="11.25">
      <c r="B358" s="156"/>
      <c r="D358" s="150" t="s">
        <v>177</v>
      </c>
      <c r="E358" s="157" t="s">
        <v>19</v>
      </c>
      <c r="F358" s="158" t="s">
        <v>511</v>
      </c>
      <c r="H358" s="159">
        <v>60.48</v>
      </c>
      <c r="I358" s="160"/>
      <c r="L358" s="156"/>
      <c r="M358" s="161"/>
      <c r="T358" s="162"/>
      <c r="AT358" s="157" t="s">
        <v>177</v>
      </c>
      <c r="AU358" s="157" t="s">
        <v>82</v>
      </c>
      <c r="AV358" s="13" t="s">
        <v>82</v>
      </c>
      <c r="AW358" s="13" t="s">
        <v>33</v>
      </c>
      <c r="AX358" s="13" t="s">
        <v>72</v>
      </c>
      <c r="AY358" s="157" t="s">
        <v>166</v>
      </c>
    </row>
    <row r="359" spans="2:51" s="12" customFormat="1" ht="11.25">
      <c r="B359" s="149"/>
      <c r="D359" s="150" t="s">
        <v>177</v>
      </c>
      <c r="E359" s="151" t="s">
        <v>19</v>
      </c>
      <c r="F359" s="152" t="s">
        <v>512</v>
      </c>
      <c r="H359" s="151" t="s">
        <v>19</v>
      </c>
      <c r="I359" s="153"/>
      <c r="L359" s="149"/>
      <c r="M359" s="154"/>
      <c r="T359" s="155"/>
      <c r="AT359" s="151" t="s">
        <v>177</v>
      </c>
      <c r="AU359" s="151" t="s">
        <v>82</v>
      </c>
      <c r="AV359" s="12" t="s">
        <v>80</v>
      </c>
      <c r="AW359" s="12" t="s">
        <v>33</v>
      </c>
      <c r="AX359" s="12" t="s">
        <v>72</v>
      </c>
      <c r="AY359" s="151" t="s">
        <v>166</v>
      </c>
    </row>
    <row r="360" spans="2:51" s="13" customFormat="1" ht="11.25">
      <c r="B360" s="156"/>
      <c r="D360" s="150" t="s">
        <v>177</v>
      </c>
      <c r="E360" s="157" t="s">
        <v>19</v>
      </c>
      <c r="F360" s="158" t="s">
        <v>513</v>
      </c>
      <c r="H360" s="159">
        <v>235.2</v>
      </c>
      <c r="I360" s="160"/>
      <c r="L360" s="156"/>
      <c r="M360" s="161"/>
      <c r="T360" s="162"/>
      <c r="AT360" s="157" t="s">
        <v>177</v>
      </c>
      <c r="AU360" s="157" t="s">
        <v>82</v>
      </c>
      <c r="AV360" s="13" t="s">
        <v>82</v>
      </c>
      <c r="AW360" s="13" t="s">
        <v>33</v>
      </c>
      <c r="AX360" s="13" t="s">
        <v>72</v>
      </c>
      <c r="AY360" s="157" t="s">
        <v>166</v>
      </c>
    </row>
    <row r="361" spans="2:51" s="13" customFormat="1" ht="11.25">
      <c r="B361" s="156"/>
      <c r="D361" s="150" t="s">
        <v>177</v>
      </c>
      <c r="E361" s="157" t="s">
        <v>19</v>
      </c>
      <c r="F361" s="158" t="s">
        <v>514</v>
      </c>
      <c r="H361" s="159">
        <v>147.6</v>
      </c>
      <c r="I361" s="160"/>
      <c r="L361" s="156"/>
      <c r="M361" s="161"/>
      <c r="T361" s="162"/>
      <c r="AT361" s="157" t="s">
        <v>177</v>
      </c>
      <c r="AU361" s="157" t="s">
        <v>82</v>
      </c>
      <c r="AV361" s="13" t="s">
        <v>82</v>
      </c>
      <c r="AW361" s="13" t="s">
        <v>33</v>
      </c>
      <c r="AX361" s="13" t="s">
        <v>72</v>
      </c>
      <c r="AY361" s="157" t="s">
        <v>166</v>
      </c>
    </row>
    <row r="362" spans="2:51" s="12" customFormat="1" ht="11.25">
      <c r="B362" s="149"/>
      <c r="D362" s="150" t="s">
        <v>177</v>
      </c>
      <c r="E362" s="151" t="s">
        <v>19</v>
      </c>
      <c r="F362" s="152" t="s">
        <v>515</v>
      </c>
      <c r="H362" s="151" t="s">
        <v>19</v>
      </c>
      <c r="I362" s="153"/>
      <c r="L362" s="149"/>
      <c r="M362" s="154"/>
      <c r="T362" s="155"/>
      <c r="AT362" s="151" t="s">
        <v>177</v>
      </c>
      <c r="AU362" s="151" t="s">
        <v>82</v>
      </c>
      <c r="AV362" s="12" t="s">
        <v>80</v>
      </c>
      <c r="AW362" s="12" t="s">
        <v>33</v>
      </c>
      <c r="AX362" s="12" t="s">
        <v>72</v>
      </c>
      <c r="AY362" s="151" t="s">
        <v>166</v>
      </c>
    </row>
    <row r="363" spans="2:51" s="13" customFormat="1" ht="11.25">
      <c r="B363" s="156"/>
      <c r="D363" s="150" t="s">
        <v>177</v>
      </c>
      <c r="E363" s="157" t="s">
        <v>19</v>
      </c>
      <c r="F363" s="158" t="s">
        <v>516</v>
      </c>
      <c r="H363" s="159">
        <v>19.84</v>
      </c>
      <c r="I363" s="160"/>
      <c r="L363" s="156"/>
      <c r="M363" s="161"/>
      <c r="T363" s="162"/>
      <c r="AT363" s="157" t="s">
        <v>177</v>
      </c>
      <c r="AU363" s="157" t="s">
        <v>82</v>
      </c>
      <c r="AV363" s="13" t="s">
        <v>82</v>
      </c>
      <c r="AW363" s="13" t="s">
        <v>33</v>
      </c>
      <c r="AX363" s="13" t="s">
        <v>72</v>
      </c>
      <c r="AY363" s="157" t="s">
        <v>166</v>
      </c>
    </row>
    <row r="364" spans="2:51" s="12" customFormat="1" ht="11.25">
      <c r="B364" s="149"/>
      <c r="D364" s="150" t="s">
        <v>177</v>
      </c>
      <c r="E364" s="151" t="s">
        <v>19</v>
      </c>
      <c r="F364" s="152" t="s">
        <v>517</v>
      </c>
      <c r="H364" s="151" t="s">
        <v>19</v>
      </c>
      <c r="I364" s="153"/>
      <c r="L364" s="149"/>
      <c r="M364" s="154"/>
      <c r="T364" s="155"/>
      <c r="AT364" s="151" t="s">
        <v>177</v>
      </c>
      <c r="AU364" s="151" t="s">
        <v>82</v>
      </c>
      <c r="AV364" s="12" t="s">
        <v>80</v>
      </c>
      <c r="AW364" s="12" t="s">
        <v>33</v>
      </c>
      <c r="AX364" s="12" t="s">
        <v>72</v>
      </c>
      <c r="AY364" s="151" t="s">
        <v>166</v>
      </c>
    </row>
    <row r="365" spans="2:51" s="13" customFormat="1" ht="11.25">
      <c r="B365" s="156"/>
      <c r="D365" s="150" t="s">
        <v>177</v>
      </c>
      <c r="E365" s="157" t="s">
        <v>19</v>
      </c>
      <c r="F365" s="158" t="s">
        <v>518</v>
      </c>
      <c r="H365" s="159">
        <v>37.119999999999997</v>
      </c>
      <c r="I365" s="160"/>
      <c r="L365" s="156"/>
      <c r="M365" s="161"/>
      <c r="T365" s="162"/>
      <c r="AT365" s="157" t="s">
        <v>177</v>
      </c>
      <c r="AU365" s="157" t="s">
        <v>82</v>
      </c>
      <c r="AV365" s="13" t="s">
        <v>82</v>
      </c>
      <c r="AW365" s="13" t="s">
        <v>33</v>
      </c>
      <c r="AX365" s="13" t="s">
        <v>72</v>
      </c>
      <c r="AY365" s="157" t="s">
        <v>166</v>
      </c>
    </row>
    <row r="366" spans="2:51" s="12" customFormat="1" ht="11.25">
      <c r="B366" s="149"/>
      <c r="D366" s="150" t="s">
        <v>177</v>
      </c>
      <c r="E366" s="151" t="s">
        <v>19</v>
      </c>
      <c r="F366" s="152" t="s">
        <v>519</v>
      </c>
      <c r="H366" s="151" t="s">
        <v>19</v>
      </c>
      <c r="I366" s="153"/>
      <c r="L366" s="149"/>
      <c r="M366" s="154"/>
      <c r="T366" s="155"/>
      <c r="AT366" s="151" t="s">
        <v>177</v>
      </c>
      <c r="AU366" s="151" t="s">
        <v>82</v>
      </c>
      <c r="AV366" s="12" t="s">
        <v>80</v>
      </c>
      <c r="AW366" s="12" t="s">
        <v>33</v>
      </c>
      <c r="AX366" s="12" t="s">
        <v>72</v>
      </c>
      <c r="AY366" s="151" t="s">
        <v>166</v>
      </c>
    </row>
    <row r="367" spans="2:51" s="13" customFormat="1" ht="11.25">
      <c r="B367" s="156"/>
      <c r="D367" s="150" t="s">
        <v>177</v>
      </c>
      <c r="E367" s="157" t="s">
        <v>19</v>
      </c>
      <c r="F367" s="158" t="s">
        <v>520</v>
      </c>
      <c r="H367" s="159">
        <v>155.52000000000001</v>
      </c>
      <c r="I367" s="160"/>
      <c r="L367" s="156"/>
      <c r="M367" s="161"/>
      <c r="T367" s="162"/>
      <c r="AT367" s="157" t="s">
        <v>177</v>
      </c>
      <c r="AU367" s="157" t="s">
        <v>82</v>
      </c>
      <c r="AV367" s="13" t="s">
        <v>82</v>
      </c>
      <c r="AW367" s="13" t="s">
        <v>33</v>
      </c>
      <c r="AX367" s="13" t="s">
        <v>72</v>
      </c>
      <c r="AY367" s="157" t="s">
        <v>166</v>
      </c>
    </row>
    <row r="368" spans="2:51" s="12" customFormat="1" ht="22.5">
      <c r="B368" s="149"/>
      <c r="D368" s="150" t="s">
        <v>177</v>
      </c>
      <c r="E368" s="151" t="s">
        <v>19</v>
      </c>
      <c r="F368" s="152" t="s">
        <v>521</v>
      </c>
      <c r="H368" s="151" t="s">
        <v>19</v>
      </c>
      <c r="I368" s="153"/>
      <c r="L368" s="149"/>
      <c r="M368" s="154"/>
      <c r="T368" s="155"/>
      <c r="AT368" s="151" t="s">
        <v>177</v>
      </c>
      <c r="AU368" s="151" t="s">
        <v>82</v>
      </c>
      <c r="AV368" s="12" t="s">
        <v>80</v>
      </c>
      <c r="AW368" s="12" t="s">
        <v>33</v>
      </c>
      <c r="AX368" s="12" t="s">
        <v>72</v>
      </c>
      <c r="AY368" s="151" t="s">
        <v>166</v>
      </c>
    </row>
    <row r="369" spans="2:51" s="13" customFormat="1" ht="11.25">
      <c r="B369" s="156"/>
      <c r="D369" s="150" t="s">
        <v>177</v>
      </c>
      <c r="E369" s="157" t="s">
        <v>19</v>
      </c>
      <c r="F369" s="158" t="s">
        <v>522</v>
      </c>
      <c r="H369" s="159">
        <v>68.040000000000006</v>
      </c>
      <c r="I369" s="160"/>
      <c r="L369" s="156"/>
      <c r="M369" s="161"/>
      <c r="T369" s="162"/>
      <c r="AT369" s="157" t="s">
        <v>177</v>
      </c>
      <c r="AU369" s="157" t="s">
        <v>82</v>
      </c>
      <c r="AV369" s="13" t="s">
        <v>82</v>
      </c>
      <c r="AW369" s="13" t="s">
        <v>33</v>
      </c>
      <c r="AX369" s="13" t="s">
        <v>72</v>
      </c>
      <c r="AY369" s="157" t="s">
        <v>166</v>
      </c>
    </row>
    <row r="370" spans="2:51" s="12" customFormat="1" ht="11.25">
      <c r="B370" s="149"/>
      <c r="D370" s="150" t="s">
        <v>177</v>
      </c>
      <c r="E370" s="151" t="s">
        <v>19</v>
      </c>
      <c r="F370" s="152" t="s">
        <v>523</v>
      </c>
      <c r="H370" s="151" t="s">
        <v>19</v>
      </c>
      <c r="I370" s="153"/>
      <c r="L370" s="149"/>
      <c r="M370" s="154"/>
      <c r="T370" s="155"/>
      <c r="AT370" s="151" t="s">
        <v>177</v>
      </c>
      <c r="AU370" s="151" t="s">
        <v>82</v>
      </c>
      <c r="AV370" s="12" t="s">
        <v>80</v>
      </c>
      <c r="AW370" s="12" t="s">
        <v>33</v>
      </c>
      <c r="AX370" s="12" t="s">
        <v>72</v>
      </c>
      <c r="AY370" s="151" t="s">
        <v>166</v>
      </c>
    </row>
    <row r="371" spans="2:51" s="12" customFormat="1" ht="11.25">
      <c r="B371" s="149"/>
      <c r="D371" s="150" t="s">
        <v>177</v>
      </c>
      <c r="E371" s="151" t="s">
        <v>19</v>
      </c>
      <c r="F371" s="152" t="s">
        <v>524</v>
      </c>
      <c r="H371" s="151" t="s">
        <v>19</v>
      </c>
      <c r="I371" s="153"/>
      <c r="L371" s="149"/>
      <c r="M371" s="154"/>
      <c r="T371" s="155"/>
      <c r="AT371" s="151" t="s">
        <v>177</v>
      </c>
      <c r="AU371" s="151" t="s">
        <v>82</v>
      </c>
      <c r="AV371" s="12" t="s">
        <v>80</v>
      </c>
      <c r="AW371" s="12" t="s">
        <v>33</v>
      </c>
      <c r="AX371" s="12" t="s">
        <v>72</v>
      </c>
      <c r="AY371" s="151" t="s">
        <v>166</v>
      </c>
    </row>
    <row r="372" spans="2:51" s="13" customFormat="1" ht="11.25">
      <c r="B372" s="156"/>
      <c r="D372" s="150" t="s">
        <v>177</v>
      </c>
      <c r="E372" s="157" t="s">
        <v>19</v>
      </c>
      <c r="F372" s="158" t="s">
        <v>525</v>
      </c>
      <c r="H372" s="159">
        <v>66.44</v>
      </c>
      <c r="I372" s="160"/>
      <c r="L372" s="156"/>
      <c r="M372" s="161"/>
      <c r="T372" s="162"/>
      <c r="AT372" s="157" t="s">
        <v>177</v>
      </c>
      <c r="AU372" s="157" t="s">
        <v>82</v>
      </c>
      <c r="AV372" s="13" t="s">
        <v>82</v>
      </c>
      <c r="AW372" s="13" t="s">
        <v>33</v>
      </c>
      <c r="AX372" s="13" t="s">
        <v>72</v>
      </c>
      <c r="AY372" s="157" t="s">
        <v>166</v>
      </c>
    </row>
    <row r="373" spans="2:51" s="12" customFormat="1" ht="11.25">
      <c r="B373" s="149"/>
      <c r="D373" s="150" t="s">
        <v>177</v>
      </c>
      <c r="E373" s="151" t="s">
        <v>19</v>
      </c>
      <c r="F373" s="152" t="s">
        <v>478</v>
      </c>
      <c r="H373" s="151" t="s">
        <v>19</v>
      </c>
      <c r="I373" s="153"/>
      <c r="L373" s="149"/>
      <c r="M373" s="154"/>
      <c r="T373" s="155"/>
      <c r="AT373" s="151" t="s">
        <v>177</v>
      </c>
      <c r="AU373" s="151" t="s">
        <v>82</v>
      </c>
      <c r="AV373" s="12" t="s">
        <v>80</v>
      </c>
      <c r="AW373" s="12" t="s">
        <v>33</v>
      </c>
      <c r="AX373" s="12" t="s">
        <v>72</v>
      </c>
      <c r="AY373" s="151" t="s">
        <v>166</v>
      </c>
    </row>
    <row r="374" spans="2:51" s="13" customFormat="1" ht="11.25">
      <c r="B374" s="156"/>
      <c r="D374" s="150" t="s">
        <v>177</v>
      </c>
      <c r="E374" s="157" t="s">
        <v>19</v>
      </c>
      <c r="F374" s="158" t="s">
        <v>526</v>
      </c>
      <c r="H374" s="159">
        <v>181.78</v>
      </c>
      <c r="I374" s="160"/>
      <c r="L374" s="156"/>
      <c r="M374" s="161"/>
      <c r="T374" s="162"/>
      <c r="AT374" s="157" t="s">
        <v>177</v>
      </c>
      <c r="AU374" s="157" t="s">
        <v>82</v>
      </c>
      <c r="AV374" s="13" t="s">
        <v>82</v>
      </c>
      <c r="AW374" s="13" t="s">
        <v>33</v>
      </c>
      <c r="AX374" s="13" t="s">
        <v>72</v>
      </c>
      <c r="AY374" s="157" t="s">
        <v>166</v>
      </c>
    </row>
    <row r="375" spans="2:51" s="13" customFormat="1" ht="11.25">
      <c r="B375" s="156"/>
      <c r="D375" s="150" t="s">
        <v>177</v>
      </c>
      <c r="E375" s="157" t="s">
        <v>19</v>
      </c>
      <c r="F375" s="158" t="s">
        <v>527</v>
      </c>
      <c r="H375" s="159">
        <v>148.96</v>
      </c>
      <c r="I375" s="160"/>
      <c r="L375" s="156"/>
      <c r="M375" s="161"/>
      <c r="T375" s="162"/>
      <c r="AT375" s="157" t="s">
        <v>177</v>
      </c>
      <c r="AU375" s="157" t="s">
        <v>82</v>
      </c>
      <c r="AV375" s="13" t="s">
        <v>82</v>
      </c>
      <c r="AW375" s="13" t="s">
        <v>33</v>
      </c>
      <c r="AX375" s="13" t="s">
        <v>72</v>
      </c>
      <c r="AY375" s="157" t="s">
        <v>166</v>
      </c>
    </row>
    <row r="376" spans="2:51" s="13" customFormat="1" ht="11.25">
      <c r="B376" s="156"/>
      <c r="D376" s="150" t="s">
        <v>177</v>
      </c>
      <c r="E376" s="157" t="s">
        <v>19</v>
      </c>
      <c r="F376" s="158" t="s">
        <v>528</v>
      </c>
      <c r="H376" s="159">
        <v>477.02</v>
      </c>
      <c r="I376" s="160"/>
      <c r="L376" s="156"/>
      <c r="M376" s="161"/>
      <c r="T376" s="162"/>
      <c r="AT376" s="157" t="s">
        <v>177</v>
      </c>
      <c r="AU376" s="157" t="s">
        <v>82</v>
      </c>
      <c r="AV376" s="13" t="s">
        <v>82</v>
      </c>
      <c r="AW376" s="13" t="s">
        <v>33</v>
      </c>
      <c r="AX376" s="13" t="s">
        <v>72</v>
      </c>
      <c r="AY376" s="157" t="s">
        <v>166</v>
      </c>
    </row>
    <row r="377" spans="2:51" s="12" customFormat="1" ht="11.25">
      <c r="B377" s="149"/>
      <c r="D377" s="150" t="s">
        <v>177</v>
      </c>
      <c r="E377" s="151" t="s">
        <v>19</v>
      </c>
      <c r="F377" s="152" t="s">
        <v>529</v>
      </c>
      <c r="H377" s="151" t="s">
        <v>19</v>
      </c>
      <c r="I377" s="153"/>
      <c r="L377" s="149"/>
      <c r="M377" s="154"/>
      <c r="T377" s="155"/>
      <c r="AT377" s="151" t="s">
        <v>177</v>
      </c>
      <c r="AU377" s="151" t="s">
        <v>82</v>
      </c>
      <c r="AV377" s="12" t="s">
        <v>80</v>
      </c>
      <c r="AW377" s="12" t="s">
        <v>33</v>
      </c>
      <c r="AX377" s="12" t="s">
        <v>72</v>
      </c>
      <c r="AY377" s="151" t="s">
        <v>166</v>
      </c>
    </row>
    <row r="378" spans="2:51" s="13" customFormat="1" ht="11.25">
      <c r="B378" s="156"/>
      <c r="D378" s="150" t="s">
        <v>177</v>
      </c>
      <c r="E378" s="157" t="s">
        <v>19</v>
      </c>
      <c r="F378" s="158" t="s">
        <v>530</v>
      </c>
      <c r="H378" s="159">
        <v>17.7</v>
      </c>
      <c r="I378" s="160"/>
      <c r="L378" s="156"/>
      <c r="M378" s="161"/>
      <c r="T378" s="162"/>
      <c r="AT378" s="157" t="s">
        <v>177</v>
      </c>
      <c r="AU378" s="157" t="s">
        <v>82</v>
      </c>
      <c r="AV378" s="13" t="s">
        <v>82</v>
      </c>
      <c r="AW378" s="13" t="s">
        <v>33</v>
      </c>
      <c r="AX378" s="13" t="s">
        <v>72</v>
      </c>
      <c r="AY378" s="157" t="s">
        <v>166</v>
      </c>
    </row>
    <row r="379" spans="2:51" s="12" customFormat="1" ht="11.25">
      <c r="B379" s="149"/>
      <c r="D379" s="150" t="s">
        <v>177</v>
      </c>
      <c r="E379" s="151" t="s">
        <v>19</v>
      </c>
      <c r="F379" s="152" t="s">
        <v>531</v>
      </c>
      <c r="H379" s="151" t="s">
        <v>19</v>
      </c>
      <c r="I379" s="153"/>
      <c r="L379" s="149"/>
      <c r="M379" s="154"/>
      <c r="T379" s="155"/>
      <c r="AT379" s="151" t="s">
        <v>177</v>
      </c>
      <c r="AU379" s="151" t="s">
        <v>82</v>
      </c>
      <c r="AV379" s="12" t="s">
        <v>80</v>
      </c>
      <c r="AW379" s="12" t="s">
        <v>33</v>
      </c>
      <c r="AX379" s="12" t="s">
        <v>72</v>
      </c>
      <c r="AY379" s="151" t="s">
        <v>166</v>
      </c>
    </row>
    <row r="380" spans="2:51" s="13" customFormat="1" ht="11.25">
      <c r="B380" s="156"/>
      <c r="D380" s="150" t="s">
        <v>177</v>
      </c>
      <c r="E380" s="157" t="s">
        <v>19</v>
      </c>
      <c r="F380" s="158" t="s">
        <v>532</v>
      </c>
      <c r="H380" s="159">
        <v>163.80000000000001</v>
      </c>
      <c r="I380" s="160"/>
      <c r="L380" s="156"/>
      <c r="M380" s="161"/>
      <c r="T380" s="162"/>
      <c r="AT380" s="157" t="s">
        <v>177</v>
      </c>
      <c r="AU380" s="157" t="s">
        <v>82</v>
      </c>
      <c r="AV380" s="13" t="s">
        <v>82</v>
      </c>
      <c r="AW380" s="13" t="s">
        <v>33</v>
      </c>
      <c r="AX380" s="13" t="s">
        <v>72</v>
      </c>
      <c r="AY380" s="157" t="s">
        <v>166</v>
      </c>
    </row>
    <row r="381" spans="2:51" s="13" customFormat="1" ht="11.25">
      <c r="B381" s="156"/>
      <c r="D381" s="150" t="s">
        <v>177</v>
      </c>
      <c r="E381" s="157" t="s">
        <v>19</v>
      </c>
      <c r="F381" s="158" t="s">
        <v>533</v>
      </c>
      <c r="H381" s="159">
        <v>5.76</v>
      </c>
      <c r="I381" s="160"/>
      <c r="L381" s="156"/>
      <c r="M381" s="161"/>
      <c r="T381" s="162"/>
      <c r="AT381" s="157" t="s">
        <v>177</v>
      </c>
      <c r="AU381" s="157" t="s">
        <v>82</v>
      </c>
      <c r="AV381" s="13" t="s">
        <v>82</v>
      </c>
      <c r="AW381" s="13" t="s">
        <v>33</v>
      </c>
      <c r="AX381" s="13" t="s">
        <v>72</v>
      </c>
      <c r="AY381" s="157" t="s">
        <v>166</v>
      </c>
    </row>
    <row r="382" spans="2:51" s="13" customFormat="1" ht="11.25">
      <c r="B382" s="156"/>
      <c r="D382" s="150" t="s">
        <v>177</v>
      </c>
      <c r="E382" s="157" t="s">
        <v>19</v>
      </c>
      <c r="F382" s="158" t="s">
        <v>534</v>
      </c>
      <c r="H382" s="159">
        <v>5.88</v>
      </c>
      <c r="I382" s="160"/>
      <c r="L382" s="156"/>
      <c r="M382" s="161"/>
      <c r="T382" s="162"/>
      <c r="AT382" s="157" t="s">
        <v>177</v>
      </c>
      <c r="AU382" s="157" t="s">
        <v>82</v>
      </c>
      <c r="AV382" s="13" t="s">
        <v>82</v>
      </c>
      <c r="AW382" s="13" t="s">
        <v>33</v>
      </c>
      <c r="AX382" s="13" t="s">
        <v>72</v>
      </c>
      <c r="AY382" s="157" t="s">
        <v>166</v>
      </c>
    </row>
    <row r="383" spans="2:51" s="13" customFormat="1" ht="11.25">
      <c r="B383" s="156"/>
      <c r="D383" s="150" t="s">
        <v>177</v>
      </c>
      <c r="E383" s="157" t="s">
        <v>19</v>
      </c>
      <c r="F383" s="158" t="s">
        <v>535</v>
      </c>
      <c r="H383" s="159">
        <v>3.16</v>
      </c>
      <c r="I383" s="160"/>
      <c r="L383" s="156"/>
      <c r="M383" s="161"/>
      <c r="T383" s="162"/>
      <c r="AT383" s="157" t="s">
        <v>177</v>
      </c>
      <c r="AU383" s="157" t="s">
        <v>82</v>
      </c>
      <c r="AV383" s="13" t="s">
        <v>82</v>
      </c>
      <c r="AW383" s="13" t="s">
        <v>33</v>
      </c>
      <c r="AX383" s="13" t="s">
        <v>72</v>
      </c>
      <c r="AY383" s="157" t="s">
        <v>166</v>
      </c>
    </row>
    <row r="384" spans="2:51" s="13" customFormat="1" ht="11.25">
      <c r="B384" s="156"/>
      <c r="D384" s="150" t="s">
        <v>177</v>
      </c>
      <c r="E384" s="157" t="s">
        <v>19</v>
      </c>
      <c r="F384" s="158" t="s">
        <v>536</v>
      </c>
      <c r="H384" s="159">
        <v>3.04</v>
      </c>
      <c r="I384" s="160"/>
      <c r="L384" s="156"/>
      <c r="M384" s="161"/>
      <c r="T384" s="162"/>
      <c r="AT384" s="157" t="s">
        <v>177</v>
      </c>
      <c r="AU384" s="157" t="s">
        <v>82</v>
      </c>
      <c r="AV384" s="13" t="s">
        <v>82</v>
      </c>
      <c r="AW384" s="13" t="s">
        <v>33</v>
      </c>
      <c r="AX384" s="13" t="s">
        <v>72</v>
      </c>
      <c r="AY384" s="157" t="s">
        <v>166</v>
      </c>
    </row>
    <row r="385" spans="2:65" s="13" customFormat="1" ht="11.25">
      <c r="B385" s="156"/>
      <c r="D385" s="150" t="s">
        <v>177</v>
      </c>
      <c r="E385" s="157" t="s">
        <v>19</v>
      </c>
      <c r="F385" s="158" t="s">
        <v>537</v>
      </c>
      <c r="H385" s="159">
        <v>1.84</v>
      </c>
      <c r="I385" s="160"/>
      <c r="L385" s="156"/>
      <c r="M385" s="161"/>
      <c r="T385" s="162"/>
      <c r="AT385" s="157" t="s">
        <v>177</v>
      </c>
      <c r="AU385" s="157" t="s">
        <v>82</v>
      </c>
      <c r="AV385" s="13" t="s">
        <v>82</v>
      </c>
      <c r="AW385" s="13" t="s">
        <v>33</v>
      </c>
      <c r="AX385" s="13" t="s">
        <v>72</v>
      </c>
      <c r="AY385" s="157" t="s">
        <v>166</v>
      </c>
    </row>
    <row r="386" spans="2:65" s="12" customFormat="1" ht="11.25">
      <c r="B386" s="149"/>
      <c r="D386" s="150" t="s">
        <v>177</v>
      </c>
      <c r="E386" s="151" t="s">
        <v>19</v>
      </c>
      <c r="F386" s="152" t="s">
        <v>538</v>
      </c>
      <c r="H386" s="151" t="s">
        <v>19</v>
      </c>
      <c r="I386" s="153"/>
      <c r="L386" s="149"/>
      <c r="M386" s="154"/>
      <c r="T386" s="155"/>
      <c r="AT386" s="151" t="s">
        <v>177</v>
      </c>
      <c r="AU386" s="151" t="s">
        <v>82</v>
      </c>
      <c r="AV386" s="12" t="s">
        <v>80</v>
      </c>
      <c r="AW386" s="12" t="s">
        <v>33</v>
      </c>
      <c r="AX386" s="12" t="s">
        <v>72</v>
      </c>
      <c r="AY386" s="151" t="s">
        <v>166</v>
      </c>
    </row>
    <row r="387" spans="2:65" s="13" customFormat="1" ht="11.25">
      <c r="B387" s="156"/>
      <c r="D387" s="150" t="s">
        <v>177</v>
      </c>
      <c r="E387" s="157" t="s">
        <v>19</v>
      </c>
      <c r="F387" s="158" t="s">
        <v>539</v>
      </c>
      <c r="H387" s="159">
        <v>3.6</v>
      </c>
      <c r="I387" s="160"/>
      <c r="L387" s="156"/>
      <c r="M387" s="161"/>
      <c r="T387" s="162"/>
      <c r="AT387" s="157" t="s">
        <v>177</v>
      </c>
      <c r="AU387" s="157" t="s">
        <v>82</v>
      </c>
      <c r="AV387" s="13" t="s">
        <v>82</v>
      </c>
      <c r="AW387" s="13" t="s">
        <v>33</v>
      </c>
      <c r="AX387" s="13" t="s">
        <v>72</v>
      </c>
      <c r="AY387" s="157" t="s">
        <v>166</v>
      </c>
    </row>
    <row r="388" spans="2:65" s="13" customFormat="1" ht="11.25">
      <c r="B388" s="156"/>
      <c r="D388" s="150" t="s">
        <v>177</v>
      </c>
      <c r="E388" s="157" t="s">
        <v>19</v>
      </c>
      <c r="F388" s="158" t="s">
        <v>540</v>
      </c>
      <c r="H388" s="159">
        <v>3.484</v>
      </c>
      <c r="I388" s="160"/>
      <c r="L388" s="156"/>
      <c r="M388" s="161"/>
      <c r="T388" s="162"/>
      <c r="AT388" s="157" t="s">
        <v>177</v>
      </c>
      <c r="AU388" s="157" t="s">
        <v>82</v>
      </c>
      <c r="AV388" s="13" t="s">
        <v>82</v>
      </c>
      <c r="AW388" s="13" t="s">
        <v>33</v>
      </c>
      <c r="AX388" s="13" t="s">
        <v>72</v>
      </c>
      <c r="AY388" s="157" t="s">
        <v>166</v>
      </c>
    </row>
    <row r="389" spans="2:65" s="14" customFormat="1" ht="11.25">
      <c r="B389" s="163"/>
      <c r="D389" s="150" t="s">
        <v>177</v>
      </c>
      <c r="E389" s="164" t="s">
        <v>19</v>
      </c>
      <c r="F389" s="165" t="s">
        <v>206</v>
      </c>
      <c r="H389" s="166">
        <v>4533.0780000000013</v>
      </c>
      <c r="I389" s="167"/>
      <c r="L389" s="163"/>
      <c r="M389" s="168"/>
      <c r="T389" s="169"/>
      <c r="AT389" s="164" t="s">
        <v>177</v>
      </c>
      <c r="AU389" s="164" t="s">
        <v>82</v>
      </c>
      <c r="AV389" s="14" t="s">
        <v>173</v>
      </c>
      <c r="AW389" s="14" t="s">
        <v>33</v>
      </c>
      <c r="AX389" s="14" t="s">
        <v>80</v>
      </c>
      <c r="AY389" s="164" t="s">
        <v>166</v>
      </c>
    </row>
    <row r="390" spans="2:65" s="1" customFormat="1" ht="49.15" customHeight="1">
      <c r="B390" s="33"/>
      <c r="C390" s="132" t="s">
        <v>541</v>
      </c>
      <c r="D390" s="132" t="s">
        <v>168</v>
      </c>
      <c r="E390" s="133" t="s">
        <v>542</v>
      </c>
      <c r="F390" s="134" t="s">
        <v>543</v>
      </c>
      <c r="G390" s="135" t="s">
        <v>197</v>
      </c>
      <c r="H390" s="136">
        <v>207.42500000000001</v>
      </c>
      <c r="I390" s="137"/>
      <c r="J390" s="138">
        <f>ROUND(I390*H390,2)</f>
        <v>0</v>
      </c>
      <c r="K390" s="134" t="s">
        <v>172</v>
      </c>
      <c r="L390" s="33"/>
      <c r="M390" s="139" t="s">
        <v>19</v>
      </c>
      <c r="N390" s="140" t="s">
        <v>43</v>
      </c>
      <c r="P390" s="141">
        <f>O390*H390</f>
        <v>0</v>
      </c>
      <c r="Q390" s="141">
        <v>2.3270300000000002</v>
      </c>
      <c r="R390" s="141">
        <f>Q390*H390</f>
        <v>482.68419775000007</v>
      </c>
      <c r="S390" s="141">
        <v>0</v>
      </c>
      <c r="T390" s="142">
        <f>S390*H390</f>
        <v>0</v>
      </c>
      <c r="AR390" s="143" t="s">
        <v>173</v>
      </c>
      <c r="AT390" s="143" t="s">
        <v>168</v>
      </c>
      <c r="AU390" s="143" t="s">
        <v>82</v>
      </c>
      <c r="AY390" s="18" t="s">
        <v>166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8" t="s">
        <v>80</v>
      </c>
      <c r="BK390" s="144">
        <f>ROUND(I390*H390,2)</f>
        <v>0</v>
      </c>
      <c r="BL390" s="18" t="s">
        <v>173</v>
      </c>
      <c r="BM390" s="143" t="s">
        <v>544</v>
      </c>
    </row>
    <row r="391" spans="2:65" s="1" customFormat="1" ht="11.25">
      <c r="B391" s="33"/>
      <c r="D391" s="145" t="s">
        <v>175</v>
      </c>
      <c r="F391" s="146" t="s">
        <v>545</v>
      </c>
      <c r="I391" s="147"/>
      <c r="L391" s="33"/>
      <c r="M391" s="148"/>
      <c r="T391" s="54"/>
      <c r="AT391" s="18" t="s">
        <v>175</v>
      </c>
      <c r="AU391" s="18" t="s">
        <v>82</v>
      </c>
    </row>
    <row r="392" spans="2:65" s="12" customFormat="1" ht="11.25">
      <c r="B392" s="149"/>
      <c r="D392" s="150" t="s">
        <v>177</v>
      </c>
      <c r="E392" s="151" t="s">
        <v>19</v>
      </c>
      <c r="F392" s="152" t="s">
        <v>191</v>
      </c>
      <c r="H392" s="151" t="s">
        <v>19</v>
      </c>
      <c r="I392" s="153"/>
      <c r="L392" s="149"/>
      <c r="M392" s="154"/>
      <c r="T392" s="155"/>
      <c r="AT392" s="151" t="s">
        <v>177</v>
      </c>
      <c r="AU392" s="151" t="s">
        <v>82</v>
      </c>
      <c r="AV392" s="12" t="s">
        <v>80</v>
      </c>
      <c r="AW392" s="12" t="s">
        <v>33</v>
      </c>
      <c r="AX392" s="12" t="s">
        <v>72</v>
      </c>
      <c r="AY392" s="151" t="s">
        <v>166</v>
      </c>
    </row>
    <row r="393" spans="2:65" s="12" customFormat="1" ht="11.25">
      <c r="B393" s="149"/>
      <c r="D393" s="150" t="s">
        <v>177</v>
      </c>
      <c r="E393" s="151" t="s">
        <v>19</v>
      </c>
      <c r="F393" s="152" t="s">
        <v>212</v>
      </c>
      <c r="H393" s="151" t="s">
        <v>19</v>
      </c>
      <c r="I393" s="153"/>
      <c r="L393" s="149"/>
      <c r="M393" s="154"/>
      <c r="T393" s="155"/>
      <c r="AT393" s="151" t="s">
        <v>177</v>
      </c>
      <c r="AU393" s="151" t="s">
        <v>82</v>
      </c>
      <c r="AV393" s="12" t="s">
        <v>80</v>
      </c>
      <c r="AW393" s="12" t="s">
        <v>33</v>
      </c>
      <c r="AX393" s="12" t="s">
        <v>72</v>
      </c>
      <c r="AY393" s="151" t="s">
        <v>166</v>
      </c>
    </row>
    <row r="394" spans="2:65" s="12" customFormat="1" ht="11.25">
      <c r="B394" s="149"/>
      <c r="D394" s="150" t="s">
        <v>177</v>
      </c>
      <c r="E394" s="151" t="s">
        <v>19</v>
      </c>
      <c r="F394" s="152" t="s">
        <v>474</v>
      </c>
      <c r="H394" s="151" t="s">
        <v>19</v>
      </c>
      <c r="I394" s="153"/>
      <c r="L394" s="149"/>
      <c r="M394" s="154"/>
      <c r="T394" s="155"/>
      <c r="AT394" s="151" t="s">
        <v>177</v>
      </c>
      <c r="AU394" s="151" t="s">
        <v>82</v>
      </c>
      <c r="AV394" s="12" t="s">
        <v>80</v>
      </c>
      <c r="AW394" s="12" t="s">
        <v>33</v>
      </c>
      <c r="AX394" s="12" t="s">
        <v>72</v>
      </c>
      <c r="AY394" s="151" t="s">
        <v>166</v>
      </c>
    </row>
    <row r="395" spans="2:65" s="12" customFormat="1" ht="11.25">
      <c r="B395" s="149"/>
      <c r="D395" s="150" t="s">
        <v>177</v>
      </c>
      <c r="E395" s="151" t="s">
        <v>19</v>
      </c>
      <c r="F395" s="152" t="s">
        <v>546</v>
      </c>
      <c r="H395" s="151" t="s">
        <v>19</v>
      </c>
      <c r="I395" s="153"/>
      <c r="L395" s="149"/>
      <c r="M395" s="154"/>
      <c r="T395" s="155"/>
      <c r="AT395" s="151" t="s">
        <v>177</v>
      </c>
      <c r="AU395" s="151" t="s">
        <v>82</v>
      </c>
      <c r="AV395" s="12" t="s">
        <v>80</v>
      </c>
      <c r="AW395" s="12" t="s">
        <v>33</v>
      </c>
      <c r="AX395" s="12" t="s">
        <v>72</v>
      </c>
      <c r="AY395" s="151" t="s">
        <v>166</v>
      </c>
    </row>
    <row r="396" spans="2:65" s="12" customFormat="1" ht="11.25">
      <c r="B396" s="149"/>
      <c r="D396" s="150" t="s">
        <v>177</v>
      </c>
      <c r="E396" s="151" t="s">
        <v>19</v>
      </c>
      <c r="F396" s="152" t="s">
        <v>476</v>
      </c>
      <c r="H396" s="151" t="s">
        <v>19</v>
      </c>
      <c r="I396" s="153"/>
      <c r="L396" s="149"/>
      <c r="M396" s="154"/>
      <c r="T396" s="155"/>
      <c r="AT396" s="151" t="s">
        <v>177</v>
      </c>
      <c r="AU396" s="151" t="s">
        <v>82</v>
      </c>
      <c r="AV396" s="12" t="s">
        <v>80</v>
      </c>
      <c r="AW396" s="12" t="s">
        <v>33</v>
      </c>
      <c r="AX396" s="12" t="s">
        <v>72</v>
      </c>
      <c r="AY396" s="151" t="s">
        <v>166</v>
      </c>
    </row>
    <row r="397" spans="2:65" s="13" customFormat="1" ht="11.25">
      <c r="B397" s="156"/>
      <c r="D397" s="150" t="s">
        <v>177</v>
      </c>
      <c r="E397" s="157" t="s">
        <v>19</v>
      </c>
      <c r="F397" s="158" t="s">
        <v>547</v>
      </c>
      <c r="H397" s="159">
        <v>171.441</v>
      </c>
      <c r="I397" s="160"/>
      <c r="L397" s="156"/>
      <c r="M397" s="161"/>
      <c r="T397" s="162"/>
      <c r="AT397" s="157" t="s">
        <v>177</v>
      </c>
      <c r="AU397" s="157" t="s">
        <v>82</v>
      </c>
      <c r="AV397" s="13" t="s">
        <v>82</v>
      </c>
      <c r="AW397" s="13" t="s">
        <v>33</v>
      </c>
      <c r="AX397" s="13" t="s">
        <v>72</v>
      </c>
      <c r="AY397" s="157" t="s">
        <v>166</v>
      </c>
    </row>
    <row r="398" spans="2:65" s="12" customFormat="1" ht="11.25">
      <c r="B398" s="149"/>
      <c r="D398" s="150" t="s">
        <v>177</v>
      </c>
      <c r="E398" s="151" t="s">
        <v>19</v>
      </c>
      <c r="F398" s="152" t="s">
        <v>478</v>
      </c>
      <c r="H398" s="151" t="s">
        <v>19</v>
      </c>
      <c r="I398" s="153"/>
      <c r="L398" s="149"/>
      <c r="M398" s="154"/>
      <c r="T398" s="155"/>
      <c r="AT398" s="151" t="s">
        <v>177</v>
      </c>
      <c r="AU398" s="151" t="s">
        <v>82</v>
      </c>
      <c r="AV398" s="12" t="s">
        <v>80</v>
      </c>
      <c r="AW398" s="12" t="s">
        <v>33</v>
      </c>
      <c r="AX398" s="12" t="s">
        <v>72</v>
      </c>
      <c r="AY398" s="151" t="s">
        <v>166</v>
      </c>
    </row>
    <row r="399" spans="2:65" s="13" customFormat="1" ht="11.25">
      <c r="B399" s="156"/>
      <c r="D399" s="150" t="s">
        <v>177</v>
      </c>
      <c r="E399" s="157" t="s">
        <v>19</v>
      </c>
      <c r="F399" s="158" t="s">
        <v>548</v>
      </c>
      <c r="H399" s="159">
        <v>35.549999999999997</v>
      </c>
      <c r="I399" s="160"/>
      <c r="L399" s="156"/>
      <c r="M399" s="161"/>
      <c r="T399" s="162"/>
      <c r="AT399" s="157" t="s">
        <v>177</v>
      </c>
      <c r="AU399" s="157" t="s">
        <v>82</v>
      </c>
      <c r="AV399" s="13" t="s">
        <v>82</v>
      </c>
      <c r="AW399" s="13" t="s">
        <v>33</v>
      </c>
      <c r="AX399" s="13" t="s">
        <v>72</v>
      </c>
      <c r="AY399" s="157" t="s">
        <v>166</v>
      </c>
    </row>
    <row r="400" spans="2:65" s="13" customFormat="1" ht="11.25">
      <c r="B400" s="156"/>
      <c r="D400" s="150" t="s">
        <v>177</v>
      </c>
      <c r="E400" s="157" t="s">
        <v>19</v>
      </c>
      <c r="F400" s="158" t="s">
        <v>549</v>
      </c>
      <c r="H400" s="159">
        <v>0.434</v>
      </c>
      <c r="I400" s="160"/>
      <c r="L400" s="156"/>
      <c r="M400" s="161"/>
      <c r="T400" s="162"/>
      <c r="AT400" s="157" t="s">
        <v>177</v>
      </c>
      <c r="AU400" s="157" t="s">
        <v>82</v>
      </c>
      <c r="AV400" s="13" t="s">
        <v>82</v>
      </c>
      <c r="AW400" s="13" t="s">
        <v>33</v>
      </c>
      <c r="AX400" s="13" t="s">
        <v>72</v>
      </c>
      <c r="AY400" s="157" t="s">
        <v>166</v>
      </c>
    </row>
    <row r="401" spans="2:65" s="14" customFormat="1" ht="11.25">
      <c r="B401" s="163"/>
      <c r="D401" s="150" t="s">
        <v>177</v>
      </c>
      <c r="E401" s="164" t="s">
        <v>19</v>
      </c>
      <c r="F401" s="165" t="s">
        <v>206</v>
      </c>
      <c r="H401" s="166">
        <v>207.42499999999998</v>
      </c>
      <c r="I401" s="167"/>
      <c r="L401" s="163"/>
      <c r="M401" s="168"/>
      <c r="T401" s="169"/>
      <c r="AT401" s="164" t="s">
        <v>177</v>
      </c>
      <c r="AU401" s="164" t="s">
        <v>82</v>
      </c>
      <c r="AV401" s="14" t="s">
        <v>173</v>
      </c>
      <c r="AW401" s="14" t="s">
        <v>33</v>
      </c>
      <c r="AX401" s="14" t="s">
        <v>80</v>
      </c>
      <c r="AY401" s="164" t="s">
        <v>166</v>
      </c>
    </row>
    <row r="402" spans="2:65" s="1" customFormat="1" ht="44.25" customHeight="1">
      <c r="B402" s="33"/>
      <c r="C402" s="132" t="s">
        <v>550</v>
      </c>
      <c r="D402" s="132" t="s">
        <v>168</v>
      </c>
      <c r="E402" s="133" t="s">
        <v>551</v>
      </c>
      <c r="F402" s="134" t="s">
        <v>552</v>
      </c>
      <c r="G402" s="135" t="s">
        <v>197</v>
      </c>
      <c r="H402" s="136">
        <v>15.885999999999999</v>
      </c>
      <c r="I402" s="137"/>
      <c r="J402" s="138">
        <f>ROUND(I402*H402,2)</f>
        <v>0</v>
      </c>
      <c r="K402" s="134" t="s">
        <v>172</v>
      </c>
      <c r="L402" s="33"/>
      <c r="M402" s="139" t="s">
        <v>19</v>
      </c>
      <c r="N402" s="140" t="s">
        <v>43</v>
      </c>
      <c r="P402" s="141">
        <f>O402*H402</f>
        <v>0</v>
      </c>
      <c r="Q402" s="141">
        <v>2.3108</v>
      </c>
      <c r="R402" s="141">
        <f>Q402*H402</f>
        <v>36.7093688</v>
      </c>
      <c r="S402" s="141">
        <v>0</v>
      </c>
      <c r="T402" s="142">
        <f>S402*H402</f>
        <v>0</v>
      </c>
      <c r="AR402" s="143" t="s">
        <v>173</v>
      </c>
      <c r="AT402" s="143" t="s">
        <v>168</v>
      </c>
      <c r="AU402" s="143" t="s">
        <v>82</v>
      </c>
      <c r="AY402" s="18" t="s">
        <v>166</v>
      </c>
      <c r="BE402" s="144">
        <f>IF(N402="základní",J402,0)</f>
        <v>0</v>
      </c>
      <c r="BF402" s="144">
        <f>IF(N402="snížená",J402,0)</f>
        <v>0</v>
      </c>
      <c r="BG402" s="144">
        <f>IF(N402="zákl. přenesená",J402,0)</f>
        <v>0</v>
      </c>
      <c r="BH402" s="144">
        <f>IF(N402="sníž. přenesená",J402,0)</f>
        <v>0</v>
      </c>
      <c r="BI402" s="144">
        <f>IF(N402="nulová",J402,0)</f>
        <v>0</v>
      </c>
      <c r="BJ402" s="18" t="s">
        <v>80</v>
      </c>
      <c r="BK402" s="144">
        <f>ROUND(I402*H402,2)</f>
        <v>0</v>
      </c>
      <c r="BL402" s="18" t="s">
        <v>173</v>
      </c>
      <c r="BM402" s="143" t="s">
        <v>553</v>
      </c>
    </row>
    <row r="403" spans="2:65" s="1" customFormat="1" ht="11.25">
      <c r="B403" s="33"/>
      <c r="D403" s="145" t="s">
        <v>175</v>
      </c>
      <c r="F403" s="146" t="s">
        <v>554</v>
      </c>
      <c r="I403" s="147"/>
      <c r="L403" s="33"/>
      <c r="M403" s="148"/>
      <c r="T403" s="54"/>
      <c r="AT403" s="18" t="s">
        <v>175</v>
      </c>
      <c r="AU403" s="18" t="s">
        <v>82</v>
      </c>
    </row>
    <row r="404" spans="2:65" s="12" customFormat="1" ht="11.25">
      <c r="B404" s="149"/>
      <c r="D404" s="150" t="s">
        <v>177</v>
      </c>
      <c r="E404" s="151" t="s">
        <v>19</v>
      </c>
      <c r="F404" s="152" t="s">
        <v>191</v>
      </c>
      <c r="H404" s="151" t="s">
        <v>19</v>
      </c>
      <c r="I404" s="153"/>
      <c r="L404" s="149"/>
      <c r="M404" s="154"/>
      <c r="T404" s="155"/>
      <c r="AT404" s="151" t="s">
        <v>177</v>
      </c>
      <c r="AU404" s="151" t="s">
        <v>82</v>
      </c>
      <c r="AV404" s="12" t="s">
        <v>80</v>
      </c>
      <c r="AW404" s="12" t="s">
        <v>33</v>
      </c>
      <c r="AX404" s="12" t="s">
        <v>72</v>
      </c>
      <c r="AY404" s="151" t="s">
        <v>166</v>
      </c>
    </row>
    <row r="405" spans="2:65" s="12" customFormat="1" ht="11.25">
      <c r="B405" s="149"/>
      <c r="D405" s="150" t="s">
        <v>177</v>
      </c>
      <c r="E405" s="151" t="s">
        <v>19</v>
      </c>
      <c r="F405" s="152" t="s">
        <v>555</v>
      </c>
      <c r="H405" s="151" t="s">
        <v>19</v>
      </c>
      <c r="I405" s="153"/>
      <c r="L405" s="149"/>
      <c r="M405" s="154"/>
      <c r="T405" s="155"/>
      <c r="AT405" s="151" t="s">
        <v>177</v>
      </c>
      <c r="AU405" s="151" t="s">
        <v>82</v>
      </c>
      <c r="AV405" s="12" t="s">
        <v>80</v>
      </c>
      <c r="AW405" s="12" t="s">
        <v>33</v>
      </c>
      <c r="AX405" s="12" t="s">
        <v>72</v>
      </c>
      <c r="AY405" s="151" t="s">
        <v>166</v>
      </c>
    </row>
    <row r="406" spans="2:65" s="12" customFormat="1" ht="11.25">
      <c r="B406" s="149"/>
      <c r="D406" s="150" t="s">
        <v>177</v>
      </c>
      <c r="E406" s="151" t="s">
        <v>19</v>
      </c>
      <c r="F406" s="152" t="s">
        <v>474</v>
      </c>
      <c r="H406" s="151" t="s">
        <v>19</v>
      </c>
      <c r="I406" s="153"/>
      <c r="L406" s="149"/>
      <c r="M406" s="154"/>
      <c r="T406" s="155"/>
      <c r="AT406" s="151" t="s">
        <v>177</v>
      </c>
      <c r="AU406" s="151" t="s">
        <v>82</v>
      </c>
      <c r="AV406" s="12" t="s">
        <v>80</v>
      </c>
      <c r="AW406" s="12" t="s">
        <v>33</v>
      </c>
      <c r="AX406" s="12" t="s">
        <v>72</v>
      </c>
      <c r="AY406" s="151" t="s">
        <v>166</v>
      </c>
    </row>
    <row r="407" spans="2:65" s="12" customFormat="1" ht="11.25">
      <c r="B407" s="149"/>
      <c r="D407" s="150" t="s">
        <v>177</v>
      </c>
      <c r="E407" s="151" t="s">
        <v>19</v>
      </c>
      <c r="F407" s="152" t="s">
        <v>556</v>
      </c>
      <c r="H407" s="151" t="s">
        <v>19</v>
      </c>
      <c r="I407" s="153"/>
      <c r="L407" s="149"/>
      <c r="M407" s="154"/>
      <c r="T407" s="155"/>
      <c r="AT407" s="151" t="s">
        <v>177</v>
      </c>
      <c r="AU407" s="151" t="s">
        <v>82</v>
      </c>
      <c r="AV407" s="12" t="s">
        <v>80</v>
      </c>
      <c r="AW407" s="12" t="s">
        <v>33</v>
      </c>
      <c r="AX407" s="12" t="s">
        <v>72</v>
      </c>
      <c r="AY407" s="151" t="s">
        <v>166</v>
      </c>
    </row>
    <row r="408" spans="2:65" s="13" customFormat="1" ht="11.25">
      <c r="B408" s="156"/>
      <c r="D408" s="150" t="s">
        <v>177</v>
      </c>
      <c r="E408" s="157" t="s">
        <v>19</v>
      </c>
      <c r="F408" s="158" t="s">
        <v>557</v>
      </c>
      <c r="H408" s="159">
        <v>15.885999999999999</v>
      </c>
      <c r="I408" s="160"/>
      <c r="L408" s="156"/>
      <c r="M408" s="161"/>
      <c r="T408" s="162"/>
      <c r="AT408" s="157" t="s">
        <v>177</v>
      </c>
      <c r="AU408" s="157" t="s">
        <v>82</v>
      </c>
      <c r="AV408" s="13" t="s">
        <v>82</v>
      </c>
      <c r="AW408" s="13" t="s">
        <v>33</v>
      </c>
      <c r="AX408" s="13" t="s">
        <v>80</v>
      </c>
      <c r="AY408" s="157" t="s">
        <v>166</v>
      </c>
    </row>
    <row r="409" spans="2:65" s="1" customFormat="1" ht="49.15" customHeight="1">
      <c r="B409" s="33"/>
      <c r="C409" s="132" t="s">
        <v>558</v>
      </c>
      <c r="D409" s="132" t="s">
        <v>168</v>
      </c>
      <c r="E409" s="133" t="s">
        <v>559</v>
      </c>
      <c r="F409" s="134" t="s">
        <v>560</v>
      </c>
      <c r="G409" s="135" t="s">
        <v>197</v>
      </c>
      <c r="H409" s="136">
        <v>151.12100000000001</v>
      </c>
      <c r="I409" s="137"/>
      <c r="J409" s="138">
        <f>ROUND(I409*H409,2)</f>
        <v>0</v>
      </c>
      <c r="K409" s="134" t="s">
        <v>172</v>
      </c>
      <c r="L409" s="33"/>
      <c r="M409" s="139" t="s">
        <v>19</v>
      </c>
      <c r="N409" s="140" t="s">
        <v>43</v>
      </c>
      <c r="P409" s="141">
        <f>O409*H409</f>
        <v>0</v>
      </c>
      <c r="Q409" s="141">
        <v>2.5143</v>
      </c>
      <c r="R409" s="141">
        <f>Q409*H409</f>
        <v>379.9635303</v>
      </c>
      <c r="S409" s="141">
        <v>0</v>
      </c>
      <c r="T409" s="142">
        <f>S409*H409</f>
        <v>0</v>
      </c>
      <c r="AR409" s="143" t="s">
        <v>173</v>
      </c>
      <c r="AT409" s="143" t="s">
        <v>168</v>
      </c>
      <c r="AU409" s="143" t="s">
        <v>82</v>
      </c>
      <c r="AY409" s="18" t="s">
        <v>166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8" t="s">
        <v>80</v>
      </c>
      <c r="BK409" s="144">
        <f>ROUND(I409*H409,2)</f>
        <v>0</v>
      </c>
      <c r="BL409" s="18" t="s">
        <v>173</v>
      </c>
      <c r="BM409" s="143" t="s">
        <v>561</v>
      </c>
    </row>
    <row r="410" spans="2:65" s="1" customFormat="1" ht="11.25">
      <c r="B410" s="33"/>
      <c r="D410" s="145" t="s">
        <v>175</v>
      </c>
      <c r="F410" s="146" t="s">
        <v>562</v>
      </c>
      <c r="I410" s="147"/>
      <c r="L410" s="33"/>
      <c r="M410" s="148"/>
      <c r="T410" s="54"/>
      <c r="AT410" s="18" t="s">
        <v>175</v>
      </c>
      <c r="AU410" s="18" t="s">
        <v>82</v>
      </c>
    </row>
    <row r="411" spans="2:65" s="12" customFormat="1" ht="11.25">
      <c r="B411" s="149"/>
      <c r="D411" s="150" t="s">
        <v>177</v>
      </c>
      <c r="E411" s="151" t="s">
        <v>19</v>
      </c>
      <c r="F411" s="152" t="s">
        <v>191</v>
      </c>
      <c r="H411" s="151" t="s">
        <v>19</v>
      </c>
      <c r="I411" s="153"/>
      <c r="L411" s="149"/>
      <c r="M411" s="154"/>
      <c r="T411" s="155"/>
      <c r="AT411" s="151" t="s">
        <v>177</v>
      </c>
      <c r="AU411" s="151" t="s">
        <v>82</v>
      </c>
      <c r="AV411" s="12" t="s">
        <v>80</v>
      </c>
      <c r="AW411" s="12" t="s">
        <v>33</v>
      </c>
      <c r="AX411" s="12" t="s">
        <v>72</v>
      </c>
      <c r="AY411" s="151" t="s">
        <v>166</v>
      </c>
    </row>
    <row r="412" spans="2:65" s="12" customFormat="1" ht="11.25">
      <c r="B412" s="149"/>
      <c r="D412" s="150" t="s">
        <v>177</v>
      </c>
      <c r="E412" s="151" t="s">
        <v>19</v>
      </c>
      <c r="F412" s="152" t="s">
        <v>555</v>
      </c>
      <c r="H412" s="151" t="s">
        <v>19</v>
      </c>
      <c r="I412" s="153"/>
      <c r="L412" s="149"/>
      <c r="M412" s="154"/>
      <c r="T412" s="155"/>
      <c r="AT412" s="151" t="s">
        <v>177</v>
      </c>
      <c r="AU412" s="151" t="s">
        <v>82</v>
      </c>
      <c r="AV412" s="12" t="s">
        <v>80</v>
      </c>
      <c r="AW412" s="12" t="s">
        <v>33</v>
      </c>
      <c r="AX412" s="12" t="s">
        <v>72</v>
      </c>
      <c r="AY412" s="151" t="s">
        <v>166</v>
      </c>
    </row>
    <row r="413" spans="2:65" s="12" customFormat="1" ht="11.25">
      <c r="B413" s="149"/>
      <c r="D413" s="150" t="s">
        <v>177</v>
      </c>
      <c r="E413" s="151" t="s">
        <v>19</v>
      </c>
      <c r="F413" s="152" t="s">
        <v>563</v>
      </c>
      <c r="H413" s="151" t="s">
        <v>19</v>
      </c>
      <c r="I413" s="153"/>
      <c r="L413" s="149"/>
      <c r="M413" s="154"/>
      <c r="T413" s="155"/>
      <c r="AT413" s="151" t="s">
        <v>177</v>
      </c>
      <c r="AU413" s="151" t="s">
        <v>82</v>
      </c>
      <c r="AV413" s="12" t="s">
        <v>80</v>
      </c>
      <c r="AW413" s="12" t="s">
        <v>33</v>
      </c>
      <c r="AX413" s="12" t="s">
        <v>72</v>
      </c>
      <c r="AY413" s="151" t="s">
        <v>166</v>
      </c>
    </row>
    <row r="414" spans="2:65" s="12" customFormat="1" ht="11.25">
      <c r="B414" s="149"/>
      <c r="D414" s="150" t="s">
        <v>177</v>
      </c>
      <c r="E414" s="151" t="s">
        <v>19</v>
      </c>
      <c r="F414" s="152" t="s">
        <v>474</v>
      </c>
      <c r="H414" s="151" t="s">
        <v>19</v>
      </c>
      <c r="I414" s="153"/>
      <c r="L414" s="149"/>
      <c r="M414" s="154"/>
      <c r="T414" s="155"/>
      <c r="AT414" s="151" t="s">
        <v>177</v>
      </c>
      <c r="AU414" s="151" t="s">
        <v>82</v>
      </c>
      <c r="AV414" s="12" t="s">
        <v>80</v>
      </c>
      <c r="AW414" s="12" t="s">
        <v>33</v>
      </c>
      <c r="AX414" s="12" t="s">
        <v>72</v>
      </c>
      <c r="AY414" s="151" t="s">
        <v>166</v>
      </c>
    </row>
    <row r="415" spans="2:65" s="12" customFormat="1" ht="11.25">
      <c r="B415" s="149"/>
      <c r="D415" s="150" t="s">
        <v>177</v>
      </c>
      <c r="E415" s="151" t="s">
        <v>19</v>
      </c>
      <c r="F415" s="152" t="s">
        <v>564</v>
      </c>
      <c r="H415" s="151" t="s">
        <v>19</v>
      </c>
      <c r="I415" s="153"/>
      <c r="L415" s="149"/>
      <c r="M415" s="154"/>
      <c r="T415" s="155"/>
      <c r="AT415" s="151" t="s">
        <v>177</v>
      </c>
      <c r="AU415" s="151" t="s">
        <v>82</v>
      </c>
      <c r="AV415" s="12" t="s">
        <v>80</v>
      </c>
      <c r="AW415" s="12" t="s">
        <v>33</v>
      </c>
      <c r="AX415" s="12" t="s">
        <v>72</v>
      </c>
      <c r="AY415" s="151" t="s">
        <v>166</v>
      </c>
    </row>
    <row r="416" spans="2:65" s="12" customFormat="1" ht="11.25">
      <c r="B416" s="149"/>
      <c r="D416" s="150" t="s">
        <v>177</v>
      </c>
      <c r="E416" s="151" t="s">
        <v>19</v>
      </c>
      <c r="F416" s="152" t="s">
        <v>523</v>
      </c>
      <c r="H416" s="151" t="s">
        <v>19</v>
      </c>
      <c r="I416" s="153"/>
      <c r="L416" s="149"/>
      <c r="M416" s="154"/>
      <c r="T416" s="155"/>
      <c r="AT416" s="151" t="s">
        <v>177</v>
      </c>
      <c r="AU416" s="151" t="s">
        <v>82</v>
      </c>
      <c r="AV416" s="12" t="s">
        <v>80</v>
      </c>
      <c r="AW416" s="12" t="s">
        <v>33</v>
      </c>
      <c r="AX416" s="12" t="s">
        <v>72</v>
      </c>
      <c r="AY416" s="151" t="s">
        <v>166</v>
      </c>
    </row>
    <row r="417" spans="2:51" s="12" customFormat="1" ht="11.25">
      <c r="B417" s="149"/>
      <c r="D417" s="150" t="s">
        <v>177</v>
      </c>
      <c r="E417" s="151" t="s">
        <v>19</v>
      </c>
      <c r="F417" s="152" t="s">
        <v>524</v>
      </c>
      <c r="H417" s="151" t="s">
        <v>19</v>
      </c>
      <c r="I417" s="153"/>
      <c r="L417" s="149"/>
      <c r="M417" s="154"/>
      <c r="T417" s="155"/>
      <c r="AT417" s="151" t="s">
        <v>177</v>
      </c>
      <c r="AU417" s="151" t="s">
        <v>82</v>
      </c>
      <c r="AV417" s="12" t="s">
        <v>80</v>
      </c>
      <c r="AW417" s="12" t="s">
        <v>33</v>
      </c>
      <c r="AX417" s="12" t="s">
        <v>72</v>
      </c>
      <c r="AY417" s="151" t="s">
        <v>166</v>
      </c>
    </row>
    <row r="418" spans="2:51" s="13" customFormat="1" ht="11.25">
      <c r="B418" s="156"/>
      <c r="D418" s="150" t="s">
        <v>177</v>
      </c>
      <c r="E418" s="157" t="s">
        <v>19</v>
      </c>
      <c r="F418" s="158" t="s">
        <v>565</v>
      </c>
      <c r="H418" s="159">
        <v>8.3049999999999997</v>
      </c>
      <c r="I418" s="160"/>
      <c r="L418" s="156"/>
      <c r="M418" s="161"/>
      <c r="T418" s="162"/>
      <c r="AT418" s="157" t="s">
        <v>177</v>
      </c>
      <c r="AU418" s="157" t="s">
        <v>82</v>
      </c>
      <c r="AV418" s="13" t="s">
        <v>82</v>
      </c>
      <c r="AW418" s="13" t="s">
        <v>33</v>
      </c>
      <c r="AX418" s="13" t="s">
        <v>72</v>
      </c>
      <c r="AY418" s="157" t="s">
        <v>166</v>
      </c>
    </row>
    <row r="419" spans="2:51" s="12" customFormat="1" ht="11.25">
      <c r="B419" s="149"/>
      <c r="D419" s="150" t="s">
        <v>177</v>
      </c>
      <c r="E419" s="151" t="s">
        <v>19</v>
      </c>
      <c r="F419" s="152" t="s">
        <v>478</v>
      </c>
      <c r="H419" s="151" t="s">
        <v>19</v>
      </c>
      <c r="I419" s="153"/>
      <c r="L419" s="149"/>
      <c r="M419" s="154"/>
      <c r="T419" s="155"/>
      <c r="AT419" s="151" t="s">
        <v>177</v>
      </c>
      <c r="AU419" s="151" t="s">
        <v>82</v>
      </c>
      <c r="AV419" s="12" t="s">
        <v>80</v>
      </c>
      <c r="AW419" s="12" t="s">
        <v>33</v>
      </c>
      <c r="AX419" s="12" t="s">
        <v>72</v>
      </c>
      <c r="AY419" s="151" t="s">
        <v>166</v>
      </c>
    </row>
    <row r="420" spans="2:51" s="13" customFormat="1" ht="11.25">
      <c r="B420" s="156"/>
      <c r="D420" s="150" t="s">
        <v>177</v>
      </c>
      <c r="E420" s="157" t="s">
        <v>19</v>
      </c>
      <c r="F420" s="158" t="s">
        <v>566</v>
      </c>
      <c r="H420" s="159">
        <v>21.96</v>
      </c>
      <c r="I420" s="160"/>
      <c r="L420" s="156"/>
      <c r="M420" s="161"/>
      <c r="T420" s="162"/>
      <c r="AT420" s="157" t="s">
        <v>177</v>
      </c>
      <c r="AU420" s="157" t="s">
        <v>82</v>
      </c>
      <c r="AV420" s="13" t="s">
        <v>82</v>
      </c>
      <c r="AW420" s="13" t="s">
        <v>33</v>
      </c>
      <c r="AX420" s="13" t="s">
        <v>72</v>
      </c>
      <c r="AY420" s="157" t="s">
        <v>166</v>
      </c>
    </row>
    <row r="421" spans="2:51" s="13" customFormat="1" ht="11.25">
      <c r="B421" s="156"/>
      <c r="D421" s="150" t="s">
        <v>177</v>
      </c>
      <c r="E421" s="157" t="s">
        <v>19</v>
      </c>
      <c r="F421" s="158" t="s">
        <v>567</v>
      </c>
      <c r="H421" s="159">
        <v>-0.78800000000000003</v>
      </c>
      <c r="I421" s="160"/>
      <c r="L421" s="156"/>
      <c r="M421" s="161"/>
      <c r="T421" s="162"/>
      <c r="AT421" s="157" t="s">
        <v>177</v>
      </c>
      <c r="AU421" s="157" t="s">
        <v>82</v>
      </c>
      <c r="AV421" s="13" t="s">
        <v>82</v>
      </c>
      <c r="AW421" s="13" t="s">
        <v>33</v>
      </c>
      <c r="AX421" s="13" t="s">
        <v>72</v>
      </c>
      <c r="AY421" s="157" t="s">
        <v>166</v>
      </c>
    </row>
    <row r="422" spans="2:51" s="13" customFormat="1" ht="11.25">
      <c r="B422" s="156"/>
      <c r="D422" s="150" t="s">
        <v>177</v>
      </c>
      <c r="E422" s="157" t="s">
        <v>19</v>
      </c>
      <c r="F422" s="158" t="s">
        <v>568</v>
      </c>
      <c r="H422" s="159">
        <v>18.62</v>
      </c>
      <c r="I422" s="160"/>
      <c r="L422" s="156"/>
      <c r="M422" s="161"/>
      <c r="T422" s="162"/>
      <c r="AT422" s="157" t="s">
        <v>177</v>
      </c>
      <c r="AU422" s="157" t="s">
        <v>82</v>
      </c>
      <c r="AV422" s="13" t="s">
        <v>82</v>
      </c>
      <c r="AW422" s="13" t="s">
        <v>33</v>
      </c>
      <c r="AX422" s="13" t="s">
        <v>72</v>
      </c>
      <c r="AY422" s="157" t="s">
        <v>166</v>
      </c>
    </row>
    <row r="423" spans="2:51" s="13" customFormat="1" ht="11.25">
      <c r="B423" s="156"/>
      <c r="D423" s="150" t="s">
        <v>177</v>
      </c>
      <c r="E423" s="157" t="s">
        <v>19</v>
      </c>
      <c r="F423" s="158" t="s">
        <v>569</v>
      </c>
      <c r="H423" s="159">
        <v>59.628</v>
      </c>
      <c r="I423" s="160"/>
      <c r="L423" s="156"/>
      <c r="M423" s="161"/>
      <c r="T423" s="162"/>
      <c r="AT423" s="157" t="s">
        <v>177</v>
      </c>
      <c r="AU423" s="157" t="s">
        <v>82</v>
      </c>
      <c r="AV423" s="13" t="s">
        <v>82</v>
      </c>
      <c r="AW423" s="13" t="s">
        <v>33</v>
      </c>
      <c r="AX423" s="13" t="s">
        <v>72</v>
      </c>
      <c r="AY423" s="157" t="s">
        <v>166</v>
      </c>
    </row>
    <row r="424" spans="2:51" s="13" customFormat="1" ht="11.25">
      <c r="B424" s="156"/>
      <c r="D424" s="150" t="s">
        <v>177</v>
      </c>
      <c r="E424" s="157" t="s">
        <v>19</v>
      </c>
      <c r="F424" s="158" t="s">
        <v>570</v>
      </c>
      <c r="H424" s="159">
        <v>-1.44</v>
      </c>
      <c r="I424" s="160"/>
      <c r="L424" s="156"/>
      <c r="M424" s="161"/>
      <c r="T424" s="162"/>
      <c r="AT424" s="157" t="s">
        <v>177</v>
      </c>
      <c r="AU424" s="157" t="s">
        <v>82</v>
      </c>
      <c r="AV424" s="13" t="s">
        <v>82</v>
      </c>
      <c r="AW424" s="13" t="s">
        <v>33</v>
      </c>
      <c r="AX424" s="13" t="s">
        <v>72</v>
      </c>
      <c r="AY424" s="157" t="s">
        <v>166</v>
      </c>
    </row>
    <row r="425" spans="2:51" s="12" customFormat="1" ht="11.25">
      <c r="B425" s="149"/>
      <c r="D425" s="150" t="s">
        <v>177</v>
      </c>
      <c r="E425" s="151" t="s">
        <v>19</v>
      </c>
      <c r="F425" s="152" t="s">
        <v>571</v>
      </c>
      <c r="H425" s="151" t="s">
        <v>19</v>
      </c>
      <c r="I425" s="153"/>
      <c r="L425" s="149"/>
      <c r="M425" s="154"/>
      <c r="T425" s="155"/>
      <c r="AT425" s="151" t="s">
        <v>177</v>
      </c>
      <c r="AU425" s="151" t="s">
        <v>82</v>
      </c>
      <c r="AV425" s="12" t="s">
        <v>80</v>
      </c>
      <c r="AW425" s="12" t="s">
        <v>33</v>
      </c>
      <c r="AX425" s="12" t="s">
        <v>72</v>
      </c>
      <c r="AY425" s="151" t="s">
        <v>166</v>
      </c>
    </row>
    <row r="426" spans="2:51" s="13" customFormat="1" ht="11.25">
      <c r="B426" s="156"/>
      <c r="D426" s="150" t="s">
        <v>177</v>
      </c>
      <c r="E426" s="157" t="s">
        <v>19</v>
      </c>
      <c r="F426" s="158" t="s">
        <v>572</v>
      </c>
      <c r="H426" s="159">
        <v>3.54</v>
      </c>
      <c r="I426" s="160"/>
      <c r="L426" s="156"/>
      <c r="M426" s="161"/>
      <c r="T426" s="162"/>
      <c r="AT426" s="157" t="s">
        <v>177</v>
      </c>
      <c r="AU426" s="157" t="s">
        <v>82</v>
      </c>
      <c r="AV426" s="13" t="s">
        <v>82</v>
      </c>
      <c r="AW426" s="13" t="s">
        <v>33</v>
      </c>
      <c r="AX426" s="13" t="s">
        <v>72</v>
      </c>
      <c r="AY426" s="157" t="s">
        <v>166</v>
      </c>
    </row>
    <row r="427" spans="2:51" s="12" customFormat="1" ht="22.5">
      <c r="B427" s="149"/>
      <c r="D427" s="150" t="s">
        <v>177</v>
      </c>
      <c r="E427" s="151" t="s">
        <v>19</v>
      </c>
      <c r="F427" s="152" t="s">
        <v>573</v>
      </c>
      <c r="H427" s="151" t="s">
        <v>19</v>
      </c>
      <c r="I427" s="153"/>
      <c r="L427" s="149"/>
      <c r="M427" s="154"/>
      <c r="T427" s="155"/>
      <c r="AT427" s="151" t="s">
        <v>177</v>
      </c>
      <c r="AU427" s="151" t="s">
        <v>82</v>
      </c>
      <c r="AV427" s="12" t="s">
        <v>80</v>
      </c>
      <c r="AW427" s="12" t="s">
        <v>33</v>
      </c>
      <c r="AX427" s="12" t="s">
        <v>72</v>
      </c>
      <c r="AY427" s="151" t="s">
        <v>166</v>
      </c>
    </row>
    <row r="428" spans="2:51" s="13" customFormat="1" ht="11.25">
      <c r="B428" s="156"/>
      <c r="D428" s="150" t="s">
        <v>177</v>
      </c>
      <c r="E428" s="157" t="s">
        <v>19</v>
      </c>
      <c r="F428" s="158" t="s">
        <v>574</v>
      </c>
      <c r="H428" s="159">
        <v>32.76</v>
      </c>
      <c r="I428" s="160"/>
      <c r="L428" s="156"/>
      <c r="M428" s="161"/>
      <c r="T428" s="162"/>
      <c r="AT428" s="157" t="s">
        <v>177</v>
      </c>
      <c r="AU428" s="157" t="s">
        <v>82</v>
      </c>
      <c r="AV428" s="13" t="s">
        <v>82</v>
      </c>
      <c r="AW428" s="13" t="s">
        <v>33</v>
      </c>
      <c r="AX428" s="13" t="s">
        <v>72</v>
      </c>
      <c r="AY428" s="157" t="s">
        <v>166</v>
      </c>
    </row>
    <row r="429" spans="2:51" s="13" customFormat="1" ht="22.5">
      <c r="B429" s="156"/>
      <c r="D429" s="150" t="s">
        <v>177</v>
      </c>
      <c r="E429" s="157" t="s">
        <v>19</v>
      </c>
      <c r="F429" s="158" t="s">
        <v>575</v>
      </c>
      <c r="H429" s="159">
        <v>-5.1520000000000001</v>
      </c>
      <c r="I429" s="160"/>
      <c r="L429" s="156"/>
      <c r="M429" s="161"/>
      <c r="T429" s="162"/>
      <c r="AT429" s="157" t="s">
        <v>177</v>
      </c>
      <c r="AU429" s="157" t="s">
        <v>82</v>
      </c>
      <c r="AV429" s="13" t="s">
        <v>82</v>
      </c>
      <c r="AW429" s="13" t="s">
        <v>33</v>
      </c>
      <c r="AX429" s="13" t="s">
        <v>72</v>
      </c>
      <c r="AY429" s="157" t="s">
        <v>166</v>
      </c>
    </row>
    <row r="430" spans="2:51" s="12" customFormat="1" ht="11.25">
      <c r="B430" s="149"/>
      <c r="D430" s="150" t="s">
        <v>177</v>
      </c>
      <c r="E430" s="151" t="s">
        <v>19</v>
      </c>
      <c r="F430" s="152" t="s">
        <v>576</v>
      </c>
      <c r="H430" s="151" t="s">
        <v>19</v>
      </c>
      <c r="I430" s="153"/>
      <c r="L430" s="149"/>
      <c r="M430" s="154"/>
      <c r="T430" s="155"/>
      <c r="AT430" s="151" t="s">
        <v>177</v>
      </c>
      <c r="AU430" s="151" t="s">
        <v>82</v>
      </c>
      <c r="AV430" s="12" t="s">
        <v>80</v>
      </c>
      <c r="AW430" s="12" t="s">
        <v>33</v>
      </c>
      <c r="AX430" s="12" t="s">
        <v>72</v>
      </c>
      <c r="AY430" s="151" t="s">
        <v>166</v>
      </c>
    </row>
    <row r="431" spans="2:51" s="13" customFormat="1" ht="11.25">
      <c r="B431" s="156"/>
      <c r="D431" s="150" t="s">
        <v>177</v>
      </c>
      <c r="E431" s="157" t="s">
        <v>19</v>
      </c>
      <c r="F431" s="158" t="s">
        <v>577</v>
      </c>
      <c r="H431" s="159">
        <v>2.16</v>
      </c>
      <c r="I431" s="160"/>
      <c r="L431" s="156"/>
      <c r="M431" s="161"/>
      <c r="T431" s="162"/>
      <c r="AT431" s="157" t="s">
        <v>177</v>
      </c>
      <c r="AU431" s="157" t="s">
        <v>82</v>
      </c>
      <c r="AV431" s="13" t="s">
        <v>82</v>
      </c>
      <c r="AW431" s="13" t="s">
        <v>33</v>
      </c>
      <c r="AX431" s="13" t="s">
        <v>72</v>
      </c>
      <c r="AY431" s="157" t="s">
        <v>166</v>
      </c>
    </row>
    <row r="432" spans="2:51" s="12" customFormat="1" ht="11.25">
      <c r="B432" s="149"/>
      <c r="D432" s="150" t="s">
        <v>177</v>
      </c>
      <c r="E432" s="151" t="s">
        <v>19</v>
      </c>
      <c r="F432" s="152" t="s">
        <v>509</v>
      </c>
      <c r="H432" s="151" t="s">
        <v>19</v>
      </c>
      <c r="I432" s="153"/>
      <c r="L432" s="149"/>
      <c r="M432" s="154"/>
      <c r="T432" s="155"/>
      <c r="AT432" s="151" t="s">
        <v>177</v>
      </c>
      <c r="AU432" s="151" t="s">
        <v>82</v>
      </c>
      <c r="AV432" s="12" t="s">
        <v>80</v>
      </c>
      <c r="AW432" s="12" t="s">
        <v>33</v>
      </c>
      <c r="AX432" s="12" t="s">
        <v>72</v>
      </c>
      <c r="AY432" s="151" t="s">
        <v>166</v>
      </c>
    </row>
    <row r="433" spans="2:65" s="13" customFormat="1" ht="11.25">
      <c r="B433" s="156"/>
      <c r="D433" s="150" t="s">
        <v>177</v>
      </c>
      <c r="E433" s="157" t="s">
        <v>19</v>
      </c>
      <c r="F433" s="158" t="s">
        <v>578</v>
      </c>
      <c r="H433" s="159">
        <v>2.5550000000000002</v>
      </c>
      <c r="I433" s="160"/>
      <c r="L433" s="156"/>
      <c r="M433" s="161"/>
      <c r="T433" s="162"/>
      <c r="AT433" s="157" t="s">
        <v>177</v>
      </c>
      <c r="AU433" s="157" t="s">
        <v>82</v>
      </c>
      <c r="AV433" s="13" t="s">
        <v>82</v>
      </c>
      <c r="AW433" s="13" t="s">
        <v>33</v>
      </c>
      <c r="AX433" s="13" t="s">
        <v>72</v>
      </c>
      <c r="AY433" s="157" t="s">
        <v>166</v>
      </c>
    </row>
    <row r="434" spans="2:65" s="13" customFormat="1" ht="11.25">
      <c r="B434" s="156"/>
      <c r="D434" s="150" t="s">
        <v>177</v>
      </c>
      <c r="E434" s="157" t="s">
        <v>19</v>
      </c>
      <c r="F434" s="158" t="s">
        <v>579</v>
      </c>
      <c r="H434" s="159">
        <v>1.512</v>
      </c>
      <c r="I434" s="160"/>
      <c r="L434" s="156"/>
      <c r="M434" s="161"/>
      <c r="T434" s="162"/>
      <c r="AT434" s="157" t="s">
        <v>177</v>
      </c>
      <c r="AU434" s="157" t="s">
        <v>82</v>
      </c>
      <c r="AV434" s="13" t="s">
        <v>82</v>
      </c>
      <c r="AW434" s="13" t="s">
        <v>33</v>
      </c>
      <c r="AX434" s="13" t="s">
        <v>72</v>
      </c>
      <c r="AY434" s="157" t="s">
        <v>166</v>
      </c>
    </row>
    <row r="435" spans="2:65" s="13" customFormat="1" ht="11.25">
      <c r="B435" s="156"/>
      <c r="D435" s="150" t="s">
        <v>177</v>
      </c>
      <c r="E435" s="157" t="s">
        <v>19</v>
      </c>
      <c r="F435" s="158" t="s">
        <v>580</v>
      </c>
      <c r="H435" s="159">
        <v>0.315</v>
      </c>
      <c r="I435" s="160"/>
      <c r="L435" s="156"/>
      <c r="M435" s="161"/>
      <c r="T435" s="162"/>
      <c r="AT435" s="157" t="s">
        <v>177</v>
      </c>
      <c r="AU435" s="157" t="s">
        <v>82</v>
      </c>
      <c r="AV435" s="13" t="s">
        <v>82</v>
      </c>
      <c r="AW435" s="13" t="s">
        <v>33</v>
      </c>
      <c r="AX435" s="13" t="s">
        <v>72</v>
      </c>
      <c r="AY435" s="157" t="s">
        <v>166</v>
      </c>
    </row>
    <row r="436" spans="2:65" s="13" customFormat="1" ht="11.25">
      <c r="B436" s="156"/>
      <c r="D436" s="150" t="s">
        <v>177</v>
      </c>
      <c r="E436" s="157" t="s">
        <v>19</v>
      </c>
      <c r="F436" s="158" t="s">
        <v>581</v>
      </c>
      <c r="H436" s="159">
        <v>0.154</v>
      </c>
      <c r="I436" s="160"/>
      <c r="L436" s="156"/>
      <c r="M436" s="161"/>
      <c r="T436" s="162"/>
      <c r="AT436" s="157" t="s">
        <v>177</v>
      </c>
      <c r="AU436" s="157" t="s">
        <v>82</v>
      </c>
      <c r="AV436" s="13" t="s">
        <v>82</v>
      </c>
      <c r="AW436" s="13" t="s">
        <v>33</v>
      </c>
      <c r="AX436" s="13" t="s">
        <v>72</v>
      </c>
      <c r="AY436" s="157" t="s">
        <v>166</v>
      </c>
    </row>
    <row r="437" spans="2:65" s="13" customFormat="1" ht="11.25">
      <c r="B437" s="156"/>
      <c r="D437" s="150" t="s">
        <v>177</v>
      </c>
      <c r="E437" s="157" t="s">
        <v>19</v>
      </c>
      <c r="F437" s="158" t="s">
        <v>582</v>
      </c>
      <c r="H437" s="159">
        <v>0.182</v>
      </c>
      <c r="I437" s="160"/>
      <c r="L437" s="156"/>
      <c r="M437" s="161"/>
      <c r="T437" s="162"/>
      <c r="AT437" s="157" t="s">
        <v>177</v>
      </c>
      <c r="AU437" s="157" t="s">
        <v>82</v>
      </c>
      <c r="AV437" s="13" t="s">
        <v>82</v>
      </c>
      <c r="AW437" s="13" t="s">
        <v>33</v>
      </c>
      <c r="AX437" s="13" t="s">
        <v>72</v>
      </c>
      <c r="AY437" s="157" t="s">
        <v>166</v>
      </c>
    </row>
    <row r="438" spans="2:65" s="13" customFormat="1" ht="11.25">
      <c r="B438" s="156"/>
      <c r="D438" s="150" t="s">
        <v>177</v>
      </c>
      <c r="E438" s="157" t="s">
        <v>19</v>
      </c>
      <c r="F438" s="158" t="s">
        <v>583</v>
      </c>
      <c r="H438" s="159">
        <v>0.39200000000000002</v>
      </c>
      <c r="I438" s="160"/>
      <c r="L438" s="156"/>
      <c r="M438" s="161"/>
      <c r="T438" s="162"/>
      <c r="AT438" s="157" t="s">
        <v>177</v>
      </c>
      <c r="AU438" s="157" t="s">
        <v>82</v>
      </c>
      <c r="AV438" s="13" t="s">
        <v>82</v>
      </c>
      <c r="AW438" s="13" t="s">
        <v>33</v>
      </c>
      <c r="AX438" s="13" t="s">
        <v>72</v>
      </c>
      <c r="AY438" s="157" t="s">
        <v>166</v>
      </c>
    </row>
    <row r="439" spans="2:65" s="13" customFormat="1" ht="11.25">
      <c r="B439" s="156"/>
      <c r="D439" s="150" t="s">
        <v>177</v>
      </c>
      <c r="E439" s="157" t="s">
        <v>19</v>
      </c>
      <c r="F439" s="158" t="s">
        <v>584</v>
      </c>
      <c r="H439" s="159">
        <v>2.016</v>
      </c>
      <c r="I439" s="160"/>
      <c r="L439" s="156"/>
      <c r="M439" s="161"/>
      <c r="T439" s="162"/>
      <c r="AT439" s="157" t="s">
        <v>177</v>
      </c>
      <c r="AU439" s="157" t="s">
        <v>82</v>
      </c>
      <c r="AV439" s="13" t="s">
        <v>82</v>
      </c>
      <c r="AW439" s="13" t="s">
        <v>33</v>
      </c>
      <c r="AX439" s="13" t="s">
        <v>72</v>
      </c>
      <c r="AY439" s="157" t="s">
        <v>166</v>
      </c>
    </row>
    <row r="440" spans="2:65" s="14" customFormat="1" ht="11.25">
      <c r="B440" s="163"/>
      <c r="D440" s="150" t="s">
        <v>177</v>
      </c>
      <c r="E440" s="164" t="s">
        <v>19</v>
      </c>
      <c r="F440" s="165" t="s">
        <v>206</v>
      </c>
      <c r="H440" s="166">
        <v>146.71899999999999</v>
      </c>
      <c r="I440" s="167"/>
      <c r="L440" s="163"/>
      <c r="M440" s="168"/>
      <c r="T440" s="169"/>
      <c r="AT440" s="164" t="s">
        <v>177</v>
      </c>
      <c r="AU440" s="164" t="s">
        <v>82</v>
      </c>
      <c r="AV440" s="14" t="s">
        <v>173</v>
      </c>
      <c r="AW440" s="14" t="s">
        <v>33</v>
      </c>
      <c r="AX440" s="14" t="s">
        <v>80</v>
      </c>
      <c r="AY440" s="164" t="s">
        <v>166</v>
      </c>
    </row>
    <row r="441" spans="2:65" s="13" customFormat="1" ht="11.25">
      <c r="B441" s="156"/>
      <c r="D441" s="150" t="s">
        <v>177</v>
      </c>
      <c r="F441" s="158" t="s">
        <v>585</v>
      </c>
      <c r="H441" s="159">
        <v>151.12100000000001</v>
      </c>
      <c r="I441" s="160"/>
      <c r="L441" s="156"/>
      <c r="M441" s="161"/>
      <c r="T441" s="162"/>
      <c r="AT441" s="157" t="s">
        <v>177</v>
      </c>
      <c r="AU441" s="157" t="s">
        <v>82</v>
      </c>
      <c r="AV441" s="13" t="s">
        <v>82</v>
      </c>
      <c r="AW441" s="13" t="s">
        <v>4</v>
      </c>
      <c r="AX441" s="13" t="s">
        <v>80</v>
      </c>
      <c r="AY441" s="157" t="s">
        <v>166</v>
      </c>
    </row>
    <row r="442" spans="2:65" s="1" customFormat="1" ht="49.15" customHeight="1">
      <c r="B442" s="33"/>
      <c r="C442" s="132" t="s">
        <v>586</v>
      </c>
      <c r="D442" s="132" t="s">
        <v>168</v>
      </c>
      <c r="E442" s="133" t="s">
        <v>587</v>
      </c>
      <c r="F442" s="134" t="s">
        <v>588</v>
      </c>
      <c r="G442" s="135" t="s">
        <v>197</v>
      </c>
      <c r="H442" s="136">
        <v>1360.1079999999999</v>
      </c>
      <c r="I442" s="137"/>
      <c r="J442" s="138">
        <f>ROUND(I442*H442,2)</f>
        <v>0</v>
      </c>
      <c r="K442" s="134" t="s">
        <v>172</v>
      </c>
      <c r="L442" s="33"/>
      <c r="M442" s="139" t="s">
        <v>19</v>
      </c>
      <c r="N442" s="140" t="s">
        <v>43</v>
      </c>
      <c r="P442" s="141">
        <f>O442*H442</f>
        <v>0</v>
      </c>
      <c r="Q442" s="141">
        <v>2.5023499999999999</v>
      </c>
      <c r="R442" s="141">
        <f>Q442*H442</f>
        <v>3403.4662537999998</v>
      </c>
      <c r="S442" s="141">
        <v>0</v>
      </c>
      <c r="T442" s="142">
        <f>S442*H442</f>
        <v>0</v>
      </c>
      <c r="AR442" s="143" t="s">
        <v>173</v>
      </c>
      <c r="AT442" s="143" t="s">
        <v>168</v>
      </c>
      <c r="AU442" s="143" t="s">
        <v>82</v>
      </c>
      <c r="AY442" s="18" t="s">
        <v>166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8" t="s">
        <v>80</v>
      </c>
      <c r="BK442" s="144">
        <f>ROUND(I442*H442,2)</f>
        <v>0</v>
      </c>
      <c r="BL442" s="18" t="s">
        <v>173</v>
      </c>
      <c r="BM442" s="143" t="s">
        <v>589</v>
      </c>
    </row>
    <row r="443" spans="2:65" s="1" customFormat="1" ht="11.25">
      <c r="B443" s="33"/>
      <c r="D443" s="145" t="s">
        <v>175</v>
      </c>
      <c r="F443" s="146" t="s">
        <v>590</v>
      </c>
      <c r="I443" s="147"/>
      <c r="L443" s="33"/>
      <c r="M443" s="148"/>
      <c r="T443" s="54"/>
      <c r="AT443" s="18" t="s">
        <v>175</v>
      </c>
      <c r="AU443" s="18" t="s">
        <v>82</v>
      </c>
    </row>
    <row r="444" spans="2:65" s="12" customFormat="1" ht="11.25">
      <c r="B444" s="149"/>
      <c r="D444" s="150" t="s">
        <v>177</v>
      </c>
      <c r="E444" s="151" t="s">
        <v>19</v>
      </c>
      <c r="F444" s="152" t="s">
        <v>191</v>
      </c>
      <c r="H444" s="151" t="s">
        <v>19</v>
      </c>
      <c r="I444" s="153"/>
      <c r="L444" s="149"/>
      <c r="M444" s="154"/>
      <c r="T444" s="155"/>
      <c r="AT444" s="151" t="s">
        <v>177</v>
      </c>
      <c r="AU444" s="151" t="s">
        <v>82</v>
      </c>
      <c r="AV444" s="12" t="s">
        <v>80</v>
      </c>
      <c r="AW444" s="12" t="s">
        <v>33</v>
      </c>
      <c r="AX444" s="12" t="s">
        <v>72</v>
      </c>
      <c r="AY444" s="151" t="s">
        <v>166</v>
      </c>
    </row>
    <row r="445" spans="2:65" s="12" customFormat="1" ht="11.25">
      <c r="B445" s="149"/>
      <c r="D445" s="150" t="s">
        <v>177</v>
      </c>
      <c r="E445" s="151" t="s">
        <v>19</v>
      </c>
      <c r="F445" s="152" t="s">
        <v>555</v>
      </c>
      <c r="H445" s="151" t="s">
        <v>19</v>
      </c>
      <c r="I445" s="153"/>
      <c r="L445" s="149"/>
      <c r="M445" s="154"/>
      <c r="T445" s="155"/>
      <c r="AT445" s="151" t="s">
        <v>177</v>
      </c>
      <c r="AU445" s="151" t="s">
        <v>82</v>
      </c>
      <c r="AV445" s="12" t="s">
        <v>80</v>
      </c>
      <c r="AW445" s="12" t="s">
        <v>33</v>
      </c>
      <c r="AX445" s="12" t="s">
        <v>72</v>
      </c>
      <c r="AY445" s="151" t="s">
        <v>166</v>
      </c>
    </row>
    <row r="446" spans="2:65" s="12" customFormat="1" ht="11.25">
      <c r="B446" s="149"/>
      <c r="D446" s="150" t="s">
        <v>177</v>
      </c>
      <c r="E446" s="151" t="s">
        <v>19</v>
      </c>
      <c r="F446" s="152" t="s">
        <v>563</v>
      </c>
      <c r="H446" s="151" t="s">
        <v>19</v>
      </c>
      <c r="I446" s="153"/>
      <c r="L446" s="149"/>
      <c r="M446" s="154"/>
      <c r="T446" s="155"/>
      <c r="AT446" s="151" t="s">
        <v>177</v>
      </c>
      <c r="AU446" s="151" t="s">
        <v>82</v>
      </c>
      <c r="AV446" s="12" t="s">
        <v>80</v>
      </c>
      <c r="AW446" s="12" t="s">
        <v>33</v>
      </c>
      <c r="AX446" s="12" t="s">
        <v>72</v>
      </c>
      <c r="AY446" s="151" t="s">
        <v>166</v>
      </c>
    </row>
    <row r="447" spans="2:65" s="12" customFormat="1" ht="11.25">
      <c r="B447" s="149"/>
      <c r="D447" s="150" t="s">
        <v>177</v>
      </c>
      <c r="E447" s="151" t="s">
        <v>19</v>
      </c>
      <c r="F447" s="152" t="s">
        <v>474</v>
      </c>
      <c r="H447" s="151" t="s">
        <v>19</v>
      </c>
      <c r="I447" s="153"/>
      <c r="L447" s="149"/>
      <c r="M447" s="154"/>
      <c r="T447" s="155"/>
      <c r="AT447" s="151" t="s">
        <v>177</v>
      </c>
      <c r="AU447" s="151" t="s">
        <v>82</v>
      </c>
      <c r="AV447" s="12" t="s">
        <v>80</v>
      </c>
      <c r="AW447" s="12" t="s">
        <v>33</v>
      </c>
      <c r="AX447" s="12" t="s">
        <v>72</v>
      </c>
      <c r="AY447" s="151" t="s">
        <v>166</v>
      </c>
    </row>
    <row r="448" spans="2:65" s="12" customFormat="1" ht="11.25">
      <c r="B448" s="149"/>
      <c r="D448" s="150" t="s">
        <v>177</v>
      </c>
      <c r="E448" s="151" t="s">
        <v>19</v>
      </c>
      <c r="F448" s="152" t="s">
        <v>591</v>
      </c>
      <c r="H448" s="151" t="s">
        <v>19</v>
      </c>
      <c r="I448" s="153"/>
      <c r="L448" s="149"/>
      <c r="M448" s="154"/>
      <c r="T448" s="155"/>
      <c r="AT448" s="151" t="s">
        <v>177</v>
      </c>
      <c r="AU448" s="151" t="s">
        <v>82</v>
      </c>
      <c r="AV448" s="12" t="s">
        <v>80</v>
      </c>
      <c r="AW448" s="12" t="s">
        <v>33</v>
      </c>
      <c r="AX448" s="12" t="s">
        <v>72</v>
      </c>
      <c r="AY448" s="151" t="s">
        <v>166</v>
      </c>
    </row>
    <row r="449" spans="2:51" s="12" customFormat="1" ht="11.25">
      <c r="B449" s="149"/>
      <c r="D449" s="150" t="s">
        <v>177</v>
      </c>
      <c r="E449" s="151" t="s">
        <v>19</v>
      </c>
      <c r="F449" s="152" t="s">
        <v>592</v>
      </c>
      <c r="H449" s="151" t="s">
        <v>19</v>
      </c>
      <c r="I449" s="153"/>
      <c r="L449" s="149"/>
      <c r="M449" s="154"/>
      <c r="T449" s="155"/>
      <c r="AT449" s="151" t="s">
        <v>177</v>
      </c>
      <c r="AU449" s="151" t="s">
        <v>82</v>
      </c>
      <c r="AV449" s="12" t="s">
        <v>80</v>
      </c>
      <c r="AW449" s="12" t="s">
        <v>33</v>
      </c>
      <c r="AX449" s="12" t="s">
        <v>72</v>
      </c>
      <c r="AY449" s="151" t="s">
        <v>166</v>
      </c>
    </row>
    <row r="450" spans="2:51" s="13" customFormat="1" ht="11.25">
      <c r="B450" s="156"/>
      <c r="D450" s="150" t="s">
        <v>177</v>
      </c>
      <c r="E450" s="157" t="s">
        <v>19</v>
      </c>
      <c r="F450" s="158" t="s">
        <v>593</v>
      </c>
      <c r="H450" s="159">
        <v>504.9</v>
      </c>
      <c r="I450" s="160"/>
      <c r="L450" s="156"/>
      <c r="M450" s="161"/>
      <c r="T450" s="162"/>
      <c r="AT450" s="157" t="s">
        <v>177</v>
      </c>
      <c r="AU450" s="157" t="s">
        <v>82</v>
      </c>
      <c r="AV450" s="13" t="s">
        <v>82</v>
      </c>
      <c r="AW450" s="13" t="s">
        <v>33</v>
      </c>
      <c r="AX450" s="13" t="s">
        <v>72</v>
      </c>
      <c r="AY450" s="157" t="s">
        <v>166</v>
      </c>
    </row>
    <row r="451" spans="2:51" s="12" customFormat="1" ht="11.25">
      <c r="B451" s="149"/>
      <c r="D451" s="150" t="s">
        <v>177</v>
      </c>
      <c r="E451" s="151" t="s">
        <v>19</v>
      </c>
      <c r="F451" s="152" t="s">
        <v>594</v>
      </c>
      <c r="H451" s="151" t="s">
        <v>19</v>
      </c>
      <c r="I451" s="153"/>
      <c r="L451" s="149"/>
      <c r="M451" s="154"/>
      <c r="T451" s="155"/>
      <c r="AT451" s="151" t="s">
        <v>177</v>
      </c>
      <c r="AU451" s="151" t="s">
        <v>82</v>
      </c>
      <c r="AV451" s="12" t="s">
        <v>80</v>
      </c>
      <c r="AW451" s="12" t="s">
        <v>33</v>
      </c>
      <c r="AX451" s="12" t="s">
        <v>72</v>
      </c>
      <c r="AY451" s="151" t="s">
        <v>166</v>
      </c>
    </row>
    <row r="452" spans="2:51" s="13" customFormat="1" ht="11.25">
      <c r="B452" s="156"/>
      <c r="D452" s="150" t="s">
        <v>177</v>
      </c>
      <c r="E452" s="157" t="s">
        <v>19</v>
      </c>
      <c r="F452" s="158" t="s">
        <v>595</v>
      </c>
      <c r="H452" s="159">
        <v>100.44</v>
      </c>
      <c r="I452" s="160"/>
      <c r="L452" s="156"/>
      <c r="M452" s="161"/>
      <c r="T452" s="162"/>
      <c r="AT452" s="157" t="s">
        <v>177</v>
      </c>
      <c r="AU452" s="157" t="s">
        <v>82</v>
      </c>
      <c r="AV452" s="13" t="s">
        <v>82</v>
      </c>
      <c r="AW452" s="13" t="s">
        <v>33</v>
      </c>
      <c r="AX452" s="13" t="s">
        <v>72</v>
      </c>
      <c r="AY452" s="157" t="s">
        <v>166</v>
      </c>
    </row>
    <row r="453" spans="2:51" s="13" customFormat="1" ht="11.25">
      <c r="B453" s="156"/>
      <c r="D453" s="150" t="s">
        <v>177</v>
      </c>
      <c r="E453" s="157" t="s">
        <v>19</v>
      </c>
      <c r="F453" s="158" t="s">
        <v>596</v>
      </c>
      <c r="H453" s="159">
        <v>0.88200000000000001</v>
      </c>
      <c r="I453" s="160"/>
      <c r="L453" s="156"/>
      <c r="M453" s="161"/>
      <c r="T453" s="162"/>
      <c r="AT453" s="157" t="s">
        <v>177</v>
      </c>
      <c r="AU453" s="157" t="s">
        <v>82</v>
      </c>
      <c r="AV453" s="13" t="s">
        <v>82</v>
      </c>
      <c r="AW453" s="13" t="s">
        <v>33</v>
      </c>
      <c r="AX453" s="13" t="s">
        <v>72</v>
      </c>
      <c r="AY453" s="157" t="s">
        <v>166</v>
      </c>
    </row>
    <row r="454" spans="2:51" s="15" customFormat="1" ht="11.25">
      <c r="B454" s="180"/>
      <c r="D454" s="150" t="s">
        <v>177</v>
      </c>
      <c r="E454" s="181" t="s">
        <v>19</v>
      </c>
      <c r="F454" s="182" t="s">
        <v>410</v>
      </c>
      <c r="H454" s="183">
        <v>606.22199999999987</v>
      </c>
      <c r="I454" s="184"/>
      <c r="L454" s="180"/>
      <c r="M454" s="185"/>
      <c r="T454" s="186"/>
      <c r="AT454" s="181" t="s">
        <v>177</v>
      </c>
      <c r="AU454" s="181" t="s">
        <v>82</v>
      </c>
      <c r="AV454" s="15" t="s">
        <v>185</v>
      </c>
      <c r="AW454" s="15" t="s">
        <v>33</v>
      </c>
      <c r="AX454" s="15" t="s">
        <v>72</v>
      </c>
      <c r="AY454" s="181" t="s">
        <v>166</v>
      </c>
    </row>
    <row r="455" spans="2:51" s="12" customFormat="1" ht="11.25">
      <c r="B455" s="149"/>
      <c r="D455" s="150" t="s">
        <v>177</v>
      </c>
      <c r="E455" s="151" t="s">
        <v>19</v>
      </c>
      <c r="F455" s="152" t="s">
        <v>564</v>
      </c>
      <c r="H455" s="151" t="s">
        <v>19</v>
      </c>
      <c r="I455" s="153"/>
      <c r="L455" s="149"/>
      <c r="M455" s="154"/>
      <c r="T455" s="155"/>
      <c r="AT455" s="151" t="s">
        <v>177</v>
      </c>
      <c r="AU455" s="151" t="s">
        <v>82</v>
      </c>
      <c r="AV455" s="12" t="s">
        <v>80</v>
      </c>
      <c r="AW455" s="12" t="s">
        <v>33</v>
      </c>
      <c r="AX455" s="12" t="s">
        <v>72</v>
      </c>
      <c r="AY455" s="151" t="s">
        <v>166</v>
      </c>
    </row>
    <row r="456" spans="2:51" s="12" customFormat="1" ht="11.25">
      <c r="B456" s="149"/>
      <c r="D456" s="150" t="s">
        <v>177</v>
      </c>
      <c r="E456" s="151" t="s">
        <v>19</v>
      </c>
      <c r="F456" s="152" t="s">
        <v>476</v>
      </c>
      <c r="H456" s="151" t="s">
        <v>19</v>
      </c>
      <c r="I456" s="153"/>
      <c r="L456" s="149"/>
      <c r="M456" s="154"/>
      <c r="T456" s="155"/>
      <c r="AT456" s="151" t="s">
        <v>177</v>
      </c>
      <c r="AU456" s="151" t="s">
        <v>82</v>
      </c>
      <c r="AV456" s="12" t="s">
        <v>80</v>
      </c>
      <c r="AW456" s="12" t="s">
        <v>33</v>
      </c>
      <c r="AX456" s="12" t="s">
        <v>72</v>
      </c>
      <c r="AY456" s="151" t="s">
        <v>166</v>
      </c>
    </row>
    <row r="457" spans="2:51" s="12" customFormat="1" ht="22.5">
      <c r="B457" s="149"/>
      <c r="D457" s="150" t="s">
        <v>177</v>
      </c>
      <c r="E457" s="151" t="s">
        <v>19</v>
      </c>
      <c r="F457" s="152" t="s">
        <v>597</v>
      </c>
      <c r="H457" s="151" t="s">
        <v>19</v>
      </c>
      <c r="I457" s="153"/>
      <c r="L457" s="149"/>
      <c r="M457" s="154"/>
      <c r="T457" s="155"/>
      <c r="AT457" s="151" t="s">
        <v>177</v>
      </c>
      <c r="AU457" s="151" t="s">
        <v>82</v>
      </c>
      <c r="AV457" s="12" t="s">
        <v>80</v>
      </c>
      <c r="AW457" s="12" t="s">
        <v>33</v>
      </c>
      <c r="AX457" s="12" t="s">
        <v>72</v>
      </c>
      <c r="AY457" s="151" t="s">
        <v>166</v>
      </c>
    </row>
    <row r="458" spans="2:51" s="13" customFormat="1" ht="11.25">
      <c r="B458" s="156"/>
      <c r="D458" s="150" t="s">
        <v>177</v>
      </c>
      <c r="E458" s="157" t="s">
        <v>19</v>
      </c>
      <c r="F458" s="158" t="s">
        <v>598</v>
      </c>
      <c r="H458" s="159">
        <v>208.98</v>
      </c>
      <c r="I458" s="160"/>
      <c r="L458" s="156"/>
      <c r="M458" s="161"/>
      <c r="T458" s="162"/>
      <c r="AT458" s="157" t="s">
        <v>177</v>
      </c>
      <c r="AU458" s="157" t="s">
        <v>82</v>
      </c>
      <c r="AV458" s="13" t="s">
        <v>82</v>
      </c>
      <c r="AW458" s="13" t="s">
        <v>33</v>
      </c>
      <c r="AX458" s="13" t="s">
        <v>72</v>
      </c>
      <c r="AY458" s="157" t="s">
        <v>166</v>
      </c>
    </row>
    <row r="459" spans="2:51" s="13" customFormat="1" ht="11.25">
      <c r="B459" s="156"/>
      <c r="D459" s="150" t="s">
        <v>177</v>
      </c>
      <c r="E459" s="157" t="s">
        <v>19</v>
      </c>
      <c r="F459" s="158" t="s">
        <v>599</v>
      </c>
      <c r="H459" s="159">
        <v>114.696</v>
      </c>
      <c r="I459" s="160"/>
      <c r="L459" s="156"/>
      <c r="M459" s="161"/>
      <c r="T459" s="162"/>
      <c r="AT459" s="157" t="s">
        <v>177</v>
      </c>
      <c r="AU459" s="157" t="s">
        <v>82</v>
      </c>
      <c r="AV459" s="13" t="s">
        <v>82</v>
      </c>
      <c r="AW459" s="13" t="s">
        <v>33</v>
      </c>
      <c r="AX459" s="13" t="s">
        <v>72</v>
      </c>
      <c r="AY459" s="157" t="s">
        <v>166</v>
      </c>
    </row>
    <row r="460" spans="2:51" s="12" customFormat="1" ht="11.25">
      <c r="B460" s="149"/>
      <c r="D460" s="150" t="s">
        <v>177</v>
      </c>
      <c r="E460" s="151" t="s">
        <v>19</v>
      </c>
      <c r="F460" s="152" t="s">
        <v>498</v>
      </c>
      <c r="H460" s="151" t="s">
        <v>19</v>
      </c>
      <c r="I460" s="153"/>
      <c r="L460" s="149"/>
      <c r="M460" s="154"/>
      <c r="T460" s="155"/>
      <c r="AT460" s="151" t="s">
        <v>177</v>
      </c>
      <c r="AU460" s="151" t="s">
        <v>82</v>
      </c>
      <c r="AV460" s="12" t="s">
        <v>80</v>
      </c>
      <c r="AW460" s="12" t="s">
        <v>33</v>
      </c>
      <c r="AX460" s="12" t="s">
        <v>72</v>
      </c>
      <c r="AY460" s="151" t="s">
        <v>166</v>
      </c>
    </row>
    <row r="461" spans="2:51" s="13" customFormat="1" ht="11.25">
      <c r="B461" s="156"/>
      <c r="D461" s="150" t="s">
        <v>177</v>
      </c>
      <c r="E461" s="157" t="s">
        <v>19</v>
      </c>
      <c r="F461" s="158" t="s">
        <v>600</v>
      </c>
      <c r="H461" s="159">
        <v>118.944</v>
      </c>
      <c r="I461" s="160"/>
      <c r="L461" s="156"/>
      <c r="M461" s="161"/>
      <c r="T461" s="162"/>
      <c r="AT461" s="157" t="s">
        <v>177</v>
      </c>
      <c r="AU461" s="157" t="s">
        <v>82</v>
      </c>
      <c r="AV461" s="13" t="s">
        <v>82</v>
      </c>
      <c r="AW461" s="13" t="s">
        <v>33</v>
      </c>
      <c r="AX461" s="13" t="s">
        <v>72</v>
      </c>
      <c r="AY461" s="157" t="s">
        <v>166</v>
      </c>
    </row>
    <row r="462" spans="2:51" s="12" customFormat="1" ht="11.25">
      <c r="B462" s="149"/>
      <c r="D462" s="150" t="s">
        <v>177</v>
      </c>
      <c r="E462" s="151" t="s">
        <v>19</v>
      </c>
      <c r="F462" s="152" t="s">
        <v>478</v>
      </c>
      <c r="H462" s="151" t="s">
        <v>19</v>
      </c>
      <c r="I462" s="153"/>
      <c r="L462" s="149"/>
      <c r="M462" s="154"/>
      <c r="T462" s="155"/>
      <c r="AT462" s="151" t="s">
        <v>177</v>
      </c>
      <c r="AU462" s="151" t="s">
        <v>82</v>
      </c>
      <c r="AV462" s="12" t="s">
        <v>80</v>
      </c>
      <c r="AW462" s="12" t="s">
        <v>33</v>
      </c>
      <c r="AX462" s="12" t="s">
        <v>72</v>
      </c>
      <c r="AY462" s="151" t="s">
        <v>166</v>
      </c>
    </row>
    <row r="463" spans="2:51" s="13" customFormat="1" ht="11.25">
      <c r="B463" s="156"/>
      <c r="D463" s="150" t="s">
        <v>177</v>
      </c>
      <c r="E463" s="157" t="s">
        <v>19</v>
      </c>
      <c r="F463" s="158" t="s">
        <v>601</v>
      </c>
      <c r="H463" s="159">
        <v>8.91</v>
      </c>
      <c r="I463" s="160"/>
      <c r="L463" s="156"/>
      <c r="M463" s="161"/>
      <c r="T463" s="162"/>
      <c r="AT463" s="157" t="s">
        <v>177</v>
      </c>
      <c r="AU463" s="157" t="s">
        <v>82</v>
      </c>
      <c r="AV463" s="13" t="s">
        <v>82</v>
      </c>
      <c r="AW463" s="13" t="s">
        <v>33</v>
      </c>
      <c r="AX463" s="13" t="s">
        <v>72</v>
      </c>
      <c r="AY463" s="157" t="s">
        <v>166</v>
      </c>
    </row>
    <row r="464" spans="2:51" s="13" customFormat="1" ht="11.25">
      <c r="B464" s="156"/>
      <c r="D464" s="150" t="s">
        <v>177</v>
      </c>
      <c r="E464" s="157" t="s">
        <v>19</v>
      </c>
      <c r="F464" s="158" t="s">
        <v>602</v>
      </c>
      <c r="H464" s="159">
        <v>36.287999999999997</v>
      </c>
      <c r="I464" s="160"/>
      <c r="L464" s="156"/>
      <c r="M464" s="161"/>
      <c r="T464" s="162"/>
      <c r="AT464" s="157" t="s">
        <v>177</v>
      </c>
      <c r="AU464" s="157" t="s">
        <v>82</v>
      </c>
      <c r="AV464" s="13" t="s">
        <v>82</v>
      </c>
      <c r="AW464" s="13" t="s">
        <v>33</v>
      </c>
      <c r="AX464" s="13" t="s">
        <v>72</v>
      </c>
      <c r="AY464" s="157" t="s">
        <v>166</v>
      </c>
    </row>
    <row r="465" spans="2:51" s="13" customFormat="1" ht="11.25">
      <c r="B465" s="156"/>
      <c r="D465" s="150" t="s">
        <v>177</v>
      </c>
      <c r="E465" s="157" t="s">
        <v>19</v>
      </c>
      <c r="F465" s="158" t="s">
        <v>603</v>
      </c>
      <c r="H465" s="159">
        <v>40.32</v>
      </c>
      <c r="I465" s="160"/>
      <c r="L465" s="156"/>
      <c r="M465" s="161"/>
      <c r="T465" s="162"/>
      <c r="AT465" s="157" t="s">
        <v>177</v>
      </c>
      <c r="AU465" s="157" t="s">
        <v>82</v>
      </c>
      <c r="AV465" s="13" t="s">
        <v>82</v>
      </c>
      <c r="AW465" s="13" t="s">
        <v>33</v>
      </c>
      <c r="AX465" s="13" t="s">
        <v>72</v>
      </c>
      <c r="AY465" s="157" t="s">
        <v>166</v>
      </c>
    </row>
    <row r="466" spans="2:51" s="13" customFormat="1" ht="11.25">
      <c r="B466" s="156"/>
      <c r="D466" s="150" t="s">
        <v>177</v>
      </c>
      <c r="E466" s="157" t="s">
        <v>19</v>
      </c>
      <c r="F466" s="158" t="s">
        <v>604</v>
      </c>
      <c r="H466" s="159">
        <v>35.28</v>
      </c>
      <c r="I466" s="160"/>
      <c r="L466" s="156"/>
      <c r="M466" s="161"/>
      <c r="T466" s="162"/>
      <c r="AT466" s="157" t="s">
        <v>177</v>
      </c>
      <c r="AU466" s="157" t="s">
        <v>82</v>
      </c>
      <c r="AV466" s="13" t="s">
        <v>82</v>
      </c>
      <c r="AW466" s="13" t="s">
        <v>33</v>
      </c>
      <c r="AX466" s="13" t="s">
        <v>72</v>
      </c>
      <c r="AY466" s="157" t="s">
        <v>166</v>
      </c>
    </row>
    <row r="467" spans="2:51" s="12" customFormat="1" ht="11.25">
      <c r="B467" s="149"/>
      <c r="D467" s="150" t="s">
        <v>177</v>
      </c>
      <c r="E467" s="151" t="s">
        <v>19</v>
      </c>
      <c r="F467" s="152" t="s">
        <v>505</v>
      </c>
      <c r="H467" s="151" t="s">
        <v>19</v>
      </c>
      <c r="I467" s="153"/>
      <c r="L467" s="149"/>
      <c r="M467" s="154"/>
      <c r="T467" s="155"/>
      <c r="AT467" s="151" t="s">
        <v>177</v>
      </c>
      <c r="AU467" s="151" t="s">
        <v>82</v>
      </c>
      <c r="AV467" s="12" t="s">
        <v>80</v>
      </c>
      <c r="AW467" s="12" t="s">
        <v>33</v>
      </c>
      <c r="AX467" s="12" t="s">
        <v>72</v>
      </c>
      <c r="AY467" s="151" t="s">
        <v>166</v>
      </c>
    </row>
    <row r="468" spans="2:51" s="13" customFormat="1" ht="11.25">
      <c r="B468" s="156"/>
      <c r="D468" s="150" t="s">
        <v>177</v>
      </c>
      <c r="E468" s="157" t="s">
        <v>19</v>
      </c>
      <c r="F468" s="158" t="s">
        <v>605</v>
      </c>
      <c r="H468" s="159">
        <v>19.143000000000001</v>
      </c>
      <c r="I468" s="160"/>
      <c r="L468" s="156"/>
      <c r="M468" s="161"/>
      <c r="T468" s="162"/>
      <c r="AT468" s="157" t="s">
        <v>177</v>
      </c>
      <c r="AU468" s="157" t="s">
        <v>82</v>
      </c>
      <c r="AV468" s="13" t="s">
        <v>82</v>
      </c>
      <c r="AW468" s="13" t="s">
        <v>33</v>
      </c>
      <c r="AX468" s="13" t="s">
        <v>72</v>
      </c>
      <c r="AY468" s="157" t="s">
        <v>166</v>
      </c>
    </row>
    <row r="469" spans="2:51" s="13" customFormat="1" ht="11.25">
      <c r="B469" s="156"/>
      <c r="D469" s="150" t="s">
        <v>177</v>
      </c>
      <c r="E469" s="157" t="s">
        <v>19</v>
      </c>
      <c r="F469" s="158" t="s">
        <v>606</v>
      </c>
      <c r="H469" s="159">
        <v>5.3970000000000002</v>
      </c>
      <c r="I469" s="160"/>
      <c r="L469" s="156"/>
      <c r="M469" s="161"/>
      <c r="T469" s="162"/>
      <c r="AT469" s="157" t="s">
        <v>177</v>
      </c>
      <c r="AU469" s="157" t="s">
        <v>82</v>
      </c>
      <c r="AV469" s="13" t="s">
        <v>82</v>
      </c>
      <c r="AW469" s="13" t="s">
        <v>33</v>
      </c>
      <c r="AX469" s="13" t="s">
        <v>72</v>
      </c>
      <c r="AY469" s="157" t="s">
        <v>166</v>
      </c>
    </row>
    <row r="470" spans="2:51" s="13" customFormat="1" ht="11.25">
      <c r="B470" s="156"/>
      <c r="D470" s="150" t="s">
        <v>177</v>
      </c>
      <c r="E470" s="157" t="s">
        <v>19</v>
      </c>
      <c r="F470" s="158" t="s">
        <v>607</v>
      </c>
      <c r="H470" s="159">
        <v>14.2</v>
      </c>
      <c r="I470" s="160"/>
      <c r="L470" s="156"/>
      <c r="M470" s="161"/>
      <c r="T470" s="162"/>
      <c r="AT470" s="157" t="s">
        <v>177</v>
      </c>
      <c r="AU470" s="157" t="s">
        <v>82</v>
      </c>
      <c r="AV470" s="13" t="s">
        <v>82</v>
      </c>
      <c r="AW470" s="13" t="s">
        <v>33</v>
      </c>
      <c r="AX470" s="13" t="s">
        <v>72</v>
      </c>
      <c r="AY470" s="157" t="s">
        <v>166</v>
      </c>
    </row>
    <row r="471" spans="2:51" s="12" customFormat="1" ht="11.25">
      <c r="B471" s="149"/>
      <c r="D471" s="150" t="s">
        <v>177</v>
      </c>
      <c r="E471" s="151" t="s">
        <v>19</v>
      </c>
      <c r="F471" s="152" t="s">
        <v>509</v>
      </c>
      <c r="H471" s="151" t="s">
        <v>19</v>
      </c>
      <c r="I471" s="153"/>
      <c r="L471" s="149"/>
      <c r="M471" s="154"/>
      <c r="T471" s="155"/>
      <c r="AT471" s="151" t="s">
        <v>177</v>
      </c>
      <c r="AU471" s="151" t="s">
        <v>82</v>
      </c>
      <c r="AV471" s="12" t="s">
        <v>80</v>
      </c>
      <c r="AW471" s="12" t="s">
        <v>33</v>
      </c>
      <c r="AX471" s="12" t="s">
        <v>72</v>
      </c>
      <c r="AY471" s="151" t="s">
        <v>166</v>
      </c>
    </row>
    <row r="472" spans="2:51" s="13" customFormat="1" ht="11.25">
      <c r="B472" s="156"/>
      <c r="D472" s="150" t="s">
        <v>177</v>
      </c>
      <c r="E472" s="157" t="s">
        <v>19</v>
      </c>
      <c r="F472" s="158" t="s">
        <v>608</v>
      </c>
      <c r="H472" s="159">
        <v>9.5359999999999996</v>
      </c>
      <c r="I472" s="160"/>
      <c r="L472" s="156"/>
      <c r="M472" s="161"/>
      <c r="T472" s="162"/>
      <c r="AT472" s="157" t="s">
        <v>177</v>
      </c>
      <c r="AU472" s="157" t="s">
        <v>82</v>
      </c>
      <c r="AV472" s="13" t="s">
        <v>82</v>
      </c>
      <c r="AW472" s="13" t="s">
        <v>33</v>
      </c>
      <c r="AX472" s="13" t="s">
        <v>72</v>
      </c>
      <c r="AY472" s="157" t="s">
        <v>166</v>
      </c>
    </row>
    <row r="473" spans="2:51" s="13" customFormat="1" ht="11.25">
      <c r="B473" s="156"/>
      <c r="D473" s="150" t="s">
        <v>177</v>
      </c>
      <c r="E473" s="157" t="s">
        <v>19</v>
      </c>
      <c r="F473" s="158" t="s">
        <v>609</v>
      </c>
      <c r="H473" s="159">
        <v>8.0640000000000001</v>
      </c>
      <c r="I473" s="160"/>
      <c r="L473" s="156"/>
      <c r="M473" s="161"/>
      <c r="T473" s="162"/>
      <c r="AT473" s="157" t="s">
        <v>177</v>
      </c>
      <c r="AU473" s="157" t="s">
        <v>82</v>
      </c>
      <c r="AV473" s="13" t="s">
        <v>82</v>
      </c>
      <c r="AW473" s="13" t="s">
        <v>33</v>
      </c>
      <c r="AX473" s="13" t="s">
        <v>72</v>
      </c>
      <c r="AY473" s="157" t="s">
        <v>166</v>
      </c>
    </row>
    <row r="474" spans="2:51" s="12" customFormat="1" ht="11.25">
      <c r="B474" s="149"/>
      <c r="D474" s="150" t="s">
        <v>177</v>
      </c>
      <c r="E474" s="151" t="s">
        <v>19</v>
      </c>
      <c r="F474" s="152" t="s">
        <v>512</v>
      </c>
      <c r="H474" s="151" t="s">
        <v>19</v>
      </c>
      <c r="I474" s="153"/>
      <c r="L474" s="149"/>
      <c r="M474" s="154"/>
      <c r="T474" s="155"/>
      <c r="AT474" s="151" t="s">
        <v>177</v>
      </c>
      <c r="AU474" s="151" t="s">
        <v>82</v>
      </c>
      <c r="AV474" s="12" t="s">
        <v>80</v>
      </c>
      <c r="AW474" s="12" t="s">
        <v>33</v>
      </c>
      <c r="AX474" s="12" t="s">
        <v>72</v>
      </c>
      <c r="AY474" s="151" t="s">
        <v>166</v>
      </c>
    </row>
    <row r="475" spans="2:51" s="13" customFormat="1" ht="11.25">
      <c r="B475" s="156"/>
      <c r="D475" s="150" t="s">
        <v>177</v>
      </c>
      <c r="E475" s="157" t="s">
        <v>19</v>
      </c>
      <c r="F475" s="158" t="s">
        <v>610</v>
      </c>
      <c r="H475" s="159">
        <v>35.28</v>
      </c>
      <c r="I475" s="160"/>
      <c r="L475" s="156"/>
      <c r="M475" s="161"/>
      <c r="T475" s="162"/>
      <c r="AT475" s="157" t="s">
        <v>177</v>
      </c>
      <c r="AU475" s="157" t="s">
        <v>82</v>
      </c>
      <c r="AV475" s="13" t="s">
        <v>82</v>
      </c>
      <c r="AW475" s="13" t="s">
        <v>33</v>
      </c>
      <c r="AX475" s="13" t="s">
        <v>72</v>
      </c>
      <c r="AY475" s="157" t="s">
        <v>166</v>
      </c>
    </row>
    <row r="476" spans="2:51" s="13" customFormat="1" ht="11.25">
      <c r="B476" s="156"/>
      <c r="D476" s="150" t="s">
        <v>177</v>
      </c>
      <c r="E476" s="157" t="s">
        <v>19</v>
      </c>
      <c r="F476" s="158" t="s">
        <v>611</v>
      </c>
      <c r="H476" s="159">
        <v>19.68</v>
      </c>
      <c r="I476" s="160"/>
      <c r="L476" s="156"/>
      <c r="M476" s="161"/>
      <c r="T476" s="162"/>
      <c r="AT476" s="157" t="s">
        <v>177</v>
      </c>
      <c r="AU476" s="157" t="s">
        <v>82</v>
      </c>
      <c r="AV476" s="13" t="s">
        <v>82</v>
      </c>
      <c r="AW476" s="13" t="s">
        <v>33</v>
      </c>
      <c r="AX476" s="13" t="s">
        <v>72</v>
      </c>
      <c r="AY476" s="157" t="s">
        <v>166</v>
      </c>
    </row>
    <row r="477" spans="2:51" s="12" customFormat="1" ht="11.25">
      <c r="B477" s="149"/>
      <c r="D477" s="150" t="s">
        <v>177</v>
      </c>
      <c r="E477" s="151" t="s">
        <v>19</v>
      </c>
      <c r="F477" s="152" t="s">
        <v>612</v>
      </c>
      <c r="H477" s="151" t="s">
        <v>19</v>
      </c>
      <c r="I477" s="153"/>
      <c r="L477" s="149"/>
      <c r="M477" s="154"/>
      <c r="T477" s="155"/>
      <c r="AT477" s="151" t="s">
        <v>177</v>
      </c>
      <c r="AU477" s="151" t="s">
        <v>82</v>
      </c>
      <c r="AV477" s="12" t="s">
        <v>80</v>
      </c>
      <c r="AW477" s="12" t="s">
        <v>33</v>
      </c>
      <c r="AX477" s="12" t="s">
        <v>72</v>
      </c>
      <c r="AY477" s="151" t="s">
        <v>166</v>
      </c>
    </row>
    <row r="478" spans="2:51" s="13" customFormat="1" ht="11.25">
      <c r="B478" s="156"/>
      <c r="D478" s="150" t="s">
        <v>177</v>
      </c>
      <c r="E478" s="157" t="s">
        <v>19</v>
      </c>
      <c r="F478" s="158" t="s">
        <v>613</v>
      </c>
      <c r="H478" s="159">
        <v>1.984</v>
      </c>
      <c r="I478" s="160"/>
      <c r="L478" s="156"/>
      <c r="M478" s="161"/>
      <c r="T478" s="162"/>
      <c r="AT478" s="157" t="s">
        <v>177</v>
      </c>
      <c r="AU478" s="157" t="s">
        <v>82</v>
      </c>
      <c r="AV478" s="13" t="s">
        <v>82</v>
      </c>
      <c r="AW478" s="13" t="s">
        <v>33</v>
      </c>
      <c r="AX478" s="13" t="s">
        <v>72</v>
      </c>
      <c r="AY478" s="157" t="s">
        <v>166</v>
      </c>
    </row>
    <row r="479" spans="2:51" s="12" customFormat="1" ht="11.25">
      <c r="B479" s="149"/>
      <c r="D479" s="150" t="s">
        <v>177</v>
      </c>
      <c r="E479" s="151" t="s">
        <v>19</v>
      </c>
      <c r="F479" s="152" t="s">
        <v>614</v>
      </c>
      <c r="H479" s="151" t="s">
        <v>19</v>
      </c>
      <c r="I479" s="153"/>
      <c r="L479" s="149"/>
      <c r="M479" s="154"/>
      <c r="T479" s="155"/>
      <c r="AT479" s="151" t="s">
        <v>177</v>
      </c>
      <c r="AU479" s="151" t="s">
        <v>82</v>
      </c>
      <c r="AV479" s="12" t="s">
        <v>80</v>
      </c>
      <c r="AW479" s="12" t="s">
        <v>33</v>
      </c>
      <c r="AX479" s="12" t="s">
        <v>72</v>
      </c>
      <c r="AY479" s="151" t="s">
        <v>166</v>
      </c>
    </row>
    <row r="480" spans="2:51" s="13" customFormat="1" ht="11.25">
      <c r="B480" s="156"/>
      <c r="D480" s="150" t="s">
        <v>177</v>
      </c>
      <c r="E480" s="157" t="s">
        <v>19</v>
      </c>
      <c r="F480" s="158" t="s">
        <v>615</v>
      </c>
      <c r="H480" s="159">
        <v>3.7120000000000002</v>
      </c>
      <c r="I480" s="160"/>
      <c r="L480" s="156"/>
      <c r="M480" s="161"/>
      <c r="T480" s="162"/>
      <c r="AT480" s="157" t="s">
        <v>177</v>
      </c>
      <c r="AU480" s="157" t="s">
        <v>82</v>
      </c>
      <c r="AV480" s="13" t="s">
        <v>82</v>
      </c>
      <c r="AW480" s="13" t="s">
        <v>33</v>
      </c>
      <c r="AX480" s="13" t="s">
        <v>72</v>
      </c>
      <c r="AY480" s="157" t="s">
        <v>166</v>
      </c>
    </row>
    <row r="481" spans="2:65" s="12" customFormat="1" ht="11.25">
      <c r="B481" s="149"/>
      <c r="D481" s="150" t="s">
        <v>177</v>
      </c>
      <c r="E481" s="151" t="s">
        <v>19</v>
      </c>
      <c r="F481" s="152" t="s">
        <v>519</v>
      </c>
      <c r="H481" s="151" t="s">
        <v>19</v>
      </c>
      <c r="I481" s="153"/>
      <c r="L481" s="149"/>
      <c r="M481" s="154"/>
      <c r="T481" s="155"/>
      <c r="AT481" s="151" t="s">
        <v>177</v>
      </c>
      <c r="AU481" s="151" t="s">
        <v>82</v>
      </c>
      <c r="AV481" s="12" t="s">
        <v>80</v>
      </c>
      <c r="AW481" s="12" t="s">
        <v>33</v>
      </c>
      <c r="AX481" s="12" t="s">
        <v>72</v>
      </c>
      <c r="AY481" s="151" t="s">
        <v>166</v>
      </c>
    </row>
    <row r="482" spans="2:65" s="13" customFormat="1" ht="11.25">
      <c r="B482" s="156"/>
      <c r="D482" s="150" t="s">
        <v>177</v>
      </c>
      <c r="E482" s="157" t="s">
        <v>19</v>
      </c>
      <c r="F482" s="158" t="s">
        <v>616</v>
      </c>
      <c r="H482" s="159">
        <v>15.552</v>
      </c>
      <c r="I482" s="160"/>
      <c r="L482" s="156"/>
      <c r="M482" s="161"/>
      <c r="T482" s="162"/>
      <c r="AT482" s="157" t="s">
        <v>177</v>
      </c>
      <c r="AU482" s="157" t="s">
        <v>82</v>
      </c>
      <c r="AV482" s="13" t="s">
        <v>82</v>
      </c>
      <c r="AW482" s="13" t="s">
        <v>33</v>
      </c>
      <c r="AX482" s="13" t="s">
        <v>72</v>
      </c>
      <c r="AY482" s="157" t="s">
        <v>166</v>
      </c>
    </row>
    <row r="483" spans="2:65" s="12" customFormat="1" ht="22.5">
      <c r="B483" s="149"/>
      <c r="D483" s="150" t="s">
        <v>177</v>
      </c>
      <c r="E483" s="151" t="s">
        <v>19</v>
      </c>
      <c r="F483" s="152" t="s">
        <v>617</v>
      </c>
      <c r="H483" s="151" t="s">
        <v>19</v>
      </c>
      <c r="I483" s="153"/>
      <c r="L483" s="149"/>
      <c r="M483" s="154"/>
      <c r="T483" s="155"/>
      <c r="AT483" s="151" t="s">
        <v>177</v>
      </c>
      <c r="AU483" s="151" t="s">
        <v>82</v>
      </c>
      <c r="AV483" s="12" t="s">
        <v>80</v>
      </c>
      <c r="AW483" s="12" t="s">
        <v>33</v>
      </c>
      <c r="AX483" s="12" t="s">
        <v>72</v>
      </c>
      <c r="AY483" s="151" t="s">
        <v>166</v>
      </c>
    </row>
    <row r="484" spans="2:65" s="13" customFormat="1" ht="11.25">
      <c r="B484" s="156"/>
      <c r="D484" s="150" t="s">
        <v>177</v>
      </c>
      <c r="E484" s="157" t="s">
        <v>19</v>
      </c>
      <c r="F484" s="158" t="s">
        <v>618</v>
      </c>
      <c r="H484" s="159">
        <v>9.8420000000000005</v>
      </c>
      <c r="I484" s="160"/>
      <c r="L484" s="156"/>
      <c r="M484" s="161"/>
      <c r="T484" s="162"/>
      <c r="AT484" s="157" t="s">
        <v>177</v>
      </c>
      <c r="AU484" s="157" t="s">
        <v>82</v>
      </c>
      <c r="AV484" s="13" t="s">
        <v>82</v>
      </c>
      <c r="AW484" s="13" t="s">
        <v>33</v>
      </c>
      <c r="AX484" s="13" t="s">
        <v>72</v>
      </c>
      <c r="AY484" s="157" t="s">
        <v>166</v>
      </c>
    </row>
    <row r="485" spans="2:65" s="12" customFormat="1" ht="11.25">
      <c r="B485" s="149"/>
      <c r="D485" s="150" t="s">
        <v>177</v>
      </c>
      <c r="E485" s="151" t="s">
        <v>19</v>
      </c>
      <c r="F485" s="152" t="s">
        <v>619</v>
      </c>
      <c r="H485" s="151" t="s">
        <v>19</v>
      </c>
      <c r="I485" s="153"/>
      <c r="L485" s="149"/>
      <c r="M485" s="154"/>
      <c r="T485" s="155"/>
      <c r="AT485" s="151" t="s">
        <v>177</v>
      </c>
      <c r="AU485" s="151" t="s">
        <v>82</v>
      </c>
      <c r="AV485" s="12" t="s">
        <v>80</v>
      </c>
      <c r="AW485" s="12" t="s">
        <v>33</v>
      </c>
      <c r="AX485" s="12" t="s">
        <v>72</v>
      </c>
      <c r="AY485" s="151" t="s">
        <v>166</v>
      </c>
    </row>
    <row r="486" spans="2:65" s="12" customFormat="1" ht="11.25">
      <c r="B486" s="149"/>
      <c r="D486" s="150" t="s">
        <v>177</v>
      </c>
      <c r="E486" s="151" t="s">
        <v>19</v>
      </c>
      <c r="F486" s="152" t="s">
        <v>620</v>
      </c>
      <c r="H486" s="151" t="s">
        <v>19</v>
      </c>
      <c r="I486" s="153"/>
      <c r="L486" s="149"/>
      <c r="M486" s="154"/>
      <c r="T486" s="155"/>
      <c r="AT486" s="151" t="s">
        <v>177</v>
      </c>
      <c r="AU486" s="151" t="s">
        <v>82</v>
      </c>
      <c r="AV486" s="12" t="s">
        <v>80</v>
      </c>
      <c r="AW486" s="12" t="s">
        <v>33</v>
      </c>
      <c r="AX486" s="12" t="s">
        <v>72</v>
      </c>
      <c r="AY486" s="151" t="s">
        <v>166</v>
      </c>
    </row>
    <row r="487" spans="2:65" s="13" customFormat="1" ht="11.25">
      <c r="B487" s="156"/>
      <c r="D487" s="150" t="s">
        <v>177</v>
      </c>
      <c r="E487" s="157" t="s">
        <v>19</v>
      </c>
      <c r="F487" s="158" t="s">
        <v>621</v>
      </c>
      <c r="H487" s="159">
        <v>7.4630000000000001</v>
      </c>
      <c r="I487" s="160"/>
      <c r="L487" s="156"/>
      <c r="M487" s="161"/>
      <c r="T487" s="162"/>
      <c r="AT487" s="157" t="s">
        <v>177</v>
      </c>
      <c r="AU487" s="157" t="s">
        <v>82</v>
      </c>
      <c r="AV487" s="13" t="s">
        <v>82</v>
      </c>
      <c r="AW487" s="13" t="s">
        <v>33</v>
      </c>
      <c r="AX487" s="13" t="s">
        <v>72</v>
      </c>
      <c r="AY487" s="157" t="s">
        <v>166</v>
      </c>
    </row>
    <row r="488" spans="2:65" s="13" customFormat="1" ht="11.25">
      <c r="B488" s="156"/>
      <c r="D488" s="150" t="s">
        <v>177</v>
      </c>
      <c r="E488" s="157" t="s">
        <v>19</v>
      </c>
      <c r="F488" s="158" t="s">
        <v>622</v>
      </c>
      <c r="H488" s="159">
        <v>1</v>
      </c>
      <c r="I488" s="160"/>
      <c r="L488" s="156"/>
      <c r="M488" s="161"/>
      <c r="T488" s="162"/>
      <c r="AT488" s="157" t="s">
        <v>177</v>
      </c>
      <c r="AU488" s="157" t="s">
        <v>82</v>
      </c>
      <c r="AV488" s="13" t="s">
        <v>82</v>
      </c>
      <c r="AW488" s="13" t="s">
        <v>33</v>
      </c>
      <c r="AX488" s="13" t="s">
        <v>72</v>
      </c>
      <c r="AY488" s="157" t="s">
        <v>166</v>
      </c>
    </row>
    <row r="489" spans="2:65" s="15" customFormat="1" ht="11.25">
      <c r="B489" s="180"/>
      <c r="D489" s="150" t="s">
        <v>177</v>
      </c>
      <c r="E489" s="181" t="s">
        <v>19</v>
      </c>
      <c r="F489" s="182" t="s">
        <v>410</v>
      </c>
      <c r="H489" s="183">
        <v>714.27099999999996</v>
      </c>
      <c r="I489" s="184"/>
      <c r="L489" s="180"/>
      <c r="M489" s="185"/>
      <c r="T489" s="186"/>
      <c r="AT489" s="181" t="s">
        <v>177</v>
      </c>
      <c r="AU489" s="181" t="s">
        <v>82</v>
      </c>
      <c r="AV489" s="15" t="s">
        <v>185</v>
      </c>
      <c r="AW489" s="15" t="s">
        <v>33</v>
      </c>
      <c r="AX489" s="15" t="s">
        <v>72</v>
      </c>
      <c r="AY489" s="181" t="s">
        <v>166</v>
      </c>
    </row>
    <row r="490" spans="2:65" s="14" customFormat="1" ht="11.25">
      <c r="B490" s="163"/>
      <c r="D490" s="150" t="s">
        <v>177</v>
      </c>
      <c r="E490" s="164" t="s">
        <v>19</v>
      </c>
      <c r="F490" s="165" t="s">
        <v>206</v>
      </c>
      <c r="H490" s="166">
        <v>1320.4929999999999</v>
      </c>
      <c r="I490" s="167"/>
      <c r="L490" s="163"/>
      <c r="M490" s="168"/>
      <c r="T490" s="169"/>
      <c r="AT490" s="164" t="s">
        <v>177</v>
      </c>
      <c r="AU490" s="164" t="s">
        <v>82</v>
      </c>
      <c r="AV490" s="14" t="s">
        <v>173</v>
      </c>
      <c r="AW490" s="14" t="s">
        <v>33</v>
      </c>
      <c r="AX490" s="14" t="s">
        <v>80</v>
      </c>
      <c r="AY490" s="164" t="s">
        <v>166</v>
      </c>
    </row>
    <row r="491" spans="2:65" s="13" customFormat="1" ht="11.25">
      <c r="B491" s="156"/>
      <c r="D491" s="150" t="s">
        <v>177</v>
      </c>
      <c r="F491" s="158" t="s">
        <v>623</v>
      </c>
      <c r="H491" s="159">
        <v>1360.1079999999999</v>
      </c>
      <c r="I491" s="160"/>
      <c r="L491" s="156"/>
      <c r="M491" s="161"/>
      <c r="T491" s="162"/>
      <c r="AT491" s="157" t="s">
        <v>177</v>
      </c>
      <c r="AU491" s="157" t="s">
        <v>82</v>
      </c>
      <c r="AV491" s="13" t="s">
        <v>82</v>
      </c>
      <c r="AW491" s="13" t="s">
        <v>4</v>
      </c>
      <c r="AX491" s="13" t="s">
        <v>80</v>
      </c>
      <c r="AY491" s="157" t="s">
        <v>166</v>
      </c>
    </row>
    <row r="492" spans="2:65" s="1" customFormat="1" ht="49.15" customHeight="1">
      <c r="B492" s="33"/>
      <c r="C492" s="132" t="s">
        <v>624</v>
      </c>
      <c r="D492" s="132" t="s">
        <v>168</v>
      </c>
      <c r="E492" s="133" t="s">
        <v>625</v>
      </c>
      <c r="F492" s="134" t="s">
        <v>626</v>
      </c>
      <c r="G492" s="135" t="s">
        <v>188</v>
      </c>
      <c r="H492" s="136">
        <v>4767.8980000000001</v>
      </c>
      <c r="I492" s="137"/>
      <c r="J492" s="138">
        <f>ROUND(I492*H492,2)</f>
        <v>0</v>
      </c>
      <c r="K492" s="134" t="s">
        <v>172</v>
      </c>
      <c r="L492" s="33"/>
      <c r="M492" s="139" t="s">
        <v>19</v>
      </c>
      <c r="N492" s="140" t="s">
        <v>43</v>
      </c>
      <c r="P492" s="141">
        <f>O492*H492</f>
        <v>0</v>
      </c>
      <c r="Q492" s="141">
        <v>1.6199999999999999E-3</v>
      </c>
      <c r="R492" s="141">
        <f>Q492*H492</f>
        <v>7.7239947600000001</v>
      </c>
      <c r="S492" s="141">
        <v>0</v>
      </c>
      <c r="T492" s="142">
        <f>S492*H492</f>
        <v>0</v>
      </c>
      <c r="AR492" s="143" t="s">
        <v>173</v>
      </c>
      <c r="AT492" s="143" t="s">
        <v>168</v>
      </c>
      <c r="AU492" s="143" t="s">
        <v>82</v>
      </c>
      <c r="AY492" s="18" t="s">
        <v>166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8" t="s">
        <v>80</v>
      </c>
      <c r="BK492" s="144">
        <f>ROUND(I492*H492,2)</f>
        <v>0</v>
      </c>
      <c r="BL492" s="18" t="s">
        <v>173</v>
      </c>
      <c r="BM492" s="143" t="s">
        <v>627</v>
      </c>
    </row>
    <row r="493" spans="2:65" s="1" customFormat="1" ht="11.25">
      <c r="B493" s="33"/>
      <c r="D493" s="145" t="s">
        <v>175</v>
      </c>
      <c r="F493" s="146" t="s">
        <v>628</v>
      </c>
      <c r="I493" s="147"/>
      <c r="L493" s="33"/>
      <c r="M493" s="148"/>
      <c r="T493" s="54"/>
      <c r="AT493" s="18" t="s">
        <v>175</v>
      </c>
      <c r="AU493" s="18" t="s">
        <v>82</v>
      </c>
    </row>
    <row r="494" spans="2:65" s="12" customFormat="1" ht="11.25">
      <c r="B494" s="149"/>
      <c r="D494" s="150" t="s">
        <v>177</v>
      </c>
      <c r="E494" s="151" t="s">
        <v>19</v>
      </c>
      <c r="F494" s="152" t="s">
        <v>629</v>
      </c>
      <c r="H494" s="151" t="s">
        <v>19</v>
      </c>
      <c r="I494" s="153"/>
      <c r="L494" s="149"/>
      <c r="M494" s="154"/>
      <c r="T494" s="155"/>
      <c r="AT494" s="151" t="s">
        <v>177</v>
      </c>
      <c r="AU494" s="151" t="s">
        <v>82</v>
      </c>
      <c r="AV494" s="12" t="s">
        <v>80</v>
      </c>
      <c r="AW494" s="12" t="s">
        <v>33</v>
      </c>
      <c r="AX494" s="12" t="s">
        <v>72</v>
      </c>
      <c r="AY494" s="151" t="s">
        <v>166</v>
      </c>
    </row>
    <row r="495" spans="2:65" s="12" customFormat="1" ht="11.25">
      <c r="B495" s="149"/>
      <c r="D495" s="150" t="s">
        <v>177</v>
      </c>
      <c r="E495" s="151" t="s">
        <v>19</v>
      </c>
      <c r="F495" s="152" t="s">
        <v>476</v>
      </c>
      <c r="H495" s="151" t="s">
        <v>19</v>
      </c>
      <c r="I495" s="153"/>
      <c r="L495" s="149"/>
      <c r="M495" s="154"/>
      <c r="T495" s="155"/>
      <c r="AT495" s="151" t="s">
        <v>177</v>
      </c>
      <c r="AU495" s="151" t="s">
        <v>82</v>
      </c>
      <c r="AV495" s="12" t="s">
        <v>80</v>
      </c>
      <c r="AW495" s="12" t="s">
        <v>33</v>
      </c>
      <c r="AX495" s="12" t="s">
        <v>72</v>
      </c>
      <c r="AY495" s="151" t="s">
        <v>166</v>
      </c>
    </row>
    <row r="496" spans="2:65" s="13" customFormat="1" ht="11.25">
      <c r="B496" s="156"/>
      <c r="D496" s="150" t="s">
        <v>177</v>
      </c>
      <c r="E496" s="157" t="s">
        <v>19</v>
      </c>
      <c r="F496" s="158" t="s">
        <v>630</v>
      </c>
      <c r="H496" s="159">
        <v>21.03</v>
      </c>
      <c r="I496" s="160"/>
      <c r="L496" s="156"/>
      <c r="M496" s="161"/>
      <c r="T496" s="162"/>
      <c r="AT496" s="157" t="s">
        <v>177</v>
      </c>
      <c r="AU496" s="157" t="s">
        <v>82</v>
      </c>
      <c r="AV496" s="13" t="s">
        <v>82</v>
      </c>
      <c r="AW496" s="13" t="s">
        <v>33</v>
      </c>
      <c r="AX496" s="13" t="s">
        <v>72</v>
      </c>
      <c r="AY496" s="157" t="s">
        <v>166</v>
      </c>
    </row>
    <row r="497" spans="2:51" s="12" customFormat="1" ht="11.25">
      <c r="B497" s="149"/>
      <c r="D497" s="150" t="s">
        <v>177</v>
      </c>
      <c r="E497" s="151" t="s">
        <v>19</v>
      </c>
      <c r="F497" s="152" t="s">
        <v>478</v>
      </c>
      <c r="H497" s="151" t="s">
        <v>19</v>
      </c>
      <c r="I497" s="153"/>
      <c r="L497" s="149"/>
      <c r="M497" s="154"/>
      <c r="T497" s="155"/>
      <c r="AT497" s="151" t="s">
        <v>177</v>
      </c>
      <c r="AU497" s="151" t="s">
        <v>82</v>
      </c>
      <c r="AV497" s="12" t="s">
        <v>80</v>
      </c>
      <c r="AW497" s="12" t="s">
        <v>33</v>
      </c>
      <c r="AX497" s="12" t="s">
        <v>72</v>
      </c>
      <c r="AY497" s="151" t="s">
        <v>166</v>
      </c>
    </row>
    <row r="498" spans="2:51" s="13" customFormat="1" ht="11.25">
      <c r="B498" s="156"/>
      <c r="D498" s="150" t="s">
        <v>177</v>
      </c>
      <c r="E498" s="157" t="s">
        <v>19</v>
      </c>
      <c r="F498" s="158" t="s">
        <v>631</v>
      </c>
      <c r="H498" s="159">
        <v>9.24</v>
      </c>
      <c r="I498" s="160"/>
      <c r="L498" s="156"/>
      <c r="M498" s="161"/>
      <c r="T498" s="162"/>
      <c r="AT498" s="157" t="s">
        <v>177</v>
      </c>
      <c r="AU498" s="157" t="s">
        <v>82</v>
      </c>
      <c r="AV498" s="13" t="s">
        <v>82</v>
      </c>
      <c r="AW498" s="13" t="s">
        <v>33</v>
      </c>
      <c r="AX498" s="13" t="s">
        <v>72</v>
      </c>
      <c r="AY498" s="157" t="s">
        <v>166</v>
      </c>
    </row>
    <row r="499" spans="2:51" s="13" customFormat="1" ht="11.25">
      <c r="B499" s="156"/>
      <c r="D499" s="150" t="s">
        <v>177</v>
      </c>
      <c r="E499" s="157" t="s">
        <v>19</v>
      </c>
      <c r="F499" s="158" t="s">
        <v>632</v>
      </c>
      <c r="H499" s="159">
        <v>4.5999999999999996</v>
      </c>
      <c r="I499" s="160"/>
      <c r="L499" s="156"/>
      <c r="M499" s="161"/>
      <c r="T499" s="162"/>
      <c r="AT499" s="157" t="s">
        <v>177</v>
      </c>
      <c r="AU499" s="157" t="s">
        <v>82</v>
      </c>
      <c r="AV499" s="13" t="s">
        <v>82</v>
      </c>
      <c r="AW499" s="13" t="s">
        <v>33</v>
      </c>
      <c r="AX499" s="13" t="s">
        <v>72</v>
      </c>
      <c r="AY499" s="157" t="s">
        <v>166</v>
      </c>
    </row>
    <row r="500" spans="2:51" s="12" customFormat="1" ht="11.25">
      <c r="B500" s="149"/>
      <c r="D500" s="150" t="s">
        <v>177</v>
      </c>
      <c r="E500" s="151" t="s">
        <v>19</v>
      </c>
      <c r="F500" s="152" t="s">
        <v>633</v>
      </c>
      <c r="H500" s="151" t="s">
        <v>19</v>
      </c>
      <c r="I500" s="153"/>
      <c r="L500" s="149"/>
      <c r="M500" s="154"/>
      <c r="T500" s="155"/>
      <c r="AT500" s="151" t="s">
        <v>177</v>
      </c>
      <c r="AU500" s="151" t="s">
        <v>82</v>
      </c>
      <c r="AV500" s="12" t="s">
        <v>80</v>
      </c>
      <c r="AW500" s="12" t="s">
        <v>33</v>
      </c>
      <c r="AX500" s="12" t="s">
        <v>72</v>
      </c>
      <c r="AY500" s="151" t="s">
        <v>166</v>
      </c>
    </row>
    <row r="501" spans="2:51" s="12" customFormat="1" ht="11.25">
      <c r="B501" s="149"/>
      <c r="D501" s="150" t="s">
        <v>177</v>
      </c>
      <c r="E501" s="151" t="s">
        <v>19</v>
      </c>
      <c r="F501" s="152" t="s">
        <v>476</v>
      </c>
      <c r="H501" s="151" t="s">
        <v>19</v>
      </c>
      <c r="I501" s="153"/>
      <c r="L501" s="149"/>
      <c r="M501" s="154"/>
      <c r="T501" s="155"/>
      <c r="AT501" s="151" t="s">
        <v>177</v>
      </c>
      <c r="AU501" s="151" t="s">
        <v>82</v>
      </c>
      <c r="AV501" s="12" t="s">
        <v>80</v>
      </c>
      <c r="AW501" s="12" t="s">
        <v>33</v>
      </c>
      <c r="AX501" s="12" t="s">
        <v>72</v>
      </c>
      <c r="AY501" s="151" t="s">
        <v>166</v>
      </c>
    </row>
    <row r="502" spans="2:51" s="13" customFormat="1" ht="11.25">
      <c r="B502" s="156"/>
      <c r="D502" s="150" t="s">
        <v>177</v>
      </c>
      <c r="E502" s="157" t="s">
        <v>19</v>
      </c>
      <c r="F502" s="158" t="s">
        <v>634</v>
      </c>
      <c r="H502" s="159">
        <v>62.55</v>
      </c>
      <c r="I502" s="160"/>
      <c r="L502" s="156"/>
      <c r="M502" s="161"/>
      <c r="T502" s="162"/>
      <c r="AT502" s="157" t="s">
        <v>177</v>
      </c>
      <c r="AU502" s="157" t="s">
        <v>82</v>
      </c>
      <c r="AV502" s="13" t="s">
        <v>82</v>
      </c>
      <c r="AW502" s="13" t="s">
        <v>33</v>
      </c>
      <c r="AX502" s="13" t="s">
        <v>72</v>
      </c>
      <c r="AY502" s="157" t="s">
        <v>166</v>
      </c>
    </row>
    <row r="503" spans="2:51" s="12" customFormat="1" ht="11.25">
      <c r="B503" s="149"/>
      <c r="D503" s="150" t="s">
        <v>177</v>
      </c>
      <c r="E503" s="151" t="s">
        <v>19</v>
      </c>
      <c r="F503" s="152" t="s">
        <v>478</v>
      </c>
      <c r="H503" s="151" t="s">
        <v>19</v>
      </c>
      <c r="I503" s="153"/>
      <c r="L503" s="149"/>
      <c r="M503" s="154"/>
      <c r="T503" s="155"/>
      <c r="AT503" s="151" t="s">
        <v>177</v>
      </c>
      <c r="AU503" s="151" t="s">
        <v>82</v>
      </c>
      <c r="AV503" s="12" t="s">
        <v>80</v>
      </c>
      <c r="AW503" s="12" t="s">
        <v>33</v>
      </c>
      <c r="AX503" s="12" t="s">
        <v>72</v>
      </c>
      <c r="AY503" s="151" t="s">
        <v>166</v>
      </c>
    </row>
    <row r="504" spans="2:51" s="13" customFormat="1" ht="11.25">
      <c r="B504" s="156"/>
      <c r="D504" s="150" t="s">
        <v>177</v>
      </c>
      <c r="E504" s="157" t="s">
        <v>19</v>
      </c>
      <c r="F504" s="158" t="s">
        <v>635</v>
      </c>
      <c r="H504" s="159">
        <v>27.18</v>
      </c>
      <c r="I504" s="160"/>
      <c r="L504" s="156"/>
      <c r="M504" s="161"/>
      <c r="T504" s="162"/>
      <c r="AT504" s="157" t="s">
        <v>177</v>
      </c>
      <c r="AU504" s="157" t="s">
        <v>82</v>
      </c>
      <c r="AV504" s="13" t="s">
        <v>82</v>
      </c>
      <c r="AW504" s="13" t="s">
        <v>33</v>
      </c>
      <c r="AX504" s="13" t="s">
        <v>72</v>
      </c>
      <c r="AY504" s="157" t="s">
        <v>166</v>
      </c>
    </row>
    <row r="505" spans="2:51" s="13" customFormat="1" ht="11.25">
      <c r="B505" s="156"/>
      <c r="D505" s="150" t="s">
        <v>177</v>
      </c>
      <c r="E505" s="157" t="s">
        <v>19</v>
      </c>
      <c r="F505" s="158" t="s">
        <v>636</v>
      </c>
      <c r="H505" s="159">
        <v>2.52</v>
      </c>
      <c r="I505" s="160"/>
      <c r="L505" s="156"/>
      <c r="M505" s="161"/>
      <c r="T505" s="162"/>
      <c r="AT505" s="157" t="s">
        <v>177</v>
      </c>
      <c r="AU505" s="157" t="s">
        <v>82</v>
      </c>
      <c r="AV505" s="13" t="s">
        <v>82</v>
      </c>
      <c r="AW505" s="13" t="s">
        <v>33</v>
      </c>
      <c r="AX505" s="13" t="s">
        <v>72</v>
      </c>
      <c r="AY505" s="157" t="s">
        <v>166</v>
      </c>
    </row>
    <row r="506" spans="2:51" s="12" customFormat="1" ht="11.25">
      <c r="B506" s="149"/>
      <c r="D506" s="150" t="s">
        <v>177</v>
      </c>
      <c r="E506" s="151" t="s">
        <v>19</v>
      </c>
      <c r="F506" s="152" t="s">
        <v>494</v>
      </c>
      <c r="H506" s="151" t="s">
        <v>19</v>
      </c>
      <c r="I506" s="153"/>
      <c r="L506" s="149"/>
      <c r="M506" s="154"/>
      <c r="T506" s="155"/>
      <c r="AT506" s="151" t="s">
        <v>177</v>
      </c>
      <c r="AU506" s="151" t="s">
        <v>82</v>
      </c>
      <c r="AV506" s="12" t="s">
        <v>80</v>
      </c>
      <c r="AW506" s="12" t="s">
        <v>33</v>
      </c>
      <c r="AX506" s="12" t="s">
        <v>72</v>
      </c>
      <c r="AY506" s="151" t="s">
        <v>166</v>
      </c>
    </row>
    <row r="507" spans="2:51" s="12" customFormat="1" ht="22.5">
      <c r="B507" s="149"/>
      <c r="D507" s="150" t="s">
        <v>177</v>
      </c>
      <c r="E507" s="151" t="s">
        <v>19</v>
      </c>
      <c r="F507" s="152" t="s">
        <v>495</v>
      </c>
      <c r="H507" s="151" t="s">
        <v>19</v>
      </c>
      <c r="I507" s="153"/>
      <c r="L507" s="149"/>
      <c r="M507" s="154"/>
      <c r="T507" s="155"/>
      <c r="AT507" s="151" t="s">
        <v>177</v>
      </c>
      <c r="AU507" s="151" t="s">
        <v>82</v>
      </c>
      <c r="AV507" s="12" t="s">
        <v>80</v>
      </c>
      <c r="AW507" s="12" t="s">
        <v>33</v>
      </c>
      <c r="AX507" s="12" t="s">
        <v>72</v>
      </c>
      <c r="AY507" s="151" t="s">
        <v>166</v>
      </c>
    </row>
    <row r="508" spans="2:51" s="13" customFormat="1" ht="11.25">
      <c r="B508" s="156"/>
      <c r="D508" s="150" t="s">
        <v>177</v>
      </c>
      <c r="E508" s="157" t="s">
        <v>19</v>
      </c>
      <c r="F508" s="158" t="s">
        <v>496</v>
      </c>
      <c r="H508" s="159">
        <v>950.4</v>
      </c>
      <c r="I508" s="160"/>
      <c r="L508" s="156"/>
      <c r="M508" s="161"/>
      <c r="T508" s="162"/>
      <c r="AT508" s="157" t="s">
        <v>177</v>
      </c>
      <c r="AU508" s="157" t="s">
        <v>82</v>
      </c>
      <c r="AV508" s="13" t="s">
        <v>82</v>
      </c>
      <c r="AW508" s="13" t="s">
        <v>33</v>
      </c>
      <c r="AX508" s="13" t="s">
        <v>72</v>
      </c>
      <c r="AY508" s="157" t="s">
        <v>166</v>
      </c>
    </row>
    <row r="509" spans="2:51" s="13" customFormat="1" ht="11.25">
      <c r="B509" s="156"/>
      <c r="D509" s="150" t="s">
        <v>177</v>
      </c>
      <c r="E509" s="157" t="s">
        <v>19</v>
      </c>
      <c r="F509" s="158" t="s">
        <v>497</v>
      </c>
      <c r="H509" s="159">
        <v>509.76</v>
      </c>
      <c r="I509" s="160"/>
      <c r="L509" s="156"/>
      <c r="M509" s="161"/>
      <c r="T509" s="162"/>
      <c r="AT509" s="157" t="s">
        <v>177</v>
      </c>
      <c r="AU509" s="157" t="s">
        <v>82</v>
      </c>
      <c r="AV509" s="13" t="s">
        <v>82</v>
      </c>
      <c r="AW509" s="13" t="s">
        <v>33</v>
      </c>
      <c r="AX509" s="13" t="s">
        <v>72</v>
      </c>
      <c r="AY509" s="157" t="s">
        <v>166</v>
      </c>
    </row>
    <row r="510" spans="2:51" s="12" customFormat="1" ht="11.25">
      <c r="B510" s="149"/>
      <c r="D510" s="150" t="s">
        <v>177</v>
      </c>
      <c r="E510" s="151" t="s">
        <v>19</v>
      </c>
      <c r="F510" s="152" t="s">
        <v>498</v>
      </c>
      <c r="H510" s="151" t="s">
        <v>19</v>
      </c>
      <c r="I510" s="153"/>
      <c r="L510" s="149"/>
      <c r="M510" s="154"/>
      <c r="T510" s="155"/>
      <c r="AT510" s="151" t="s">
        <v>177</v>
      </c>
      <c r="AU510" s="151" t="s">
        <v>82</v>
      </c>
      <c r="AV510" s="12" t="s">
        <v>80</v>
      </c>
      <c r="AW510" s="12" t="s">
        <v>33</v>
      </c>
      <c r="AX510" s="12" t="s">
        <v>72</v>
      </c>
      <c r="AY510" s="151" t="s">
        <v>166</v>
      </c>
    </row>
    <row r="511" spans="2:51" s="13" customFormat="1" ht="11.25">
      <c r="B511" s="156"/>
      <c r="D511" s="150" t="s">
        <v>177</v>
      </c>
      <c r="E511" s="157" t="s">
        <v>19</v>
      </c>
      <c r="F511" s="158" t="s">
        <v>499</v>
      </c>
      <c r="H511" s="159">
        <v>528.64</v>
      </c>
      <c r="I511" s="160"/>
      <c r="L511" s="156"/>
      <c r="M511" s="161"/>
      <c r="T511" s="162"/>
      <c r="AT511" s="157" t="s">
        <v>177</v>
      </c>
      <c r="AU511" s="157" t="s">
        <v>82</v>
      </c>
      <c r="AV511" s="13" t="s">
        <v>82</v>
      </c>
      <c r="AW511" s="13" t="s">
        <v>33</v>
      </c>
      <c r="AX511" s="13" t="s">
        <v>72</v>
      </c>
      <c r="AY511" s="157" t="s">
        <v>166</v>
      </c>
    </row>
    <row r="512" spans="2:51" s="12" customFormat="1" ht="11.25">
      <c r="B512" s="149"/>
      <c r="D512" s="150" t="s">
        <v>177</v>
      </c>
      <c r="E512" s="151" t="s">
        <v>19</v>
      </c>
      <c r="F512" s="152" t="s">
        <v>478</v>
      </c>
      <c r="H512" s="151" t="s">
        <v>19</v>
      </c>
      <c r="I512" s="153"/>
      <c r="L512" s="149"/>
      <c r="M512" s="154"/>
      <c r="T512" s="155"/>
      <c r="AT512" s="151" t="s">
        <v>177</v>
      </c>
      <c r="AU512" s="151" t="s">
        <v>82</v>
      </c>
      <c r="AV512" s="12" t="s">
        <v>80</v>
      </c>
      <c r="AW512" s="12" t="s">
        <v>33</v>
      </c>
      <c r="AX512" s="12" t="s">
        <v>72</v>
      </c>
      <c r="AY512" s="151" t="s">
        <v>166</v>
      </c>
    </row>
    <row r="513" spans="2:51" s="13" customFormat="1" ht="11.25">
      <c r="B513" s="156"/>
      <c r="D513" s="150" t="s">
        <v>177</v>
      </c>
      <c r="E513" s="157" t="s">
        <v>19</v>
      </c>
      <c r="F513" s="158" t="s">
        <v>500</v>
      </c>
      <c r="H513" s="159">
        <v>39.6</v>
      </c>
      <c r="I513" s="160"/>
      <c r="L513" s="156"/>
      <c r="M513" s="161"/>
      <c r="T513" s="162"/>
      <c r="AT513" s="157" t="s">
        <v>177</v>
      </c>
      <c r="AU513" s="157" t="s">
        <v>82</v>
      </c>
      <c r="AV513" s="13" t="s">
        <v>82</v>
      </c>
      <c r="AW513" s="13" t="s">
        <v>33</v>
      </c>
      <c r="AX513" s="13" t="s">
        <v>72</v>
      </c>
      <c r="AY513" s="157" t="s">
        <v>166</v>
      </c>
    </row>
    <row r="514" spans="2:51" s="13" customFormat="1" ht="11.25">
      <c r="B514" s="156"/>
      <c r="D514" s="150" t="s">
        <v>177</v>
      </c>
      <c r="E514" s="157" t="s">
        <v>19</v>
      </c>
      <c r="F514" s="158" t="s">
        <v>501</v>
      </c>
      <c r="H514" s="159">
        <v>161.28</v>
      </c>
      <c r="I514" s="160"/>
      <c r="L514" s="156"/>
      <c r="M514" s="161"/>
      <c r="T514" s="162"/>
      <c r="AT514" s="157" t="s">
        <v>177</v>
      </c>
      <c r="AU514" s="157" t="s">
        <v>82</v>
      </c>
      <c r="AV514" s="13" t="s">
        <v>82</v>
      </c>
      <c r="AW514" s="13" t="s">
        <v>33</v>
      </c>
      <c r="AX514" s="13" t="s">
        <v>72</v>
      </c>
      <c r="AY514" s="157" t="s">
        <v>166</v>
      </c>
    </row>
    <row r="515" spans="2:51" s="13" customFormat="1" ht="11.25">
      <c r="B515" s="156"/>
      <c r="D515" s="150" t="s">
        <v>177</v>
      </c>
      <c r="E515" s="157" t="s">
        <v>19</v>
      </c>
      <c r="F515" s="158" t="s">
        <v>502</v>
      </c>
      <c r="H515" s="159">
        <v>179.2</v>
      </c>
      <c r="I515" s="160"/>
      <c r="L515" s="156"/>
      <c r="M515" s="161"/>
      <c r="T515" s="162"/>
      <c r="AT515" s="157" t="s">
        <v>177</v>
      </c>
      <c r="AU515" s="157" t="s">
        <v>82</v>
      </c>
      <c r="AV515" s="13" t="s">
        <v>82</v>
      </c>
      <c r="AW515" s="13" t="s">
        <v>33</v>
      </c>
      <c r="AX515" s="13" t="s">
        <v>72</v>
      </c>
      <c r="AY515" s="157" t="s">
        <v>166</v>
      </c>
    </row>
    <row r="516" spans="2:51" s="13" customFormat="1" ht="11.25">
      <c r="B516" s="156"/>
      <c r="D516" s="150" t="s">
        <v>177</v>
      </c>
      <c r="E516" s="157" t="s">
        <v>19</v>
      </c>
      <c r="F516" s="158" t="s">
        <v>503</v>
      </c>
      <c r="H516" s="159">
        <v>156.80000000000001</v>
      </c>
      <c r="I516" s="160"/>
      <c r="L516" s="156"/>
      <c r="M516" s="161"/>
      <c r="T516" s="162"/>
      <c r="AT516" s="157" t="s">
        <v>177</v>
      </c>
      <c r="AU516" s="157" t="s">
        <v>82</v>
      </c>
      <c r="AV516" s="13" t="s">
        <v>82</v>
      </c>
      <c r="AW516" s="13" t="s">
        <v>33</v>
      </c>
      <c r="AX516" s="13" t="s">
        <v>72</v>
      </c>
      <c r="AY516" s="157" t="s">
        <v>166</v>
      </c>
    </row>
    <row r="517" spans="2:51" s="13" customFormat="1" ht="11.25">
      <c r="B517" s="156"/>
      <c r="D517" s="150" t="s">
        <v>177</v>
      </c>
      <c r="E517" s="157" t="s">
        <v>19</v>
      </c>
      <c r="F517" s="158" t="s">
        <v>504</v>
      </c>
      <c r="H517" s="159">
        <v>14.84</v>
      </c>
      <c r="I517" s="160"/>
      <c r="L517" s="156"/>
      <c r="M517" s="161"/>
      <c r="T517" s="162"/>
      <c r="AT517" s="157" t="s">
        <v>177</v>
      </c>
      <c r="AU517" s="157" t="s">
        <v>82</v>
      </c>
      <c r="AV517" s="13" t="s">
        <v>82</v>
      </c>
      <c r="AW517" s="13" t="s">
        <v>33</v>
      </c>
      <c r="AX517" s="13" t="s">
        <v>72</v>
      </c>
      <c r="AY517" s="157" t="s">
        <v>166</v>
      </c>
    </row>
    <row r="518" spans="2:51" s="12" customFormat="1" ht="11.25">
      <c r="B518" s="149"/>
      <c r="D518" s="150" t="s">
        <v>177</v>
      </c>
      <c r="E518" s="151" t="s">
        <v>19</v>
      </c>
      <c r="F518" s="152" t="s">
        <v>505</v>
      </c>
      <c r="H518" s="151" t="s">
        <v>19</v>
      </c>
      <c r="I518" s="153"/>
      <c r="L518" s="149"/>
      <c r="M518" s="154"/>
      <c r="T518" s="155"/>
      <c r="AT518" s="151" t="s">
        <v>177</v>
      </c>
      <c r="AU518" s="151" t="s">
        <v>82</v>
      </c>
      <c r="AV518" s="12" t="s">
        <v>80</v>
      </c>
      <c r="AW518" s="12" t="s">
        <v>33</v>
      </c>
      <c r="AX518" s="12" t="s">
        <v>72</v>
      </c>
      <c r="AY518" s="151" t="s">
        <v>166</v>
      </c>
    </row>
    <row r="519" spans="2:51" s="13" customFormat="1" ht="11.25">
      <c r="B519" s="156"/>
      <c r="D519" s="150" t="s">
        <v>177</v>
      </c>
      <c r="E519" s="157" t="s">
        <v>19</v>
      </c>
      <c r="F519" s="158" t="s">
        <v>506</v>
      </c>
      <c r="H519" s="159">
        <v>40.299999999999997</v>
      </c>
      <c r="I519" s="160"/>
      <c r="L519" s="156"/>
      <c r="M519" s="161"/>
      <c r="T519" s="162"/>
      <c r="AT519" s="157" t="s">
        <v>177</v>
      </c>
      <c r="AU519" s="157" t="s">
        <v>82</v>
      </c>
      <c r="AV519" s="13" t="s">
        <v>82</v>
      </c>
      <c r="AW519" s="13" t="s">
        <v>33</v>
      </c>
      <c r="AX519" s="13" t="s">
        <v>72</v>
      </c>
      <c r="AY519" s="157" t="s">
        <v>166</v>
      </c>
    </row>
    <row r="520" spans="2:51" s="13" customFormat="1" ht="11.25">
      <c r="B520" s="156"/>
      <c r="D520" s="150" t="s">
        <v>177</v>
      </c>
      <c r="E520" s="157" t="s">
        <v>19</v>
      </c>
      <c r="F520" s="158" t="s">
        <v>507</v>
      </c>
      <c r="H520" s="159">
        <v>11.362</v>
      </c>
      <c r="I520" s="160"/>
      <c r="L520" s="156"/>
      <c r="M520" s="161"/>
      <c r="T520" s="162"/>
      <c r="AT520" s="157" t="s">
        <v>177</v>
      </c>
      <c r="AU520" s="157" t="s">
        <v>82</v>
      </c>
      <c r="AV520" s="13" t="s">
        <v>82</v>
      </c>
      <c r="AW520" s="13" t="s">
        <v>33</v>
      </c>
      <c r="AX520" s="13" t="s">
        <v>72</v>
      </c>
      <c r="AY520" s="157" t="s">
        <v>166</v>
      </c>
    </row>
    <row r="521" spans="2:51" s="13" customFormat="1" ht="11.25">
      <c r="B521" s="156"/>
      <c r="D521" s="150" t="s">
        <v>177</v>
      </c>
      <c r="E521" s="157" t="s">
        <v>19</v>
      </c>
      <c r="F521" s="158" t="s">
        <v>508</v>
      </c>
      <c r="H521" s="159">
        <v>63.112000000000002</v>
      </c>
      <c r="I521" s="160"/>
      <c r="L521" s="156"/>
      <c r="M521" s="161"/>
      <c r="T521" s="162"/>
      <c r="AT521" s="157" t="s">
        <v>177</v>
      </c>
      <c r="AU521" s="157" t="s">
        <v>82</v>
      </c>
      <c r="AV521" s="13" t="s">
        <v>82</v>
      </c>
      <c r="AW521" s="13" t="s">
        <v>33</v>
      </c>
      <c r="AX521" s="13" t="s">
        <v>72</v>
      </c>
      <c r="AY521" s="157" t="s">
        <v>166</v>
      </c>
    </row>
    <row r="522" spans="2:51" s="12" customFormat="1" ht="11.25">
      <c r="B522" s="149"/>
      <c r="D522" s="150" t="s">
        <v>177</v>
      </c>
      <c r="E522" s="151" t="s">
        <v>19</v>
      </c>
      <c r="F522" s="152" t="s">
        <v>576</v>
      </c>
      <c r="H522" s="151" t="s">
        <v>19</v>
      </c>
      <c r="I522" s="153"/>
      <c r="L522" s="149"/>
      <c r="M522" s="154"/>
      <c r="T522" s="155"/>
      <c r="AT522" s="151" t="s">
        <v>177</v>
      </c>
      <c r="AU522" s="151" t="s">
        <v>82</v>
      </c>
      <c r="AV522" s="12" t="s">
        <v>80</v>
      </c>
      <c r="AW522" s="12" t="s">
        <v>33</v>
      </c>
      <c r="AX522" s="12" t="s">
        <v>72</v>
      </c>
      <c r="AY522" s="151" t="s">
        <v>166</v>
      </c>
    </row>
    <row r="523" spans="2:51" s="13" customFormat="1" ht="11.25">
      <c r="B523" s="156"/>
      <c r="D523" s="150" t="s">
        <v>177</v>
      </c>
      <c r="E523" s="157" t="s">
        <v>19</v>
      </c>
      <c r="F523" s="158" t="s">
        <v>637</v>
      </c>
      <c r="H523" s="159">
        <v>25.2</v>
      </c>
      <c r="I523" s="160"/>
      <c r="L523" s="156"/>
      <c r="M523" s="161"/>
      <c r="T523" s="162"/>
      <c r="AT523" s="157" t="s">
        <v>177</v>
      </c>
      <c r="AU523" s="157" t="s">
        <v>82</v>
      </c>
      <c r="AV523" s="13" t="s">
        <v>82</v>
      </c>
      <c r="AW523" s="13" t="s">
        <v>33</v>
      </c>
      <c r="AX523" s="13" t="s">
        <v>72</v>
      </c>
      <c r="AY523" s="157" t="s">
        <v>166</v>
      </c>
    </row>
    <row r="524" spans="2:51" s="12" customFormat="1" ht="11.25">
      <c r="B524" s="149"/>
      <c r="D524" s="150" t="s">
        <v>177</v>
      </c>
      <c r="E524" s="151" t="s">
        <v>19</v>
      </c>
      <c r="F524" s="152" t="s">
        <v>509</v>
      </c>
      <c r="H524" s="151" t="s">
        <v>19</v>
      </c>
      <c r="I524" s="153"/>
      <c r="L524" s="149"/>
      <c r="M524" s="154"/>
      <c r="T524" s="155"/>
      <c r="AT524" s="151" t="s">
        <v>177</v>
      </c>
      <c r="AU524" s="151" t="s">
        <v>82</v>
      </c>
      <c r="AV524" s="12" t="s">
        <v>80</v>
      </c>
      <c r="AW524" s="12" t="s">
        <v>33</v>
      </c>
      <c r="AX524" s="12" t="s">
        <v>72</v>
      </c>
      <c r="AY524" s="151" t="s">
        <v>166</v>
      </c>
    </row>
    <row r="525" spans="2:51" s="13" customFormat="1" ht="11.25">
      <c r="B525" s="156"/>
      <c r="D525" s="150" t="s">
        <v>177</v>
      </c>
      <c r="E525" s="157" t="s">
        <v>19</v>
      </c>
      <c r="F525" s="158" t="s">
        <v>638</v>
      </c>
      <c r="H525" s="159">
        <v>71.52</v>
      </c>
      <c r="I525" s="160"/>
      <c r="L525" s="156"/>
      <c r="M525" s="161"/>
      <c r="T525" s="162"/>
      <c r="AT525" s="157" t="s">
        <v>177</v>
      </c>
      <c r="AU525" s="157" t="s">
        <v>82</v>
      </c>
      <c r="AV525" s="13" t="s">
        <v>82</v>
      </c>
      <c r="AW525" s="13" t="s">
        <v>33</v>
      </c>
      <c r="AX525" s="13" t="s">
        <v>72</v>
      </c>
      <c r="AY525" s="157" t="s">
        <v>166</v>
      </c>
    </row>
    <row r="526" spans="2:51" s="13" customFormat="1" ht="11.25">
      <c r="B526" s="156"/>
      <c r="D526" s="150" t="s">
        <v>177</v>
      </c>
      <c r="E526" s="157" t="s">
        <v>19</v>
      </c>
      <c r="F526" s="158" t="s">
        <v>639</v>
      </c>
      <c r="H526" s="159">
        <v>60.48</v>
      </c>
      <c r="I526" s="160"/>
      <c r="L526" s="156"/>
      <c r="M526" s="161"/>
      <c r="T526" s="162"/>
      <c r="AT526" s="157" t="s">
        <v>177</v>
      </c>
      <c r="AU526" s="157" t="s">
        <v>82</v>
      </c>
      <c r="AV526" s="13" t="s">
        <v>82</v>
      </c>
      <c r="AW526" s="13" t="s">
        <v>33</v>
      </c>
      <c r="AX526" s="13" t="s">
        <v>72</v>
      </c>
      <c r="AY526" s="157" t="s">
        <v>166</v>
      </c>
    </row>
    <row r="527" spans="2:51" s="13" customFormat="1" ht="11.25">
      <c r="B527" s="156"/>
      <c r="D527" s="150" t="s">
        <v>177</v>
      </c>
      <c r="E527" s="157" t="s">
        <v>19</v>
      </c>
      <c r="F527" s="158" t="s">
        <v>640</v>
      </c>
      <c r="H527" s="159">
        <v>32.85</v>
      </c>
      <c r="I527" s="160"/>
      <c r="L527" s="156"/>
      <c r="M527" s="161"/>
      <c r="T527" s="162"/>
      <c r="AT527" s="157" t="s">
        <v>177</v>
      </c>
      <c r="AU527" s="157" t="s">
        <v>82</v>
      </c>
      <c r="AV527" s="13" t="s">
        <v>82</v>
      </c>
      <c r="AW527" s="13" t="s">
        <v>33</v>
      </c>
      <c r="AX527" s="13" t="s">
        <v>72</v>
      </c>
      <c r="AY527" s="157" t="s">
        <v>166</v>
      </c>
    </row>
    <row r="528" spans="2:51" s="13" customFormat="1" ht="11.25">
      <c r="B528" s="156"/>
      <c r="D528" s="150" t="s">
        <v>177</v>
      </c>
      <c r="E528" s="157" t="s">
        <v>19</v>
      </c>
      <c r="F528" s="158" t="s">
        <v>641</v>
      </c>
      <c r="H528" s="159">
        <v>19.440000000000001</v>
      </c>
      <c r="I528" s="160"/>
      <c r="L528" s="156"/>
      <c r="M528" s="161"/>
      <c r="T528" s="162"/>
      <c r="AT528" s="157" t="s">
        <v>177</v>
      </c>
      <c r="AU528" s="157" t="s">
        <v>82</v>
      </c>
      <c r="AV528" s="13" t="s">
        <v>82</v>
      </c>
      <c r="AW528" s="13" t="s">
        <v>33</v>
      </c>
      <c r="AX528" s="13" t="s">
        <v>72</v>
      </c>
      <c r="AY528" s="157" t="s">
        <v>166</v>
      </c>
    </row>
    <row r="529" spans="2:51" s="13" customFormat="1" ht="11.25">
      <c r="B529" s="156"/>
      <c r="D529" s="150" t="s">
        <v>177</v>
      </c>
      <c r="E529" s="157" t="s">
        <v>19</v>
      </c>
      <c r="F529" s="158" t="s">
        <v>642</v>
      </c>
      <c r="H529" s="159">
        <v>4.05</v>
      </c>
      <c r="I529" s="160"/>
      <c r="L529" s="156"/>
      <c r="M529" s="161"/>
      <c r="T529" s="162"/>
      <c r="AT529" s="157" t="s">
        <v>177</v>
      </c>
      <c r="AU529" s="157" t="s">
        <v>82</v>
      </c>
      <c r="AV529" s="13" t="s">
        <v>82</v>
      </c>
      <c r="AW529" s="13" t="s">
        <v>33</v>
      </c>
      <c r="AX529" s="13" t="s">
        <v>72</v>
      </c>
      <c r="AY529" s="157" t="s">
        <v>166</v>
      </c>
    </row>
    <row r="530" spans="2:51" s="13" customFormat="1" ht="11.25">
      <c r="B530" s="156"/>
      <c r="D530" s="150" t="s">
        <v>177</v>
      </c>
      <c r="E530" s="157" t="s">
        <v>19</v>
      </c>
      <c r="F530" s="158" t="s">
        <v>643</v>
      </c>
      <c r="H530" s="159">
        <v>1.98</v>
      </c>
      <c r="I530" s="160"/>
      <c r="L530" s="156"/>
      <c r="M530" s="161"/>
      <c r="T530" s="162"/>
      <c r="AT530" s="157" t="s">
        <v>177</v>
      </c>
      <c r="AU530" s="157" t="s">
        <v>82</v>
      </c>
      <c r="AV530" s="13" t="s">
        <v>82</v>
      </c>
      <c r="AW530" s="13" t="s">
        <v>33</v>
      </c>
      <c r="AX530" s="13" t="s">
        <v>72</v>
      </c>
      <c r="AY530" s="157" t="s">
        <v>166</v>
      </c>
    </row>
    <row r="531" spans="2:51" s="13" customFormat="1" ht="11.25">
      <c r="B531" s="156"/>
      <c r="D531" s="150" t="s">
        <v>177</v>
      </c>
      <c r="E531" s="157" t="s">
        <v>19</v>
      </c>
      <c r="F531" s="158" t="s">
        <v>644</v>
      </c>
      <c r="H531" s="159">
        <v>2.34</v>
      </c>
      <c r="I531" s="160"/>
      <c r="L531" s="156"/>
      <c r="M531" s="161"/>
      <c r="T531" s="162"/>
      <c r="AT531" s="157" t="s">
        <v>177</v>
      </c>
      <c r="AU531" s="157" t="s">
        <v>82</v>
      </c>
      <c r="AV531" s="13" t="s">
        <v>82</v>
      </c>
      <c r="AW531" s="13" t="s">
        <v>33</v>
      </c>
      <c r="AX531" s="13" t="s">
        <v>72</v>
      </c>
      <c r="AY531" s="157" t="s">
        <v>166</v>
      </c>
    </row>
    <row r="532" spans="2:51" s="13" customFormat="1" ht="11.25">
      <c r="B532" s="156"/>
      <c r="D532" s="150" t="s">
        <v>177</v>
      </c>
      <c r="E532" s="157" t="s">
        <v>19</v>
      </c>
      <c r="F532" s="158" t="s">
        <v>645</v>
      </c>
      <c r="H532" s="159">
        <v>5.04</v>
      </c>
      <c r="I532" s="160"/>
      <c r="L532" s="156"/>
      <c r="M532" s="161"/>
      <c r="T532" s="162"/>
      <c r="AT532" s="157" t="s">
        <v>177</v>
      </c>
      <c r="AU532" s="157" t="s">
        <v>82</v>
      </c>
      <c r="AV532" s="13" t="s">
        <v>82</v>
      </c>
      <c r="AW532" s="13" t="s">
        <v>33</v>
      </c>
      <c r="AX532" s="13" t="s">
        <v>72</v>
      </c>
      <c r="AY532" s="157" t="s">
        <v>166</v>
      </c>
    </row>
    <row r="533" spans="2:51" s="13" customFormat="1" ht="11.25">
      <c r="B533" s="156"/>
      <c r="D533" s="150" t="s">
        <v>177</v>
      </c>
      <c r="E533" s="157" t="s">
        <v>19</v>
      </c>
      <c r="F533" s="158" t="s">
        <v>646</v>
      </c>
      <c r="H533" s="159">
        <v>16.8</v>
      </c>
      <c r="I533" s="160"/>
      <c r="L533" s="156"/>
      <c r="M533" s="161"/>
      <c r="T533" s="162"/>
      <c r="AT533" s="157" t="s">
        <v>177</v>
      </c>
      <c r="AU533" s="157" t="s">
        <v>82</v>
      </c>
      <c r="AV533" s="13" t="s">
        <v>82</v>
      </c>
      <c r="AW533" s="13" t="s">
        <v>33</v>
      </c>
      <c r="AX533" s="13" t="s">
        <v>72</v>
      </c>
      <c r="AY533" s="157" t="s">
        <v>166</v>
      </c>
    </row>
    <row r="534" spans="2:51" s="12" customFormat="1" ht="11.25">
      <c r="B534" s="149"/>
      <c r="D534" s="150" t="s">
        <v>177</v>
      </c>
      <c r="E534" s="151" t="s">
        <v>19</v>
      </c>
      <c r="F534" s="152" t="s">
        <v>512</v>
      </c>
      <c r="H534" s="151" t="s">
        <v>19</v>
      </c>
      <c r="I534" s="153"/>
      <c r="L534" s="149"/>
      <c r="M534" s="154"/>
      <c r="T534" s="155"/>
      <c r="AT534" s="151" t="s">
        <v>177</v>
      </c>
      <c r="AU534" s="151" t="s">
        <v>82</v>
      </c>
      <c r="AV534" s="12" t="s">
        <v>80</v>
      </c>
      <c r="AW534" s="12" t="s">
        <v>33</v>
      </c>
      <c r="AX534" s="12" t="s">
        <v>72</v>
      </c>
      <c r="AY534" s="151" t="s">
        <v>166</v>
      </c>
    </row>
    <row r="535" spans="2:51" s="13" customFormat="1" ht="11.25">
      <c r="B535" s="156"/>
      <c r="D535" s="150" t="s">
        <v>177</v>
      </c>
      <c r="E535" s="157" t="s">
        <v>19</v>
      </c>
      <c r="F535" s="158" t="s">
        <v>647</v>
      </c>
      <c r="H535" s="159">
        <v>235.2</v>
      </c>
      <c r="I535" s="160"/>
      <c r="L535" s="156"/>
      <c r="M535" s="161"/>
      <c r="T535" s="162"/>
      <c r="AT535" s="157" t="s">
        <v>177</v>
      </c>
      <c r="AU535" s="157" t="s">
        <v>82</v>
      </c>
      <c r="AV535" s="13" t="s">
        <v>82</v>
      </c>
      <c r="AW535" s="13" t="s">
        <v>33</v>
      </c>
      <c r="AX535" s="13" t="s">
        <v>72</v>
      </c>
      <c r="AY535" s="157" t="s">
        <v>166</v>
      </c>
    </row>
    <row r="536" spans="2:51" s="13" customFormat="1" ht="11.25">
      <c r="B536" s="156"/>
      <c r="D536" s="150" t="s">
        <v>177</v>
      </c>
      <c r="E536" s="157" t="s">
        <v>19</v>
      </c>
      <c r="F536" s="158" t="s">
        <v>648</v>
      </c>
      <c r="H536" s="159">
        <v>147.6</v>
      </c>
      <c r="I536" s="160"/>
      <c r="L536" s="156"/>
      <c r="M536" s="161"/>
      <c r="T536" s="162"/>
      <c r="AT536" s="157" t="s">
        <v>177</v>
      </c>
      <c r="AU536" s="157" t="s">
        <v>82</v>
      </c>
      <c r="AV536" s="13" t="s">
        <v>82</v>
      </c>
      <c r="AW536" s="13" t="s">
        <v>33</v>
      </c>
      <c r="AX536" s="13" t="s">
        <v>72</v>
      </c>
      <c r="AY536" s="157" t="s">
        <v>166</v>
      </c>
    </row>
    <row r="537" spans="2:51" s="12" customFormat="1" ht="11.25">
      <c r="B537" s="149"/>
      <c r="D537" s="150" t="s">
        <v>177</v>
      </c>
      <c r="E537" s="151" t="s">
        <v>19</v>
      </c>
      <c r="F537" s="152" t="s">
        <v>515</v>
      </c>
      <c r="H537" s="151" t="s">
        <v>19</v>
      </c>
      <c r="I537" s="153"/>
      <c r="L537" s="149"/>
      <c r="M537" s="154"/>
      <c r="T537" s="155"/>
      <c r="AT537" s="151" t="s">
        <v>177</v>
      </c>
      <c r="AU537" s="151" t="s">
        <v>82</v>
      </c>
      <c r="AV537" s="12" t="s">
        <v>80</v>
      </c>
      <c r="AW537" s="12" t="s">
        <v>33</v>
      </c>
      <c r="AX537" s="12" t="s">
        <v>72</v>
      </c>
      <c r="AY537" s="151" t="s">
        <v>166</v>
      </c>
    </row>
    <row r="538" spans="2:51" s="13" customFormat="1" ht="11.25">
      <c r="B538" s="156"/>
      <c r="D538" s="150" t="s">
        <v>177</v>
      </c>
      <c r="E538" s="157" t="s">
        <v>19</v>
      </c>
      <c r="F538" s="158" t="s">
        <v>649</v>
      </c>
      <c r="H538" s="159">
        <v>19.84</v>
      </c>
      <c r="I538" s="160"/>
      <c r="L538" s="156"/>
      <c r="M538" s="161"/>
      <c r="T538" s="162"/>
      <c r="AT538" s="157" t="s">
        <v>177</v>
      </c>
      <c r="AU538" s="157" t="s">
        <v>82</v>
      </c>
      <c r="AV538" s="13" t="s">
        <v>82</v>
      </c>
      <c r="AW538" s="13" t="s">
        <v>33</v>
      </c>
      <c r="AX538" s="13" t="s">
        <v>72</v>
      </c>
      <c r="AY538" s="157" t="s">
        <v>166</v>
      </c>
    </row>
    <row r="539" spans="2:51" s="12" customFormat="1" ht="11.25">
      <c r="B539" s="149"/>
      <c r="D539" s="150" t="s">
        <v>177</v>
      </c>
      <c r="E539" s="151" t="s">
        <v>19</v>
      </c>
      <c r="F539" s="152" t="s">
        <v>517</v>
      </c>
      <c r="H539" s="151" t="s">
        <v>19</v>
      </c>
      <c r="I539" s="153"/>
      <c r="L539" s="149"/>
      <c r="M539" s="154"/>
      <c r="T539" s="155"/>
      <c r="AT539" s="151" t="s">
        <v>177</v>
      </c>
      <c r="AU539" s="151" t="s">
        <v>82</v>
      </c>
      <c r="AV539" s="12" t="s">
        <v>80</v>
      </c>
      <c r="AW539" s="12" t="s">
        <v>33</v>
      </c>
      <c r="AX539" s="12" t="s">
        <v>72</v>
      </c>
      <c r="AY539" s="151" t="s">
        <v>166</v>
      </c>
    </row>
    <row r="540" spans="2:51" s="13" customFormat="1" ht="11.25">
      <c r="B540" s="156"/>
      <c r="D540" s="150" t="s">
        <v>177</v>
      </c>
      <c r="E540" s="157" t="s">
        <v>19</v>
      </c>
      <c r="F540" s="158" t="s">
        <v>650</v>
      </c>
      <c r="H540" s="159">
        <v>37.119999999999997</v>
      </c>
      <c r="I540" s="160"/>
      <c r="L540" s="156"/>
      <c r="M540" s="161"/>
      <c r="T540" s="162"/>
      <c r="AT540" s="157" t="s">
        <v>177</v>
      </c>
      <c r="AU540" s="157" t="s">
        <v>82</v>
      </c>
      <c r="AV540" s="13" t="s">
        <v>82</v>
      </c>
      <c r="AW540" s="13" t="s">
        <v>33</v>
      </c>
      <c r="AX540" s="13" t="s">
        <v>72</v>
      </c>
      <c r="AY540" s="157" t="s">
        <v>166</v>
      </c>
    </row>
    <row r="541" spans="2:51" s="12" customFormat="1" ht="11.25">
      <c r="B541" s="149"/>
      <c r="D541" s="150" t="s">
        <v>177</v>
      </c>
      <c r="E541" s="151" t="s">
        <v>19</v>
      </c>
      <c r="F541" s="152" t="s">
        <v>519</v>
      </c>
      <c r="H541" s="151" t="s">
        <v>19</v>
      </c>
      <c r="I541" s="153"/>
      <c r="L541" s="149"/>
      <c r="M541" s="154"/>
      <c r="T541" s="155"/>
      <c r="AT541" s="151" t="s">
        <v>177</v>
      </c>
      <c r="AU541" s="151" t="s">
        <v>82</v>
      </c>
      <c r="AV541" s="12" t="s">
        <v>80</v>
      </c>
      <c r="AW541" s="12" t="s">
        <v>33</v>
      </c>
      <c r="AX541" s="12" t="s">
        <v>72</v>
      </c>
      <c r="AY541" s="151" t="s">
        <v>166</v>
      </c>
    </row>
    <row r="542" spans="2:51" s="13" customFormat="1" ht="11.25">
      <c r="B542" s="156"/>
      <c r="D542" s="150" t="s">
        <v>177</v>
      </c>
      <c r="E542" s="157" t="s">
        <v>19</v>
      </c>
      <c r="F542" s="158" t="s">
        <v>651</v>
      </c>
      <c r="H542" s="159">
        <v>155.52000000000001</v>
      </c>
      <c r="I542" s="160"/>
      <c r="L542" s="156"/>
      <c r="M542" s="161"/>
      <c r="T542" s="162"/>
      <c r="AT542" s="157" t="s">
        <v>177</v>
      </c>
      <c r="AU542" s="157" t="s">
        <v>82</v>
      </c>
      <c r="AV542" s="13" t="s">
        <v>82</v>
      </c>
      <c r="AW542" s="13" t="s">
        <v>33</v>
      </c>
      <c r="AX542" s="13" t="s">
        <v>72</v>
      </c>
      <c r="AY542" s="157" t="s">
        <v>166</v>
      </c>
    </row>
    <row r="543" spans="2:51" s="12" customFormat="1" ht="22.5">
      <c r="B543" s="149"/>
      <c r="D543" s="150" t="s">
        <v>177</v>
      </c>
      <c r="E543" s="151" t="s">
        <v>19</v>
      </c>
      <c r="F543" s="152" t="s">
        <v>617</v>
      </c>
      <c r="H543" s="151" t="s">
        <v>19</v>
      </c>
      <c r="I543" s="153"/>
      <c r="L543" s="149"/>
      <c r="M543" s="154"/>
      <c r="T543" s="155"/>
      <c r="AT543" s="151" t="s">
        <v>177</v>
      </c>
      <c r="AU543" s="151" t="s">
        <v>82</v>
      </c>
      <c r="AV543" s="12" t="s">
        <v>80</v>
      </c>
      <c r="AW543" s="12" t="s">
        <v>33</v>
      </c>
      <c r="AX543" s="12" t="s">
        <v>72</v>
      </c>
      <c r="AY543" s="151" t="s">
        <v>166</v>
      </c>
    </row>
    <row r="544" spans="2:51" s="13" customFormat="1" ht="11.25">
      <c r="B544" s="156"/>
      <c r="D544" s="150" t="s">
        <v>177</v>
      </c>
      <c r="E544" s="157" t="s">
        <v>19</v>
      </c>
      <c r="F544" s="158" t="s">
        <v>522</v>
      </c>
      <c r="H544" s="159">
        <v>68.040000000000006</v>
      </c>
      <c r="I544" s="160"/>
      <c r="L544" s="156"/>
      <c r="M544" s="161"/>
      <c r="T544" s="162"/>
      <c r="AT544" s="157" t="s">
        <v>177</v>
      </c>
      <c r="AU544" s="157" t="s">
        <v>82</v>
      </c>
      <c r="AV544" s="13" t="s">
        <v>82</v>
      </c>
      <c r="AW544" s="13" t="s">
        <v>33</v>
      </c>
      <c r="AX544" s="13" t="s">
        <v>72</v>
      </c>
      <c r="AY544" s="157" t="s">
        <v>166</v>
      </c>
    </row>
    <row r="545" spans="2:51" s="12" customFormat="1" ht="11.25">
      <c r="B545" s="149"/>
      <c r="D545" s="150" t="s">
        <v>177</v>
      </c>
      <c r="E545" s="151" t="s">
        <v>19</v>
      </c>
      <c r="F545" s="152" t="s">
        <v>523</v>
      </c>
      <c r="H545" s="151" t="s">
        <v>19</v>
      </c>
      <c r="I545" s="153"/>
      <c r="L545" s="149"/>
      <c r="M545" s="154"/>
      <c r="T545" s="155"/>
      <c r="AT545" s="151" t="s">
        <v>177</v>
      </c>
      <c r="AU545" s="151" t="s">
        <v>82</v>
      </c>
      <c r="AV545" s="12" t="s">
        <v>80</v>
      </c>
      <c r="AW545" s="12" t="s">
        <v>33</v>
      </c>
      <c r="AX545" s="12" t="s">
        <v>72</v>
      </c>
      <c r="AY545" s="151" t="s">
        <v>166</v>
      </c>
    </row>
    <row r="546" spans="2:51" s="12" customFormat="1" ht="11.25">
      <c r="B546" s="149"/>
      <c r="D546" s="150" t="s">
        <v>177</v>
      </c>
      <c r="E546" s="151" t="s">
        <v>19</v>
      </c>
      <c r="F546" s="152" t="s">
        <v>524</v>
      </c>
      <c r="H546" s="151" t="s">
        <v>19</v>
      </c>
      <c r="I546" s="153"/>
      <c r="L546" s="149"/>
      <c r="M546" s="154"/>
      <c r="T546" s="155"/>
      <c r="AT546" s="151" t="s">
        <v>177</v>
      </c>
      <c r="AU546" s="151" t="s">
        <v>82</v>
      </c>
      <c r="AV546" s="12" t="s">
        <v>80</v>
      </c>
      <c r="AW546" s="12" t="s">
        <v>33</v>
      </c>
      <c r="AX546" s="12" t="s">
        <v>72</v>
      </c>
      <c r="AY546" s="151" t="s">
        <v>166</v>
      </c>
    </row>
    <row r="547" spans="2:51" s="13" customFormat="1" ht="11.25">
      <c r="B547" s="156"/>
      <c r="D547" s="150" t="s">
        <v>177</v>
      </c>
      <c r="E547" s="157" t="s">
        <v>19</v>
      </c>
      <c r="F547" s="158" t="s">
        <v>525</v>
      </c>
      <c r="H547" s="159">
        <v>66.44</v>
      </c>
      <c r="I547" s="160"/>
      <c r="L547" s="156"/>
      <c r="M547" s="161"/>
      <c r="T547" s="162"/>
      <c r="AT547" s="157" t="s">
        <v>177</v>
      </c>
      <c r="AU547" s="157" t="s">
        <v>82</v>
      </c>
      <c r="AV547" s="13" t="s">
        <v>82</v>
      </c>
      <c r="AW547" s="13" t="s">
        <v>33</v>
      </c>
      <c r="AX547" s="13" t="s">
        <v>72</v>
      </c>
      <c r="AY547" s="157" t="s">
        <v>166</v>
      </c>
    </row>
    <row r="548" spans="2:51" s="12" customFormat="1" ht="11.25">
      <c r="B548" s="149"/>
      <c r="D548" s="150" t="s">
        <v>177</v>
      </c>
      <c r="E548" s="151" t="s">
        <v>19</v>
      </c>
      <c r="F548" s="152" t="s">
        <v>478</v>
      </c>
      <c r="H548" s="151" t="s">
        <v>19</v>
      </c>
      <c r="I548" s="153"/>
      <c r="L548" s="149"/>
      <c r="M548" s="154"/>
      <c r="T548" s="155"/>
      <c r="AT548" s="151" t="s">
        <v>177</v>
      </c>
      <c r="AU548" s="151" t="s">
        <v>82</v>
      </c>
      <c r="AV548" s="12" t="s">
        <v>80</v>
      </c>
      <c r="AW548" s="12" t="s">
        <v>33</v>
      </c>
      <c r="AX548" s="12" t="s">
        <v>72</v>
      </c>
      <c r="AY548" s="151" t="s">
        <v>166</v>
      </c>
    </row>
    <row r="549" spans="2:51" s="13" customFormat="1" ht="11.25">
      <c r="B549" s="156"/>
      <c r="D549" s="150" t="s">
        <v>177</v>
      </c>
      <c r="E549" s="157" t="s">
        <v>19</v>
      </c>
      <c r="F549" s="158" t="s">
        <v>526</v>
      </c>
      <c r="H549" s="159">
        <v>181.78</v>
      </c>
      <c r="I549" s="160"/>
      <c r="L549" s="156"/>
      <c r="M549" s="161"/>
      <c r="T549" s="162"/>
      <c r="AT549" s="157" t="s">
        <v>177</v>
      </c>
      <c r="AU549" s="157" t="s">
        <v>82</v>
      </c>
      <c r="AV549" s="13" t="s">
        <v>82</v>
      </c>
      <c r="AW549" s="13" t="s">
        <v>33</v>
      </c>
      <c r="AX549" s="13" t="s">
        <v>72</v>
      </c>
      <c r="AY549" s="157" t="s">
        <v>166</v>
      </c>
    </row>
    <row r="550" spans="2:51" s="13" customFormat="1" ht="11.25">
      <c r="B550" s="156"/>
      <c r="D550" s="150" t="s">
        <v>177</v>
      </c>
      <c r="E550" s="157" t="s">
        <v>19</v>
      </c>
      <c r="F550" s="158" t="s">
        <v>527</v>
      </c>
      <c r="H550" s="159">
        <v>148.96</v>
      </c>
      <c r="I550" s="160"/>
      <c r="L550" s="156"/>
      <c r="M550" s="161"/>
      <c r="T550" s="162"/>
      <c r="AT550" s="157" t="s">
        <v>177</v>
      </c>
      <c r="AU550" s="157" t="s">
        <v>82</v>
      </c>
      <c r="AV550" s="13" t="s">
        <v>82</v>
      </c>
      <c r="AW550" s="13" t="s">
        <v>33</v>
      </c>
      <c r="AX550" s="13" t="s">
        <v>72</v>
      </c>
      <c r="AY550" s="157" t="s">
        <v>166</v>
      </c>
    </row>
    <row r="551" spans="2:51" s="13" customFormat="1" ht="11.25">
      <c r="B551" s="156"/>
      <c r="D551" s="150" t="s">
        <v>177</v>
      </c>
      <c r="E551" s="157" t="s">
        <v>19</v>
      </c>
      <c r="F551" s="158" t="s">
        <v>528</v>
      </c>
      <c r="H551" s="159">
        <v>477.02</v>
      </c>
      <c r="I551" s="160"/>
      <c r="L551" s="156"/>
      <c r="M551" s="161"/>
      <c r="T551" s="162"/>
      <c r="AT551" s="157" t="s">
        <v>177</v>
      </c>
      <c r="AU551" s="157" t="s">
        <v>82</v>
      </c>
      <c r="AV551" s="13" t="s">
        <v>82</v>
      </c>
      <c r="AW551" s="13" t="s">
        <v>33</v>
      </c>
      <c r="AX551" s="13" t="s">
        <v>72</v>
      </c>
      <c r="AY551" s="157" t="s">
        <v>166</v>
      </c>
    </row>
    <row r="552" spans="2:51" s="12" customFormat="1" ht="11.25">
      <c r="B552" s="149"/>
      <c r="D552" s="150" t="s">
        <v>177</v>
      </c>
      <c r="E552" s="151" t="s">
        <v>19</v>
      </c>
      <c r="F552" s="152" t="s">
        <v>529</v>
      </c>
      <c r="H552" s="151" t="s">
        <v>19</v>
      </c>
      <c r="I552" s="153"/>
      <c r="L552" s="149"/>
      <c r="M552" s="154"/>
      <c r="T552" s="155"/>
      <c r="AT552" s="151" t="s">
        <v>177</v>
      </c>
      <c r="AU552" s="151" t="s">
        <v>82</v>
      </c>
      <c r="AV552" s="12" t="s">
        <v>80</v>
      </c>
      <c r="AW552" s="12" t="s">
        <v>33</v>
      </c>
      <c r="AX552" s="12" t="s">
        <v>72</v>
      </c>
      <c r="AY552" s="151" t="s">
        <v>166</v>
      </c>
    </row>
    <row r="553" spans="2:51" s="13" customFormat="1" ht="11.25">
      <c r="B553" s="156"/>
      <c r="D553" s="150" t="s">
        <v>177</v>
      </c>
      <c r="E553" s="157" t="s">
        <v>19</v>
      </c>
      <c r="F553" s="158" t="s">
        <v>530</v>
      </c>
      <c r="H553" s="159">
        <v>17.7</v>
      </c>
      <c r="I553" s="160"/>
      <c r="L553" s="156"/>
      <c r="M553" s="161"/>
      <c r="T553" s="162"/>
      <c r="AT553" s="157" t="s">
        <v>177</v>
      </c>
      <c r="AU553" s="157" t="s">
        <v>82</v>
      </c>
      <c r="AV553" s="13" t="s">
        <v>82</v>
      </c>
      <c r="AW553" s="13" t="s">
        <v>33</v>
      </c>
      <c r="AX553" s="13" t="s">
        <v>72</v>
      </c>
      <c r="AY553" s="157" t="s">
        <v>166</v>
      </c>
    </row>
    <row r="554" spans="2:51" s="12" customFormat="1" ht="11.25">
      <c r="B554" s="149"/>
      <c r="D554" s="150" t="s">
        <v>177</v>
      </c>
      <c r="E554" s="151" t="s">
        <v>19</v>
      </c>
      <c r="F554" s="152" t="s">
        <v>531</v>
      </c>
      <c r="H554" s="151" t="s">
        <v>19</v>
      </c>
      <c r="I554" s="153"/>
      <c r="L554" s="149"/>
      <c r="M554" s="154"/>
      <c r="T554" s="155"/>
      <c r="AT554" s="151" t="s">
        <v>177</v>
      </c>
      <c r="AU554" s="151" t="s">
        <v>82</v>
      </c>
      <c r="AV554" s="12" t="s">
        <v>80</v>
      </c>
      <c r="AW554" s="12" t="s">
        <v>33</v>
      </c>
      <c r="AX554" s="12" t="s">
        <v>72</v>
      </c>
      <c r="AY554" s="151" t="s">
        <v>166</v>
      </c>
    </row>
    <row r="555" spans="2:51" s="13" customFormat="1" ht="11.25">
      <c r="B555" s="156"/>
      <c r="D555" s="150" t="s">
        <v>177</v>
      </c>
      <c r="E555" s="157" t="s">
        <v>19</v>
      </c>
      <c r="F555" s="158" t="s">
        <v>532</v>
      </c>
      <c r="H555" s="159">
        <v>163.80000000000001</v>
      </c>
      <c r="I555" s="160"/>
      <c r="L555" s="156"/>
      <c r="M555" s="161"/>
      <c r="T555" s="162"/>
      <c r="AT555" s="157" t="s">
        <v>177</v>
      </c>
      <c r="AU555" s="157" t="s">
        <v>82</v>
      </c>
      <c r="AV555" s="13" t="s">
        <v>82</v>
      </c>
      <c r="AW555" s="13" t="s">
        <v>33</v>
      </c>
      <c r="AX555" s="13" t="s">
        <v>72</v>
      </c>
      <c r="AY555" s="157" t="s">
        <v>166</v>
      </c>
    </row>
    <row r="556" spans="2:51" s="13" customFormat="1" ht="11.25">
      <c r="B556" s="156"/>
      <c r="D556" s="150" t="s">
        <v>177</v>
      </c>
      <c r="E556" s="157" t="s">
        <v>19</v>
      </c>
      <c r="F556" s="158" t="s">
        <v>533</v>
      </c>
      <c r="H556" s="159">
        <v>5.76</v>
      </c>
      <c r="I556" s="160"/>
      <c r="L556" s="156"/>
      <c r="M556" s="161"/>
      <c r="T556" s="162"/>
      <c r="AT556" s="157" t="s">
        <v>177</v>
      </c>
      <c r="AU556" s="157" t="s">
        <v>82</v>
      </c>
      <c r="AV556" s="13" t="s">
        <v>82</v>
      </c>
      <c r="AW556" s="13" t="s">
        <v>33</v>
      </c>
      <c r="AX556" s="13" t="s">
        <v>72</v>
      </c>
      <c r="AY556" s="157" t="s">
        <v>166</v>
      </c>
    </row>
    <row r="557" spans="2:51" s="13" customFormat="1" ht="11.25">
      <c r="B557" s="156"/>
      <c r="D557" s="150" t="s">
        <v>177</v>
      </c>
      <c r="E557" s="157" t="s">
        <v>19</v>
      </c>
      <c r="F557" s="158" t="s">
        <v>534</v>
      </c>
      <c r="H557" s="159">
        <v>5.88</v>
      </c>
      <c r="I557" s="160"/>
      <c r="L557" s="156"/>
      <c r="M557" s="161"/>
      <c r="T557" s="162"/>
      <c r="AT557" s="157" t="s">
        <v>177</v>
      </c>
      <c r="AU557" s="157" t="s">
        <v>82</v>
      </c>
      <c r="AV557" s="13" t="s">
        <v>82</v>
      </c>
      <c r="AW557" s="13" t="s">
        <v>33</v>
      </c>
      <c r="AX557" s="13" t="s">
        <v>72</v>
      </c>
      <c r="AY557" s="157" t="s">
        <v>166</v>
      </c>
    </row>
    <row r="558" spans="2:51" s="13" customFormat="1" ht="11.25">
      <c r="B558" s="156"/>
      <c r="D558" s="150" t="s">
        <v>177</v>
      </c>
      <c r="E558" s="157" t="s">
        <v>19</v>
      </c>
      <c r="F558" s="158" t="s">
        <v>535</v>
      </c>
      <c r="H558" s="159">
        <v>3.16</v>
      </c>
      <c r="I558" s="160"/>
      <c r="L558" s="156"/>
      <c r="M558" s="161"/>
      <c r="T558" s="162"/>
      <c r="AT558" s="157" t="s">
        <v>177</v>
      </c>
      <c r="AU558" s="157" t="s">
        <v>82</v>
      </c>
      <c r="AV558" s="13" t="s">
        <v>82</v>
      </c>
      <c r="AW558" s="13" t="s">
        <v>33</v>
      </c>
      <c r="AX558" s="13" t="s">
        <v>72</v>
      </c>
      <c r="AY558" s="157" t="s">
        <v>166</v>
      </c>
    </row>
    <row r="559" spans="2:51" s="13" customFormat="1" ht="11.25">
      <c r="B559" s="156"/>
      <c r="D559" s="150" t="s">
        <v>177</v>
      </c>
      <c r="E559" s="157" t="s">
        <v>19</v>
      </c>
      <c r="F559" s="158" t="s">
        <v>536</v>
      </c>
      <c r="H559" s="159">
        <v>3.04</v>
      </c>
      <c r="I559" s="160"/>
      <c r="L559" s="156"/>
      <c r="M559" s="161"/>
      <c r="T559" s="162"/>
      <c r="AT559" s="157" t="s">
        <v>177</v>
      </c>
      <c r="AU559" s="157" t="s">
        <v>82</v>
      </c>
      <c r="AV559" s="13" t="s">
        <v>82</v>
      </c>
      <c r="AW559" s="13" t="s">
        <v>33</v>
      </c>
      <c r="AX559" s="13" t="s">
        <v>72</v>
      </c>
      <c r="AY559" s="157" t="s">
        <v>166</v>
      </c>
    </row>
    <row r="560" spans="2:51" s="13" customFormat="1" ht="11.25">
      <c r="B560" s="156"/>
      <c r="D560" s="150" t="s">
        <v>177</v>
      </c>
      <c r="E560" s="157" t="s">
        <v>19</v>
      </c>
      <c r="F560" s="158" t="s">
        <v>537</v>
      </c>
      <c r="H560" s="159">
        <v>1.84</v>
      </c>
      <c r="I560" s="160"/>
      <c r="L560" s="156"/>
      <c r="M560" s="161"/>
      <c r="T560" s="162"/>
      <c r="AT560" s="157" t="s">
        <v>177</v>
      </c>
      <c r="AU560" s="157" t="s">
        <v>82</v>
      </c>
      <c r="AV560" s="13" t="s">
        <v>82</v>
      </c>
      <c r="AW560" s="13" t="s">
        <v>33</v>
      </c>
      <c r="AX560" s="13" t="s">
        <v>72</v>
      </c>
      <c r="AY560" s="157" t="s">
        <v>166</v>
      </c>
    </row>
    <row r="561" spans="2:65" s="12" customFormat="1" ht="11.25">
      <c r="B561" s="149"/>
      <c r="D561" s="150" t="s">
        <v>177</v>
      </c>
      <c r="E561" s="151" t="s">
        <v>19</v>
      </c>
      <c r="F561" s="152" t="s">
        <v>538</v>
      </c>
      <c r="H561" s="151" t="s">
        <v>19</v>
      </c>
      <c r="I561" s="153"/>
      <c r="L561" s="149"/>
      <c r="M561" s="154"/>
      <c r="T561" s="155"/>
      <c r="AT561" s="151" t="s">
        <v>177</v>
      </c>
      <c r="AU561" s="151" t="s">
        <v>82</v>
      </c>
      <c r="AV561" s="12" t="s">
        <v>80</v>
      </c>
      <c r="AW561" s="12" t="s">
        <v>33</v>
      </c>
      <c r="AX561" s="12" t="s">
        <v>72</v>
      </c>
      <c r="AY561" s="151" t="s">
        <v>166</v>
      </c>
    </row>
    <row r="562" spans="2:65" s="13" customFormat="1" ht="11.25">
      <c r="B562" s="156"/>
      <c r="D562" s="150" t="s">
        <v>177</v>
      </c>
      <c r="E562" s="157" t="s">
        <v>19</v>
      </c>
      <c r="F562" s="158" t="s">
        <v>539</v>
      </c>
      <c r="H562" s="159">
        <v>3.6</v>
      </c>
      <c r="I562" s="160"/>
      <c r="L562" s="156"/>
      <c r="M562" s="161"/>
      <c r="T562" s="162"/>
      <c r="AT562" s="157" t="s">
        <v>177</v>
      </c>
      <c r="AU562" s="157" t="s">
        <v>82</v>
      </c>
      <c r="AV562" s="13" t="s">
        <v>82</v>
      </c>
      <c r="AW562" s="13" t="s">
        <v>33</v>
      </c>
      <c r="AX562" s="13" t="s">
        <v>72</v>
      </c>
      <c r="AY562" s="157" t="s">
        <v>166</v>
      </c>
    </row>
    <row r="563" spans="2:65" s="13" customFormat="1" ht="11.25">
      <c r="B563" s="156"/>
      <c r="D563" s="150" t="s">
        <v>177</v>
      </c>
      <c r="E563" s="157" t="s">
        <v>19</v>
      </c>
      <c r="F563" s="158" t="s">
        <v>540</v>
      </c>
      <c r="H563" s="159">
        <v>3.484</v>
      </c>
      <c r="I563" s="160"/>
      <c r="L563" s="156"/>
      <c r="M563" s="161"/>
      <c r="T563" s="162"/>
      <c r="AT563" s="157" t="s">
        <v>177</v>
      </c>
      <c r="AU563" s="157" t="s">
        <v>82</v>
      </c>
      <c r="AV563" s="13" t="s">
        <v>82</v>
      </c>
      <c r="AW563" s="13" t="s">
        <v>33</v>
      </c>
      <c r="AX563" s="13" t="s">
        <v>72</v>
      </c>
      <c r="AY563" s="157" t="s">
        <v>166</v>
      </c>
    </row>
    <row r="564" spans="2:65" s="14" customFormat="1" ht="11.25">
      <c r="B564" s="163"/>
      <c r="D564" s="150" t="s">
        <v>177</v>
      </c>
      <c r="E564" s="164" t="s">
        <v>19</v>
      </c>
      <c r="F564" s="165" t="s">
        <v>206</v>
      </c>
      <c r="H564" s="166">
        <v>4767.898000000002</v>
      </c>
      <c r="I564" s="167"/>
      <c r="L564" s="163"/>
      <c r="M564" s="168"/>
      <c r="T564" s="169"/>
      <c r="AT564" s="164" t="s">
        <v>177</v>
      </c>
      <c r="AU564" s="164" t="s">
        <v>82</v>
      </c>
      <c r="AV564" s="14" t="s">
        <v>173</v>
      </c>
      <c r="AW564" s="14" t="s">
        <v>33</v>
      </c>
      <c r="AX564" s="14" t="s">
        <v>80</v>
      </c>
      <c r="AY564" s="164" t="s">
        <v>166</v>
      </c>
    </row>
    <row r="565" spans="2:65" s="1" customFormat="1" ht="49.15" customHeight="1">
      <c r="B565" s="33"/>
      <c r="C565" s="132" t="s">
        <v>652</v>
      </c>
      <c r="D565" s="132" t="s">
        <v>168</v>
      </c>
      <c r="E565" s="133" t="s">
        <v>653</v>
      </c>
      <c r="F565" s="134" t="s">
        <v>654</v>
      </c>
      <c r="G565" s="135" t="s">
        <v>188</v>
      </c>
      <c r="H565" s="136">
        <v>4767.8980000000001</v>
      </c>
      <c r="I565" s="137"/>
      <c r="J565" s="138">
        <f>ROUND(I565*H565,2)</f>
        <v>0</v>
      </c>
      <c r="K565" s="134" t="s">
        <v>172</v>
      </c>
      <c r="L565" s="33"/>
      <c r="M565" s="139" t="s">
        <v>19</v>
      </c>
      <c r="N565" s="140" t="s">
        <v>43</v>
      </c>
      <c r="P565" s="141">
        <f>O565*H565</f>
        <v>0</v>
      </c>
      <c r="Q565" s="141">
        <v>0</v>
      </c>
      <c r="R565" s="141">
        <f>Q565*H565</f>
        <v>0</v>
      </c>
      <c r="S565" s="141">
        <v>0</v>
      </c>
      <c r="T565" s="142">
        <f>S565*H565</f>
        <v>0</v>
      </c>
      <c r="AR565" s="143" t="s">
        <v>173</v>
      </c>
      <c r="AT565" s="143" t="s">
        <v>168</v>
      </c>
      <c r="AU565" s="143" t="s">
        <v>82</v>
      </c>
      <c r="AY565" s="18" t="s">
        <v>166</v>
      </c>
      <c r="BE565" s="144">
        <f>IF(N565="základní",J565,0)</f>
        <v>0</v>
      </c>
      <c r="BF565" s="144">
        <f>IF(N565="snížená",J565,0)</f>
        <v>0</v>
      </c>
      <c r="BG565" s="144">
        <f>IF(N565="zákl. přenesená",J565,0)</f>
        <v>0</v>
      </c>
      <c r="BH565" s="144">
        <f>IF(N565="sníž. přenesená",J565,0)</f>
        <v>0</v>
      </c>
      <c r="BI565" s="144">
        <f>IF(N565="nulová",J565,0)</f>
        <v>0</v>
      </c>
      <c r="BJ565" s="18" t="s">
        <v>80</v>
      </c>
      <c r="BK565" s="144">
        <f>ROUND(I565*H565,2)</f>
        <v>0</v>
      </c>
      <c r="BL565" s="18" t="s">
        <v>173</v>
      </c>
      <c r="BM565" s="143" t="s">
        <v>655</v>
      </c>
    </row>
    <row r="566" spans="2:65" s="1" customFormat="1" ht="11.25">
      <c r="B566" s="33"/>
      <c r="D566" s="145" t="s">
        <v>175</v>
      </c>
      <c r="F566" s="146" t="s">
        <v>656</v>
      </c>
      <c r="I566" s="147"/>
      <c r="L566" s="33"/>
      <c r="M566" s="148"/>
      <c r="T566" s="54"/>
      <c r="AT566" s="18" t="s">
        <v>175</v>
      </c>
      <c r="AU566" s="18" t="s">
        <v>82</v>
      </c>
    </row>
    <row r="567" spans="2:65" s="13" customFormat="1" ht="11.25">
      <c r="B567" s="156"/>
      <c r="D567" s="150" t="s">
        <v>177</v>
      </c>
      <c r="E567" s="157" t="s">
        <v>19</v>
      </c>
      <c r="F567" s="158" t="s">
        <v>657</v>
      </c>
      <c r="H567" s="159">
        <v>4767.8980000000001</v>
      </c>
      <c r="I567" s="160"/>
      <c r="L567" s="156"/>
      <c r="M567" s="161"/>
      <c r="T567" s="162"/>
      <c r="AT567" s="157" t="s">
        <v>177</v>
      </c>
      <c r="AU567" s="157" t="s">
        <v>82</v>
      </c>
      <c r="AV567" s="13" t="s">
        <v>82</v>
      </c>
      <c r="AW567" s="13" t="s">
        <v>33</v>
      </c>
      <c r="AX567" s="13" t="s">
        <v>80</v>
      </c>
      <c r="AY567" s="157" t="s">
        <v>166</v>
      </c>
    </row>
    <row r="568" spans="2:65" s="1" customFormat="1" ht="44.25" customHeight="1">
      <c r="B568" s="33"/>
      <c r="C568" s="132" t="s">
        <v>658</v>
      </c>
      <c r="D568" s="132" t="s">
        <v>168</v>
      </c>
      <c r="E568" s="133" t="s">
        <v>659</v>
      </c>
      <c r="F568" s="134" t="s">
        <v>660</v>
      </c>
      <c r="G568" s="135" t="s">
        <v>188</v>
      </c>
      <c r="H568" s="136">
        <v>1600</v>
      </c>
      <c r="I568" s="137"/>
      <c r="J568" s="138">
        <f>ROUND(I568*H568,2)</f>
        <v>0</v>
      </c>
      <c r="K568" s="134" t="s">
        <v>172</v>
      </c>
      <c r="L568" s="33"/>
      <c r="M568" s="139" t="s">
        <v>19</v>
      </c>
      <c r="N568" s="140" t="s">
        <v>43</v>
      </c>
      <c r="P568" s="141">
        <f>O568*H568</f>
        <v>0</v>
      </c>
      <c r="Q568" s="141">
        <v>2.3E-3</v>
      </c>
      <c r="R568" s="141">
        <f>Q568*H568</f>
        <v>3.6799999999999997</v>
      </c>
      <c r="S568" s="141">
        <v>0</v>
      </c>
      <c r="T568" s="142">
        <f>S568*H568</f>
        <v>0</v>
      </c>
      <c r="AR568" s="143" t="s">
        <v>173</v>
      </c>
      <c r="AT568" s="143" t="s">
        <v>168</v>
      </c>
      <c r="AU568" s="143" t="s">
        <v>82</v>
      </c>
      <c r="AY568" s="18" t="s">
        <v>166</v>
      </c>
      <c r="BE568" s="144">
        <f>IF(N568="základní",J568,0)</f>
        <v>0</v>
      </c>
      <c r="BF568" s="144">
        <f>IF(N568="snížená",J568,0)</f>
        <v>0</v>
      </c>
      <c r="BG568" s="144">
        <f>IF(N568="zákl. přenesená",J568,0)</f>
        <v>0</v>
      </c>
      <c r="BH568" s="144">
        <f>IF(N568="sníž. přenesená",J568,0)</f>
        <v>0</v>
      </c>
      <c r="BI568" s="144">
        <f>IF(N568="nulová",J568,0)</f>
        <v>0</v>
      </c>
      <c r="BJ568" s="18" t="s">
        <v>80</v>
      </c>
      <c r="BK568" s="144">
        <f>ROUND(I568*H568,2)</f>
        <v>0</v>
      </c>
      <c r="BL568" s="18" t="s">
        <v>173</v>
      </c>
      <c r="BM568" s="143" t="s">
        <v>661</v>
      </c>
    </row>
    <row r="569" spans="2:65" s="1" customFormat="1" ht="11.25">
      <c r="B569" s="33"/>
      <c r="D569" s="145" t="s">
        <v>175</v>
      </c>
      <c r="F569" s="146" t="s">
        <v>662</v>
      </c>
      <c r="I569" s="147"/>
      <c r="L569" s="33"/>
      <c r="M569" s="148"/>
      <c r="T569" s="54"/>
      <c r="AT569" s="18" t="s">
        <v>175</v>
      </c>
      <c r="AU569" s="18" t="s">
        <v>82</v>
      </c>
    </row>
    <row r="570" spans="2:65" s="12" customFormat="1" ht="22.5">
      <c r="B570" s="149"/>
      <c r="D570" s="150" t="s">
        <v>177</v>
      </c>
      <c r="E570" s="151" t="s">
        <v>19</v>
      </c>
      <c r="F570" s="152" t="s">
        <v>663</v>
      </c>
      <c r="H570" s="151" t="s">
        <v>19</v>
      </c>
      <c r="I570" s="153"/>
      <c r="L570" s="149"/>
      <c r="M570" s="154"/>
      <c r="T570" s="155"/>
      <c r="AT570" s="151" t="s">
        <v>177</v>
      </c>
      <c r="AU570" s="151" t="s">
        <v>82</v>
      </c>
      <c r="AV570" s="12" t="s">
        <v>80</v>
      </c>
      <c r="AW570" s="12" t="s">
        <v>33</v>
      </c>
      <c r="AX570" s="12" t="s">
        <v>72</v>
      </c>
      <c r="AY570" s="151" t="s">
        <v>166</v>
      </c>
    </row>
    <row r="571" spans="2:65" s="13" customFormat="1" ht="11.25">
      <c r="B571" s="156"/>
      <c r="D571" s="150" t="s">
        <v>177</v>
      </c>
      <c r="E571" s="157" t="s">
        <v>19</v>
      </c>
      <c r="F571" s="158" t="s">
        <v>664</v>
      </c>
      <c r="H571" s="159">
        <v>1600</v>
      </c>
      <c r="I571" s="160"/>
      <c r="L571" s="156"/>
      <c r="M571" s="161"/>
      <c r="T571" s="162"/>
      <c r="AT571" s="157" t="s">
        <v>177</v>
      </c>
      <c r="AU571" s="157" t="s">
        <v>82</v>
      </c>
      <c r="AV571" s="13" t="s">
        <v>82</v>
      </c>
      <c r="AW571" s="13" t="s">
        <v>33</v>
      </c>
      <c r="AX571" s="13" t="s">
        <v>80</v>
      </c>
      <c r="AY571" s="157" t="s">
        <v>166</v>
      </c>
    </row>
    <row r="572" spans="2:65" s="1" customFormat="1" ht="37.9" customHeight="1">
      <c r="B572" s="33"/>
      <c r="C572" s="132" t="s">
        <v>665</v>
      </c>
      <c r="D572" s="132" t="s">
        <v>168</v>
      </c>
      <c r="E572" s="133" t="s">
        <v>666</v>
      </c>
      <c r="F572" s="134" t="s">
        <v>667</v>
      </c>
      <c r="G572" s="135" t="s">
        <v>341</v>
      </c>
      <c r="H572" s="136">
        <v>208.24199999999999</v>
      </c>
      <c r="I572" s="137"/>
      <c r="J572" s="138">
        <f>ROUND(I572*H572,2)</f>
        <v>0</v>
      </c>
      <c r="K572" s="134" t="s">
        <v>172</v>
      </c>
      <c r="L572" s="33"/>
      <c r="M572" s="139" t="s">
        <v>19</v>
      </c>
      <c r="N572" s="140" t="s">
        <v>43</v>
      </c>
      <c r="P572" s="141">
        <f>O572*H572</f>
        <v>0</v>
      </c>
      <c r="Q572" s="141">
        <v>1.10907</v>
      </c>
      <c r="R572" s="141">
        <f>Q572*H572</f>
        <v>230.95495493999999</v>
      </c>
      <c r="S572" s="141">
        <v>0</v>
      </c>
      <c r="T572" s="142">
        <f>S572*H572</f>
        <v>0</v>
      </c>
      <c r="AR572" s="143" t="s">
        <v>173</v>
      </c>
      <c r="AT572" s="143" t="s">
        <v>168</v>
      </c>
      <c r="AU572" s="143" t="s">
        <v>82</v>
      </c>
      <c r="AY572" s="18" t="s">
        <v>166</v>
      </c>
      <c r="BE572" s="144">
        <f>IF(N572="základní",J572,0)</f>
        <v>0</v>
      </c>
      <c r="BF572" s="144">
        <f>IF(N572="snížená",J572,0)</f>
        <v>0</v>
      </c>
      <c r="BG572" s="144">
        <f>IF(N572="zákl. přenesená",J572,0)</f>
        <v>0</v>
      </c>
      <c r="BH572" s="144">
        <f>IF(N572="sníž. přenesená",J572,0)</f>
        <v>0</v>
      </c>
      <c r="BI572" s="144">
        <f>IF(N572="nulová",J572,0)</f>
        <v>0</v>
      </c>
      <c r="BJ572" s="18" t="s">
        <v>80</v>
      </c>
      <c r="BK572" s="144">
        <f>ROUND(I572*H572,2)</f>
        <v>0</v>
      </c>
      <c r="BL572" s="18" t="s">
        <v>173</v>
      </c>
      <c r="BM572" s="143" t="s">
        <v>668</v>
      </c>
    </row>
    <row r="573" spans="2:65" s="1" customFormat="1" ht="11.25">
      <c r="B573" s="33"/>
      <c r="D573" s="145" t="s">
        <v>175</v>
      </c>
      <c r="F573" s="146" t="s">
        <v>669</v>
      </c>
      <c r="I573" s="147"/>
      <c r="L573" s="33"/>
      <c r="M573" s="148"/>
      <c r="T573" s="54"/>
      <c r="AT573" s="18" t="s">
        <v>175</v>
      </c>
      <c r="AU573" s="18" t="s">
        <v>82</v>
      </c>
    </row>
    <row r="574" spans="2:65" s="12" customFormat="1" ht="11.25">
      <c r="B574" s="149"/>
      <c r="D574" s="150" t="s">
        <v>177</v>
      </c>
      <c r="E574" s="151" t="s">
        <v>19</v>
      </c>
      <c r="F574" s="152" t="s">
        <v>191</v>
      </c>
      <c r="H574" s="151" t="s">
        <v>19</v>
      </c>
      <c r="I574" s="153"/>
      <c r="L574" s="149"/>
      <c r="M574" s="154"/>
      <c r="T574" s="155"/>
      <c r="AT574" s="151" t="s">
        <v>177</v>
      </c>
      <c r="AU574" s="151" t="s">
        <v>82</v>
      </c>
      <c r="AV574" s="12" t="s">
        <v>80</v>
      </c>
      <c r="AW574" s="12" t="s">
        <v>33</v>
      </c>
      <c r="AX574" s="12" t="s">
        <v>72</v>
      </c>
      <c r="AY574" s="151" t="s">
        <v>166</v>
      </c>
    </row>
    <row r="575" spans="2:65" s="12" customFormat="1" ht="11.25">
      <c r="B575" s="149"/>
      <c r="D575" s="150" t="s">
        <v>177</v>
      </c>
      <c r="E575" s="151" t="s">
        <v>19</v>
      </c>
      <c r="F575" s="152" t="s">
        <v>670</v>
      </c>
      <c r="H575" s="151" t="s">
        <v>19</v>
      </c>
      <c r="I575" s="153"/>
      <c r="L575" s="149"/>
      <c r="M575" s="154"/>
      <c r="T575" s="155"/>
      <c r="AT575" s="151" t="s">
        <v>177</v>
      </c>
      <c r="AU575" s="151" t="s">
        <v>82</v>
      </c>
      <c r="AV575" s="12" t="s">
        <v>80</v>
      </c>
      <c r="AW575" s="12" t="s">
        <v>33</v>
      </c>
      <c r="AX575" s="12" t="s">
        <v>72</v>
      </c>
      <c r="AY575" s="151" t="s">
        <v>166</v>
      </c>
    </row>
    <row r="576" spans="2:65" s="12" customFormat="1" ht="11.25">
      <c r="B576" s="149"/>
      <c r="D576" s="150" t="s">
        <v>177</v>
      </c>
      <c r="E576" s="151" t="s">
        <v>19</v>
      </c>
      <c r="F576" s="152" t="s">
        <v>671</v>
      </c>
      <c r="H576" s="151" t="s">
        <v>19</v>
      </c>
      <c r="I576" s="153"/>
      <c r="L576" s="149"/>
      <c r="M576" s="154"/>
      <c r="T576" s="155"/>
      <c r="AT576" s="151" t="s">
        <v>177</v>
      </c>
      <c r="AU576" s="151" t="s">
        <v>82</v>
      </c>
      <c r="AV576" s="12" t="s">
        <v>80</v>
      </c>
      <c r="AW576" s="12" t="s">
        <v>33</v>
      </c>
      <c r="AX576" s="12" t="s">
        <v>72</v>
      </c>
      <c r="AY576" s="151" t="s">
        <v>166</v>
      </c>
    </row>
    <row r="577" spans="2:51" s="12" customFormat="1" ht="11.25">
      <c r="B577" s="149"/>
      <c r="D577" s="150" t="s">
        <v>177</v>
      </c>
      <c r="E577" s="151" t="s">
        <v>19</v>
      </c>
      <c r="F577" s="152" t="s">
        <v>672</v>
      </c>
      <c r="H577" s="151" t="s">
        <v>19</v>
      </c>
      <c r="I577" s="153"/>
      <c r="L577" s="149"/>
      <c r="M577" s="154"/>
      <c r="T577" s="155"/>
      <c r="AT577" s="151" t="s">
        <v>177</v>
      </c>
      <c r="AU577" s="151" t="s">
        <v>82</v>
      </c>
      <c r="AV577" s="12" t="s">
        <v>80</v>
      </c>
      <c r="AW577" s="12" t="s">
        <v>33</v>
      </c>
      <c r="AX577" s="12" t="s">
        <v>72</v>
      </c>
      <c r="AY577" s="151" t="s">
        <v>166</v>
      </c>
    </row>
    <row r="578" spans="2:51" s="12" customFormat="1" ht="11.25">
      <c r="B578" s="149"/>
      <c r="D578" s="150" t="s">
        <v>177</v>
      </c>
      <c r="E578" s="151" t="s">
        <v>19</v>
      </c>
      <c r="F578" s="152" t="s">
        <v>524</v>
      </c>
      <c r="H578" s="151" t="s">
        <v>19</v>
      </c>
      <c r="I578" s="153"/>
      <c r="L578" s="149"/>
      <c r="M578" s="154"/>
      <c r="T578" s="155"/>
      <c r="AT578" s="151" t="s">
        <v>177</v>
      </c>
      <c r="AU578" s="151" t="s">
        <v>82</v>
      </c>
      <c r="AV578" s="12" t="s">
        <v>80</v>
      </c>
      <c r="AW578" s="12" t="s">
        <v>33</v>
      </c>
      <c r="AX578" s="12" t="s">
        <v>72</v>
      </c>
      <c r="AY578" s="151" t="s">
        <v>166</v>
      </c>
    </row>
    <row r="579" spans="2:51" s="13" customFormat="1" ht="11.25">
      <c r="B579" s="156"/>
      <c r="D579" s="150" t="s">
        <v>177</v>
      </c>
      <c r="E579" s="157" t="s">
        <v>19</v>
      </c>
      <c r="F579" s="158" t="s">
        <v>673</v>
      </c>
      <c r="H579" s="159">
        <v>0.86399999999999999</v>
      </c>
      <c r="I579" s="160"/>
      <c r="L579" s="156"/>
      <c r="M579" s="161"/>
      <c r="T579" s="162"/>
      <c r="AT579" s="157" t="s">
        <v>177</v>
      </c>
      <c r="AU579" s="157" t="s">
        <v>82</v>
      </c>
      <c r="AV579" s="13" t="s">
        <v>82</v>
      </c>
      <c r="AW579" s="13" t="s">
        <v>33</v>
      </c>
      <c r="AX579" s="13" t="s">
        <v>72</v>
      </c>
      <c r="AY579" s="157" t="s">
        <v>166</v>
      </c>
    </row>
    <row r="580" spans="2:51" s="12" customFormat="1" ht="11.25">
      <c r="B580" s="149"/>
      <c r="D580" s="150" t="s">
        <v>177</v>
      </c>
      <c r="E580" s="151" t="s">
        <v>19</v>
      </c>
      <c r="F580" s="152" t="s">
        <v>478</v>
      </c>
      <c r="H580" s="151" t="s">
        <v>19</v>
      </c>
      <c r="I580" s="153"/>
      <c r="L580" s="149"/>
      <c r="M580" s="154"/>
      <c r="T580" s="155"/>
      <c r="AT580" s="151" t="s">
        <v>177</v>
      </c>
      <c r="AU580" s="151" t="s">
        <v>82</v>
      </c>
      <c r="AV580" s="12" t="s">
        <v>80</v>
      </c>
      <c r="AW580" s="12" t="s">
        <v>33</v>
      </c>
      <c r="AX580" s="12" t="s">
        <v>72</v>
      </c>
      <c r="AY580" s="151" t="s">
        <v>166</v>
      </c>
    </row>
    <row r="581" spans="2:51" s="13" customFormat="1" ht="11.25">
      <c r="B581" s="156"/>
      <c r="D581" s="150" t="s">
        <v>177</v>
      </c>
      <c r="E581" s="157" t="s">
        <v>19</v>
      </c>
      <c r="F581" s="158" t="s">
        <v>674</v>
      </c>
      <c r="H581" s="159">
        <v>2.2839999999999998</v>
      </c>
      <c r="I581" s="160"/>
      <c r="L581" s="156"/>
      <c r="M581" s="161"/>
      <c r="T581" s="162"/>
      <c r="AT581" s="157" t="s">
        <v>177</v>
      </c>
      <c r="AU581" s="157" t="s">
        <v>82</v>
      </c>
      <c r="AV581" s="13" t="s">
        <v>82</v>
      </c>
      <c r="AW581" s="13" t="s">
        <v>33</v>
      </c>
      <c r="AX581" s="13" t="s">
        <v>72</v>
      </c>
      <c r="AY581" s="157" t="s">
        <v>166</v>
      </c>
    </row>
    <row r="582" spans="2:51" s="13" customFormat="1" ht="11.25">
      <c r="B582" s="156"/>
      <c r="D582" s="150" t="s">
        <v>177</v>
      </c>
      <c r="E582" s="157" t="s">
        <v>19</v>
      </c>
      <c r="F582" s="158" t="s">
        <v>675</v>
      </c>
      <c r="H582" s="159">
        <v>-8.2000000000000003E-2</v>
      </c>
      <c r="I582" s="160"/>
      <c r="L582" s="156"/>
      <c r="M582" s="161"/>
      <c r="T582" s="162"/>
      <c r="AT582" s="157" t="s">
        <v>177</v>
      </c>
      <c r="AU582" s="157" t="s">
        <v>82</v>
      </c>
      <c r="AV582" s="13" t="s">
        <v>82</v>
      </c>
      <c r="AW582" s="13" t="s">
        <v>33</v>
      </c>
      <c r="AX582" s="13" t="s">
        <v>72</v>
      </c>
      <c r="AY582" s="157" t="s">
        <v>166</v>
      </c>
    </row>
    <row r="583" spans="2:51" s="13" customFormat="1" ht="11.25">
      <c r="B583" s="156"/>
      <c r="D583" s="150" t="s">
        <v>177</v>
      </c>
      <c r="E583" s="157" t="s">
        <v>19</v>
      </c>
      <c r="F583" s="158" t="s">
        <v>676</v>
      </c>
      <c r="H583" s="159">
        <v>1.9359999999999999</v>
      </c>
      <c r="I583" s="160"/>
      <c r="L583" s="156"/>
      <c r="M583" s="161"/>
      <c r="T583" s="162"/>
      <c r="AT583" s="157" t="s">
        <v>177</v>
      </c>
      <c r="AU583" s="157" t="s">
        <v>82</v>
      </c>
      <c r="AV583" s="13" t="s">
        <v>82</v>
      </c>
      <c r="AW583" s="13" t="s">
        <v>33</v>
      </c>
      <c r="AX583" s="13" t="s">
        <v>72</v>
      </c>
      <c r="AY583" s="157" t="s">
        <v>166</v>
      </c>
    </row>
    <row r="584" spans="2:51" s="13" customFormat="1" ht="11.25">
      <c r="B584" s="156"/>
      <c r="D584" s="150" t="s">
        <v>177</v>
      </c>
      <c r="E584" s="157" t="s">
        <v>19</v>
      </c>
      <c r="F584" s="158" t="s">
        <v>677</v>
      </c>
      <c r="H584" s="159">
        <v>6.2009999999999996</v>
      </c>
      <c r="I584" s="160"/>
      <c r="L584" s="156"/>
      <c r="M584" s="161"/>
      <c r="T584" s="162"/>
      <c r="AT584" s="157" t="s">
        <v>177</v>
      </c>
      <c r="AU584" s="157" t="s">
        <v>82</v>
      </c>
      <c r="AV584" s="13" t="s">
        <v>82</v>
      </c>
      <c r="AW584" s="13" t="s">
        <v>33</v>
      </c>
      <c r="AX584" s="13" t="s">
        <v>72</v>
      </c>
      <c r="AY584" s="157" t="s">
        <v>166</v>
      </c>
    </row>
    <row r="585" spans="2:51" s="13" customFormat="1" ht="11.25">
      <c r="B585" s="156"/>
      <c r="D585" s="150" t="s">
        <v>177</v>
      </c>
      <c r="E585" s="157" t="s">
        <v>19</v>
      </c>
      <c r="F585" s="158" t="s">
        <v>678</v>
      </c>
      <c r="H585" s="159">
        <v>-0.95599999999999996</v>
      </c>
      <c r="I585" s="160"/>
      <c r="L585" s="156"/>
      <c r="M585" s="161"/>
      <c r="T585" s="162"/>
      <c r="AT585" s="157" t="s">
        <v>177</v>
      </c>
      <c r="AU585" s="157" t="s">
        <v>82</v>
      </c>
      <c r="AV585" s="13" t="s">
        <v>82</v>
      </c>
      <c r="AW585" s="13" t="s">
        <v>33</v>
      </c>
      <c r="AX585" s="13" t="s">
        <v>72</v>
      </c>
      <c r="AY585" s="157" t="s">
        <v>166</v>
      </c>
    </row>
    <row r="586" spans="2:51" s="12" customFormat="1" ht="11.25">
      <c r="B586" s="149"/>
      <c r="D586" s="150" t="s">
        <v>177</v>
      </c>
      <c r="E586" s="151" t="s">
        <v>19</v>
      </c>
      <c r="F586" s="152" t="s">
        <v>679</v>
      </c>
      <c r="H586" s="151" t="s">
        <v>19</v>
      </c>
      <c r="I586" s="153"/>
      <c r="L586" s="149"/>
      <c r="M586" s="154"/>
      <c r="T586" s="155"/>
      <c r="AT586" s="151" t="s">
        <v>177</v>
      </c>
      <c r="AU586" s="151" t="s">
        <v>82</v>
      </c>
      <c r="AV586" s="12" t="s">
        <v>80</v>
      </c>
      <c r="AW586" s="12" t="s">
        <v>33</v>
      </c>
      <c r="AX586" s="12" t="s">
        <v>72</v>
      </c>
      <c r="AY586" s="151" t="s">
        <v>166</v>
      </c>
    </row>
    <row r="587" spans="2:51" s="13" customFormat="1" ht="11.25">
      <c r="B587" s="156"/>
      <c r="D587" s="150" t="s">
        <v>177</v>
      </c>
      <c r="E587" s="157" t="s">
        <v>19</v>
      </c>
      <c r="F587" s="158" t="s">
        <v>680</v>
      </c>
      <c r="H587" s="159">
        <v>0.112</v>
      </c>
      <c r="I587" s="160"/>
      <c r="L587" s="156"/>
      <c r="M587" s="161"/>
      <c r="T587" s="162"/>
      <c r="AT587" s="157" t="s">
        <v>177</v>
      </c>
      <c r="AU587" s="157" t="s">
        <v>82</v>
      </c>
      <c r="AV587" s="13" t="s">
        <v>82</v>
      </c>
      <c r="AW587" s="13" t="s">
        <v>33</v>
      </c>
      <c r="AX587" s="13" t="s">
        <v>72</v>
      </c>
      <c r="AY587" s="157" t="s">
        <v>166</v>
      </c>
    </row>
    <row r="588" spans="2:51" s="12" customFormat="1" ht="11.25">
      <c r="B588" s="149"/>
      <c r="D588" s="150" t="s">
        <v>177</v>
      </c>
      <c r="E588" s="151" t="s">
        <v>19</v>
      </c>
      <c r="F588" s="152" t="s">
        <v>681</v>
      </c>
      <c r="H588" s="151" t="s">
        <v>19</v>
      </c>
      <c r="I588" s="153"/>
      <c r="L588" s="149"/>
      <c r="M588" s="154"/>
      <c r="T588" s="155"/>
      <c r="AT588" s="151" t="s">
        <v>177</v>
      </c>
      <c r="AU588" s="151" t="s">
        <v>82</v>
      </c>
      <c r="AV588" s="12" t="s">
        <v>80</v>
      </c>
      <c r="AW588" s="12" t="s">
        <v>33</v>
      </c>
      <c r="AX588" s="12" t="s">
        <v>72</v>
      </c>
      <c r="AY588" s="151" t="s">
        <v>166</v>
      </c>
    </row>
    <row r="589" spans="2:51" s="12" customFormat="1" ht="11.25">
      <c r="B589" s="149"/>
      <c r="D589" s="150" t="s">
        <v>177</v>
      </c>
      <c r="E589" s="151" t="s">
        <v>19</v>
      </c>
      <c r="F589" s="152" t="s">
        <v>571</v>
      </c>
      <c r="H589" s="151" t="s">
        <v>19</v>
      </c>
      <c r="I589" s="153"/>
      <c r="L589" s="149"/>
      <c r="M589" s="154"/>
      <c r="T589" s="155"/>
      <c r="AT589" s="151" t="s">
        <v>177</v>
      </c>
      <c r="AU589" s="151" t="s">
        <v>82</v>
      </c>
      <c r="AV589" s="12" t="s">
        <v>80</v>
      </c>
      <c r="AW589" s="12" t="s">
        <v>33</v>
      </c>
      <c r="AX589" s="12" t="s">
        <v>72</v>
      </c>
      <c r="AY589" s="151" t="s">
        <v>166</v>
      </c>
    </row>
    <row r="590" spans="2:51" s="13" customFormat="1" ht="11.25">
      <c r="B590" s="156"/>
      <c r="D590" s="150" t="s">
        <v>177</v>
      </c>
      <c r="E590" s="157" t="s">
        <v>19</v>
      </c>
      <c r="F590" s="158" t="s">
        <v>682</v>
      </c>
      <c r="H590" s="159">
        <v>0.73599999999999999</v>
      </c>
      <c r="I590" s="160"/>
      <c r="L590" s="156"/>
      <c r="M590" s="161"/>
      <c r="T590" s="162"/>
      <c r="AT590" s="157" t="s">
        <v>177</v>
      </c>
      <c r="AU590" s="157" t="s">
        <v>82</v>
      </c>
      <c r="AV590" s="13" t="s">
        <v>82</v>
      </c>
      <c r="AW590" s="13" t="s">
        <v>33</v>
      </c>
      <c r="AX590" s="13" t="s">
        <v>72</v>
      </c>
      <c r="AY590" s="157" t="s">
        <v>166</v>
      </c>
    </row>
    <row r="591" spans="2:51" s="12" customFormat="1" ht="22.5">
      <c r="B591" s="149"/>
      <c r="D591" s="150" t="s">
        <v>177</v>
      </c>
      <c r="E591" s="151" t="s">
        <v>19</v>
      </c>
      <c r="F591" s="152" t="s">
        <v>573</v>
      </c>
      <c r="H591" s="151" t="s">
        <v>19</v>
      </c>
      <c r="I591" s="153"/>
      <c r="L591" s="149"/>
      <c r="M591" s="154"/>
      <c r="T591" s="155"/>
      <c r="AT591" s="151" t="s">
        <v>177</v>
      </c>
      <c r="AU591" s="151" t="s">
        <v>82</v>
      </c>
      <c r="AV591" s="12" t="s">
        <v>80</v>
      </c>
      <c r="AW591" s="12" t="s">
        <v>33</v>
      </c>
      <c r="AX591" s="12" t="s">
        <v>72</v>
      </c>
      <c r="AY591" s="151" t="s">
        <v>166</v>
      </c>
    </row>
    <row r="592" spans="2:51" s="13" customFormat="1" ht="11.25">
      <c r="B592" s="156"/>
      <c r="D592" s="150" t="s">
        <v>177</v>
      </c>
      <c r="E592" s="157" t="s">
        <v>19</v>
      </c>
      <c r="F592" s="158" t="s">
        <v>683</v>
      </c>
      <c r="H592" s="159">
        <v>6.8140000000000001</v>
      </c>
      <c r="I592" s="160"/>
      <c r="L592" s="156"/>
      <c r="M592" s="161"/>
      <c r="T592" s="162"/>
      <c r="AT592" s="157" t="s">
        <v>177</v>
      </c>
      <c r="AU592" s="157" t="s">
        <v>82</v>
      </c>
      <c r="AV592" s="13" t="s">
        <v>82</v>
      </c>
      <c r="AW592" s="13" t="s">
        <v>33</v>
      </c>
      <c r="AX592" s="13" t="s">
        <v>72</v>
      </c>
      <c r="AY592" s="157" t="s">
        <v>166</v>
      </c>
    </row>
    <row r="593" spans="2:51" s="13" customFormat="1" ht="22.5">
      <c r="B593" s="156"/>
      <c r="D593" s="150" t="s">
        <v>177</v>
      </c>
      <c r="E593" s="157" t="s">
        <v>19</v>
      </c>
      <c r="F593" s="158" t="s">
        <v>684</v>
      </c>
      <c r="H593" s="159">
        <v>-1.0720000000000001</v>
      </c>
      <c r="I593" s="160"/>
      <c r="L593" s="156"/>
      <c r="M593" s="161"/>
      <c r="T593" s="162"/>
      <c r="AT593" s="157" t="s">
        <v>177</v>
      </c>
      <c r="AU593" s="157" t="s">
        <v>82</v>
      </c>
      <c r="AV593" s="13" t="s">
        <v>82</v>
      </c>
      <c r="AW593" s="13" t="s">
        <v>33</v>
      </c>
      <c r="AX593" s="13" t="s">
        <v>72</v>
      </c>
      <c r="AY593" s="157" t="s">
        <v>166</v>
      </c>
    </row>
    <row r="594" spans="2:51" s="12" customFormat="1" ht="11.25">
      <c r="B594" s="149"/>
      <c r="D594" s="150" t="s">
        <v>177</v>
      </c>
      <c r="E594" s="151" t="s">
        <v>19</v>
      </c>
      <c r="F594" s="152" t="s">
        <v>685</v>
      </c>
      <c r="H594" s="151" t="s">
        <v>19</v>
      </c>
      <c r="I594" s="153"/>
      <c r="L594" s="149"/>
      <c r="M594" s="154"/>
      <c r="T594" s="155"/>
      <c r="AT594" s="151" t="s">
        <v>177</v>
      </c>
      <c r="AU594" s="151" t="s">
        <v>82</v>
      </c>
      <c r="AV594" s="12" t="s">
        <v>80</v>
      </c>
      <c r="AW594" s="12" t="s">
        <v>33</v>
      </c>
      <c r="AX594" s="12" t="s">
        <v>72</v>
      </c>
      <c r="AY594" s="151" t="s">
        <v>166</v>
      </c>
    </row>
    <row r="595" spans="2:51" s="13" customFormat="1" ht="11.25">
      <c r="B595" s="156"/>
      <c r="D595" s="150" t="s">
        <v>177</v>
      </c>
      <c r="E595" s="157" t="s">
        <v>19</v>
      </c>
      <c r="F595" s="158" t="s">
        <v>686</v>
      </c>
      <c r="H595" s="159">
        <v>45.945999999999998</v>
      </c>
      <c r="I595" s="160"/>
      <c r="L595" s="156"/>
      <c r="M595" s="161"/>
      <c r="T595" s="162"/>
      <c r="AT595" s="157" t="s">
        <v>177</v>
      </c>
      <c r="AU595" s="157" t="s">
        <v>82</v>
      </c>
      <c r="AV595" s="13" t="s">
        <v>82</v>
      </c>
      <c r="AW595" s="13" t="s">
        <v>33</v>
      </c>
      <c r="AX595" s="13" t="s">
        <v>72</v>
      </c>
      <c r="AY595" s="157" t="s">
        <v>166</v>
      </c>
    </row>
    <row r="596" spans="2:51" s="12" customFormat="1" ht="11.25">
      <c r="B596" s="149"/>
      <c r="D596" s="150" t="s">
        <v>177</v>
      </c>
      <c r="E596" s="151" t="s">
        <v>19</v>
      </c>
      <c r="F596" s="152" t="s">
        <v>687</v>
      </c>
      <c r="H596" s="151" t="s">
        <v>19</v>
      </c>
      <c r="I596" s="153"/>
      <c r="L596" s="149"/>
      <c r="M596" s="154"/>
      <c r="T596" s="155"/>
      <c r="AT596" s="151" t="s">
        <v>177</v>
      </c>
      <c r="AU596" s="151" t="s">
        <v>82</v>
      </c>
      <c r="AV596" s="12" t="s">
        <v>80</v>
      </c>
      <c r="AW596" s="12" t="s">
        <v>33</v>
      </c>
      <c r="AX596" s="12" t="s">
        <v>72</v>
      </c>
      <c r="AY596" s="151" t="s">
        <v>166</v>
      </c>
    </row>
    <row r="597" spans="2:51" s="13" customFormat="1" ht="11.25">
      <c r="B597" s="156"/>
      <c r="D597" s="150" t="s">
        <v>177</v>
      </c>
      <c r="E597" s="157" t="s">
        <v>19</v>
      </c>
      <c r="F597" s="158" t="s">
        <v>688</v>
      </c>
      <c r="H597" s="159">
        <v>9.14</v>
      </c>
      <c r="I597" s="160"/>
      <c r="L597" s="156"/>
      <c r="M597" s="161"/>
      <c r="T597" s="162"/>
      <c r="AT597" s="157" t="s">
        <v>177</v>
      </c>
      <c r="AU597" s="157" t="s">
        <v>82</v>
      </c>
      <c r="AV597" s="13" t="s">
        <v>82</v>
      </c>
      <c r="AW597" s="13" t="s">
        <v>33</v>
      </c>
      <c r="AX597" s="13" t="s">
        <v>72</v>
      </c>
      <c r="AY597" s="157" t="s">
        <v>166</v>
      </c>
    </row>
    <row r="598" spans="2:51" s="13" customFormat="1" ht="11.25">
      <c r="B598" s="156"/>
      <c r="D598" s="150" t="s">
        <v>177</v>
      </c>
      <c r="E598" s="157" t="s">
        <v>19</v>
      </c>
      <c r="F598" s="158" t="s">
        <v>689</v>
      </c>
      <c r="H598" s="159">
        <v>0.08</v>
      </c>
      <c r="I598" s="160"/>
      <c r="L598" s="156"/>
      <c r="M598" s="161"/>
      <c r="T598" s="162"/>
      <c r="AT598" s="157" t="s">
        <v>177</v>
      </c>
      <c r="AU598" s="157" t="s">
        <v>82</v>
      </c>
      <c r="AV598" s="13" t="s">
        <v>82</v>
      </c>
      <c r="AW598" s="13" t="s">
        <v>33</v>
      </c>
      <c r="AX598" s="13" t="s">
        <v>72</v>
      </c>
      <c r="AY598" s="157" t="s">
        <v>166</v>
      </c>
    </row>
    <row r="599" spans="2:51" s="12" customFormat="1" ht="11.25">
      <c r="B599" s="149"/>
      <c r="D599" s="150" t="s">
        <v>177</v>
      </c>
      <c r="E599" s="151" t="s">
        <v>19</v>
      </c>
      <c r="F599" s="152" t="s">
        <v>690</v>
      </c>
      <c r="H599" s="151" t="s">
        <v>19</v>
      </c>
      <c r="I599" s="153"/>
      <c r="L599" s="149"/>
      <c r="M599" s="154"/>
      <c r="T599" s="155"/>
      <c r="AT599" s="151" t="s">
        <v>177</v>
      </c>
      <c r="AU599" s="151" t="s">
        <v>82</v>
      </c>
      <c r="AV599" s="12" t="s">
        <v>80</v>
      </c>
      <c r="AW599" s="12" t="s">
        <v>33</v>
      </c>
      <c r="AX599" s="12" t="s">
        <v>72</v>
      </c>
      <c r="AY599" s="151" t="s">
        <v>166</v>
      </c>
    </row>
    <row r="600" spans="2:51" s="12" customFormat="1" ht="22.5">
      <c r="B600" s="149"/>
      <c r="D600" s="150" t="s">
        <v>177</v>
      </c>
      <c r="E600" s="151" t="s">
        <v>19</v>
      </c>
      <c r="F600" s="152" t="s">
        <v>597</v>
      </c>
      <c r="H600" s="151" t="s">
        <v>19</v>
      </c>
      <c r="I600" s="153"/>
      <c r="L600" s="149"/>
      <c r="M600" s="154"/>
      <c r="T600" s="155"/>
      <c r="AT600" s="151" t="s">
        <v>177</v>
      </c>
      <c r="AU600" s="151" t="s">
        <v>82</v>
      </c>
      <c r="AV600" s="12" t="s">
        <v>80</v>
      </c>
      <c r="AW600" s="12" t="s">
        <v>33</v>
      </c>
      <c r="AX600" s="12" t="s">
        <v>72</v>
      </c>
      <c r="AY600" s="151" t="s">
        <v>166</v>
      </c>
    </row>
    <row r="601" spans="2:51" s="13" customFormat="1" ht="11.25">
      <c r="B601" s="156"/>
      <c r="D601" s="150" t="s">
        <v>177</v>
      </c>
      <c r="E601" s="157" t="s">
        <v>19</v>
      </c>
      <c r="F601" s="158" t="s">
        <v>691</v>
      </c>
      <c r="H601" s="159">
        <v>42.109000000000002</v>
      </c>
      <c r="I601" s="160"/>
      <c r="L601" s="156"/>
      <c r="M601" s="161"/>
      <c r="T601" s="162"/>
      <c r="AT601" s="157" t="s">
        <v>177</v>
      </c>
      <c r="AU601" s="157" t="s">
        <v>82</v>
      </c>
      <c r="AV601" s="13" t="s">
        <v>82</v>
      </c>
      <c r="AW601" s="13" t="s">
        <v>33</v>
      </c>
      <c r="AX601" s="13" t="s">
        <v>72</v>
      </c>
      <c r="AY601" s="157" t="s">
        <v>166</v>
      </c>
    </row>
    <row r="602" spans="2:51" s="13" customFormat="1" ht="11.25">
      <c r="B602" s="156"/>
      <c r="D602" s="150" t="s">
        <v>177</v>
      </c>
      <c r="E602" s="157" t="s">
        <v>19</v>
      </c>
      <c r="F602" s="158" t="s">
        <v>692</v>
      </c>
      <c r="H602" s="159">
        <v>23.111000000000001</v>
      </c>
      <c r="I602" s="160"/>
      <c r="L602" s="156"/>
      <c r="M602" s="161"/>
      <c r="T602" s="162"/>
      <c r="AT602" s="157" t="s">
        <v>177</v>
      </c>
      <c r="AU602" s="157" t="s">
        <v>82</v>
      </c>
      <c r="AV602" s="13" t="s">
        <v>82</v>
      </c>
      <c r="AW602" s="13" t="s">
        <v>33</v>
      </c>
      <c r="AX602" s="13" t="s">
        <v>72</v>
      </c>
      <c r="AY602" s="157" t="s">
        <v>166</v>
      </c>
    </row>
    <row r="603" spans="2:51" s="12" customFormat="1" ht="11.25">
      <c r="B603" s="149"/>
      <c r="D603" s="150" t="s">
        <v>177</v>
      </c>
      <c r="E603" s="151" t="s">
        <v>19</v>
      </c>
      <c r="F603" s="152" t="s">
        <v>693</v>
      </c>
      <c r="H603" s="151" t="s">
        <v>19</v>
      </c>
      <c r="I603" s="153"/>
      <c r="L603" s="149"/>
      <c r="M603" s="154"/>
      <c r="T603" s="155"/>
      <c r="AT603" s="151" t="s">
        <v>177</v>
      </c>
      <c r="AU603" s="151" t="s">
        <v>82</v>
      </c>
      <c r="AV603" s="12" t="s">
        <v>80</v>
      </c>
      <c r="AW603" s="12" t="s">
        <v>33</v>
      </c>
      <c r="AX603" s="12" t="s">
        <v>72</v>
      </c>
      <c r="AY603" s="151" t="s">
        <v>166</v>
      </c>
    </row>
    <row r="604" spans="2:51" s="13" customFormat="1" ht="11.25">
      <c r="B604" s="156"/>
      <c r="D604" s="150" t="s">
        <v>177</v>
      </c>
      <c r="E604" s="157" t="s">
        <v>19</v>
      </c>
      <c r="F604" s="158" t="s">
        <v>694</v>
      </c>
      <c r="H604" s="159">
        <v>23.966999999999999</v>
      </c>
      <c r="I604" s="160"/>
      <c r="L604" s="156"/>
      <c r="M604" s="161"/>
      <c r="T604" s="162"/>
      <c r="AT604" s="157" t="s">
        <v>177</v>
      </c>
      <c r="AU604" s="157" t="s">
        <v>82</v>
      </c>
      <c r="AV604" s="13" t="s">
        <v>82</v>
      </c>
      <c r="AW604" s="13" t="s">
        <v>33</v>
      </c>
      <c r="AX604" s="13" t="s">
        <v>72</v>
      </c>
      <c r="AY604" s="157" t="s">
        <v>166</v>
      </c>
    </row>
    <row r="605" spans="2:51" s="12" customFormat="1" ht="11.25">
      <c r="B605" s="149"/>
      <c r="D605" s="150" t="s">
        <v>177</v>
      </c>
      <c r="E605" s="151" t="s">
        <v>19</v>
      </c>
      <c r="F605" s="152" t="s">
        <v>695</v>
      </c>
      <c r="H605" s="151" t="s">
        <v>19</v>
      </c>
      <c r="I605" s="153"/>
      <c r="L605" s="149"/>
      <c r="M605" s="154"/>
      <c r="T605" s="155"/>
      <c r="AT605" s="151" t="s">
        <v>177</v>
      </c>
      <c r="AU605" s="151" t="s">
        <v>82</v>
      </c>
      <c r="AV605" s="12" t="s">
        <v>80</v>
      </c>
      <c r="AW605" s="12" t="s">
        <v>33</v>
      </c>
      <c r="AX605" s="12" t="s">
        <v>72</v>
      </c>
      <c r="AY605" s="151" t="s">
        <v>166</v>
      </c>
    </row>
    <row r="606" spans="2:51" s="13" customFormat="1" ht="11.25">
      <c r="B606" s="156"/>
      <c r="D606" s="150" t="s">
        <v>177</v>
      </c>
      <c r="E606" s="157" t="s">
        <v>19</v>
      </c>
      <c r="F606" s="158" t="s">
        <v>696</v>
      </c>
      <c r="H606" s="159">
        <v>1.68</v>
      </c>
      <c r="I606" s="160"/>
      <c r="L606" s="156"/>
      <c r="M606" s="161"/>
      <c r="T606" s="162"/>
      <c r="AT606" s="157" t="s">
        <v>177</v>
      </c>
      <c r="AU606" s="157" t="s">
        <v>82</v>
      </c>
      <c r="AV606" s="13" t="s">
        <v>82</v>
      </c>
      <c r="AW606" s="13" t="s">
        <v>33</v>
      </c>
      <c r="AX606" s="13" t="s">
        <v>72</v>
      </c>
      <c r="AY606" s="157" t="s">
        <v>166</v>
      </c>
    </row>
    <row r="607" spans="2:51" s="13" customFormat="1" ht="11.25">
      <c r="B607" s="156"/>
      <c r="D607" s="150" t="s">
        <v>177</v>
      </c>
      <c r="E607" s="157" t="s">
        <v>19</v>
      </c>
      <c r="F607" s="158" t="s">
        <v>697</v>
      </c>
      <c r="H607" s="159">
        <v>6.84</v>
      </c>
      <c r="I607" s="160"/>
      <c r="L607" s="156"/>
      <c r="M607" s="161"/>
      <c r="T607" s="162"/>
      <c r="AT607" s="157" t="s">
        <v>177</v>
      </c>
      <c r="AU607" s="157" t="s">
        <v>82</v>
      </c>
      <c r="AV607" s="13" t="s">
        <v>82</v>
      </c>
      <c r="AW607" s="13" t="s">
        <v>33</v>
      </c>
      <c r="AX607" s="13" t="s">
        <v>72</v>
      </c>
      <c r="AY607" s="157" t="s">
        <v>166</v>
      </c>
    </row>
    <row r="608" spans="2:51" s="13" customFormat="1" ht="11.25">
      <c r="B608" s="156"/>
      <c r="D608" s="150" t="s">
        <v>177</v>
      </c>
      <c r="E608" s="157" t="s">
        <v>19</v>
      </c>
      <c r="F608" s="158" t="s">
        <v>698</v>
      </c>
      <c r="H608" s="159">
        <v>7.6</v>
      </c>
      <c r="I608" s="160"/>
      <c r="L608" s="156"/>
      <c r="M608" s="161"/>
      <c r="T608" s="162"/>
      <c r="AT608" s="157" t="s">
        <v>177</v>
      </c>
      <c r="AU608" s="157" t="s">
        <v>82</v>
      </c>
      <c r="AV608" s="13" t="s">
        <v>82</v>
      </c>
      <c r="AW608" s="13" t="s">
        <v>33</v>
      </c>
      <c r="AX608" s="13" t="s">
        <v>72</v>
      </c>
      <c r="AY608" s="157" t="s">
        <v>166</v>
      </c>
    </row>
    <row r="609" spans="2:51" s="13" customFormat="1" ht="11.25">
      <c r="B609" s="156"/>
      <c r="D609" s="150" t="s">
        <v>177</v>
      </c>
      <c r="E609" s="157" t="s">
        <v>19</v>
      </c>
      <c r="F609" s="158" t="s">
        <v>699</v>
      </c>
      <c r="H609" s="159">
        <v>6.65</v>
      </c>
      <c r="I609" s="160"/>
      <c r="L609" s="156"/>
      <c r="M609" s="161"/>
      <c r="T609" s="162"/>
      <c r="AT609" s="157" t="s">
        <v>177</v>
      </c>
      <c r="AU609" s="157" t="s">
        <v>82</v>
      </c>
      <c r="AV609" s="13" t="s">
        <v>82</v>
      </c>
      <c r="AW609" s="13" t="s">
        <v>33</v>
      </c>
      <c r="AX609" s="13" t="s">
        <v>72</v>
      </c>
      <c r="AY609" s="157" t="s">
        <v>166</v>
      </c>
    </row>
    <row r="610" spans="2:51" s="12" customFormat="1" ht="22.5">
      <c r="B610" s="149"/>
      <c r="D610" s="150" t="s">
        <v>177</v>
      </c>
      <c r="E610" s="151" t="s">
        <v>19</v>
      </c>
      <c r="F610" s="152" t="s">
        <v>700</v>
      </c>
      <c r="H610" s="151" t="s">
        <v>19</v>
      </c>
      <c r="I610" s="153"/>
      <c r="L610" s="149"/>
      <c r="M610" s="154"/>
      <c r="T610" s="155"/>
      <c r="AT610" s="151" t="s">
        <v>177</v>
      </c>
      <c r="AU610" s="151" t="s">
        <v>82</v>
      </c>
      <c r="AV610" s="12" t="s">
        <v>80</v>
      </c>
      <c r="AW610" s="12" t="s">
        <v>33</v>
      </c>
      <c r="AX610" s="12" t="s">
        <v>72</v>
      </c>
      <c r="AY610" s="151" t="s">
        <v>166</v>
      </c>
    </row>
    <row r="611" spans="2:51" s="13" customFormat="1" ht="11.25">
      <c r="B611" s="156"/>
      <c r="D611" s="150" t="s">
        <v>177</v>
      </c>
      <c r="E611" s="157" t="s">
        <v>19</v>
      </c>
      <c r="F611" s="158" t="s">
        <v>701</v>
      </c>
      <c r="H611" s="159">
        <v>3.8570000000000002</v>
      </c>
      <c r="I611" s="160"/>
      <c r="L611" s="156"/>
      <c r="M611" s="161"/>
      <c r="T611" s="162"/>
      <c r="AT611" s="157" t="s">
        <v>177</v>
      </c>
      <c r="AU611" s="157" t="s">
        <v>82</v>
      </c>
      <c r="AV611" s="13" t="s">
        <v>82</v>
      </c>
      <c r="AW611" s="13" t="s">
        <v>33</v>
      </c>
      <c r="AX611" s="13" t="s">
        <v>72</v>
      </c>
      <c r="AY611" s="157" t="s">
        <v>166</v>
      </c>
    </row>
    <row r="612" spans="2:51" s="13" customFormat="1" ht="11.25">
      <c r="B612" s="156"/>
      <c r="D612" s="150" t="s">
        <v>177</v>
      </c>
      <c r="E612" s="157" t="s">
        <v>19</v>
      </c>
      <c r="F612" s="158" t="s">
        <v>702</v>
      </c>
      <c r="H612" s="159">
        <v>1.087</v>
      </c>
      <c r="I612" s="160"/>
      <c r="L612" s="156"/>
      <c r="M612" s="161"/>
      <c r="T612" s="162"/>
      <c r="AT612" s="157" t="s">
        <v>177</v>
      </c>
      <c r="AU612" s="157" t="s">
        <v>82</v>
      </c>
      <c r="AV612" s="13" t="s">
        <v>82</v>
      </c>
      <c r="AW612" s="13" t="s">
        <v>33</v>
      </c>
      <c r="AX612" s="13" t="s">
        <v>72</v>
      </c>
      <c r="AY612" s="157" t="s">
        <v>166</v>
      </c>
    </row>
    <row r="613" spans="2:51" s="13" customFormat="1" ht="11.25">
      <c r="B613" s="156"/>
      <c r="D613" s="150" t="s">
        <v>177</v>
      </c>
      <c r="E613" s="157" t="s">
        <v>19</v>
      </c>
      <c r="F613" s="158" t="s">
        <v>703</v>
      </c>
      <c r="H613" s="159">
        <v>2.8610000000000002</v>
      </c>
      <c r="I613" s="160"/>
      <c r="L613" s="156"/>
      <c r="M613" s="161"/>
      <c r="T613" s="162"/>
      <c r="AT613" s="157" t="s">
        <v>177</v>
      </c>
      <c r="AU613" s="157" t="s">
        <v>82</v>
      </c>
      <c r="AV613" s="13" t="s">
        <v>82</v>
      </c>
      <c r="AW613" s="13" t="s">
        <v>33</v>
      </c>
      <c r="AX613" s="13" t="s">
        <v>72</v>
      </c>
      <c r="AY613" s="157" t="s">
        <v>166</v>
      </c>
    </row>
    <row r="614" spans="2:51" s="12" customFormat="1" ht="11.25">
      <c r="B614" s="149"/>
      <c r="D614" s="150" t="s">
        <v>177</v>
      </c>
      <c r="E614" s="151" t="s">
        <v>19</v>
      </c>
      <c r="F614" s="152" t="s">
        <v>704</v>
      </c>
      <c r="H614" s="151" t="s">
        <v>19</v>
      </c>
      <c r="I614" s="153"/>
      <c r="L614" s="149"/>
      <c r="M614" s="154"/>
      <c r="T614" s="155"/>
      <c r="AT614" s="151" t="s">
        <v>177</v>
      </c>
      <c r="AU614" s="151" t="s">
        <v>82</v>
      </c>
      <c r="AV614" s="12" t="s">
        <v>80</v>
      </c>
      <c r="AW614" s="12" t="s">
        <v>33</v>
      </c>
      <c r="AX614" s="12" t="s">
        <v>72</v>
      </c>
      <c r="AY614" s="151" t="s">
        <v>166</v>
      </c>
    </row>
    <row r="615" spans="2:51" s="13" customFormat="1" ht="11.25">
      <c r="B615" s="156"/>
      <c r="D615" s="150" t="s">
        <v>177</v>
      </c>
      <c r="E615" s="157" t="s">
        <v>19</v>
      </c>
      <c r="F615" s="158" t="s">
        <v>705</v>
      </c>
      <c r="H615" s="159">
        <v>1.6739999999999999</v>
      </c>
      <c r="I615" s="160"/>
      <c r="L615" s="156"/>
      <c r="M615" s="161"/>
      <c r="T615" s="162"/>
      <c r="AT615" s="157" t="s">
        <v>177</v>
      </c>
      <c r="AU615" s="157" t="s">
        <v>82</v>
      </c>
      <c r="AV615" s="13" t="s">
        <v>82</v>
      </c>
      <c r="AW615" s="13" t="s">
        <v>33</v>
      </c>
      <c r="AX615" s="13" t="s">
        <v>72</v>
      </c>
      <c r="AY615" s="157" t="s">
        <v>166</v>
      </c>
    </row>
    <row r="616" spans="2:51" s="13" customFormat="1" ht="11.25">
      <c r="B616" s="156"/>
      <c r="D616" s="150" t="s">
        <v>177</v>
      </c>
      <c r="E616" s="157" t="s">
        <v>19</v>
      </c>
      <c r="F616" s="158" t="s">
        <v>706</v>
      </c>
      <c r="H616" s="159">
        <v>1.415</v>
      </c>
      <c r="I616" s="160"/>
      <c r="L616" s="156"/>
      <c r="M616" s="161"/>
      <c r="T616" s="162"/>
      <c r="AT616" s="157" t="s">
        <v>177</v>
      </c>
      <c r="AU616" s="157" t="s">
        <v>82</v>
      </c>
      <c r="AV616" s="13" t="s">
        <v>82</v>
      </c>
      <c r="AW616" s="13" t="s">
        <v>33</v>
      </c>
      <c r="AX616" s="13" t="s">
        <v>72</v>
      </c>
      <c r="AY616" s="157" t="s">
        <v>166</v>
      </c>
    </row>
    <row r="617" spans="2:51" s="12" customFormat="1" ht="11.25">
      <c r="B617" s="149"/>
      <c r="D617" s="150" t="s">
        <v>177</v>
      </c>
      <c r="E617" s="151" t="s">
        <v>19</v>
      </c>
      <c r="F617" s="152" t="s">
        <v>707</v>
      </c>
      <c r="H617" s="151" t="s">
        <v>19</v>
      </c>
      <c r="I617" s="153"/>
      <c r="L617" s="149"/>
      <c r="M617" s="154"/>
      <c r="T617" s="155"/>
      <c r="AT617" s="151" t="s">
        <v>177</v>
      </c>
      <c r="AU617" s="151" t="s">
        <v>82</v>
      </c>
      <c r="AV617" s="12" t="s">
        <v>80</v>
      </c>
      <c r="AW617" s="12" t="s">
        <v>33</v>
      </c>
      <c r="AX617" s="12" t="s">
        <v>72</v>
      </c>
      <c r="AY617" s="151" t="s">
        <v>166</v>
      </c>
    </row>
    <row r="618" spans="2:51" s="13" customFormat="1" ht="11.25">
      <c r="B618" s="156"/>
      <c r="D618" s="150" t="s">
        <v>177</v>
      </c>
      <c r="E618" s="157" t="s">
        <v>19</v>
      </c>
      <c r="F618" s="158" t="s">
        <v>708</v>
      </c>
      <c r="H618" s="159">
        <v>0.29899999999999999</v>
      </c>
      <c r="I618" s="160"/>
      <c r="L618" s="156"/>
      <c r="M618" s="161"/>
      <c r="T618" s="162"/>
      <c r="AT618" s="157" t="s">
        <v>177</v>
      </c>
      <c r="AU618" s="157" t="s">
        <v>82</v>
      </c>
      <c r="AV618" s="13" t="s">
        <v>82</v>
      </c>
      <c r="AW618" s="13" t="s">
        <v>33</v>
      </c>
      <c r="AX618" s="13" t="s">
        <v>72</v>
      </c>
      <c r="AY618" s="157" t="s">
        <v>166</v>
      </c>
    </row>
    <row r="619" spans="2:51" s="13" customFormat="1" ht="11.25">
      <c r="B619" s="156"/>
      <c r="D619" s="150" t="s">
        <v>177</v>
      </c>
      <c r="E619" s="157" t="s">
        <v>19</v>
      </c>
      <c r="F619" s="158" t="s">
        <v>709</v>
      </c>
      <c r="H619" s="159">
        <v>0.17699999999999999</v>
      </c>
      <c r="I619" s="160"/>
      <c r="L619" s="156"/>
      <c r="M619" s="161"/>
      <c r="T619" s="162"/>
      <c r="AT619" s="157" t="s">
        <v>177</v>
      </c>
      <c r="AU619" s="157" t="s">
        <v>82</v>
      </c>
      <c r="AV619" s="13" t="s">
        <v>82</v>
      </c>
      <c r="AW619" s="13" t="s">
        <v>33</v>
      </c>
      <c r="AX619" s="13" t="s">
        <v>72</v>
      </c>
      <c r="AY619" s="157" t="s">
        <v>166</v>
      </c>
    </row>
    <row r="620" spans="2:51" s="13" customFormat="1" ht="11.25">
      <c r="B620" s="156"/>
      <c r="D620" s="150" t="s">
        <v>177</v>
      </c>
      <c r="E620" s="157" t="s">
        <v>19</v>
      </c>
      <c r="F620" s="158" t="s">
        <v>710</v>
      </c>
      <c r="H620" s="159">
        <v>3.6999999999999998E-2</v>
      </c>
      <c r="I620" s="160"/>
      <c r="L620" s="156"/>
      <c r="M620" s="161"/>
      <c r="T620" s="162"/>
      <c r="AT620" s="157" t="s">
        <v>177</v>
      </c>
      <c r="AU620" s="157" t="s">
        <v>82</v>
      </c>
      <c r="AV620" s="13" t="s">
        <v>82</v>
      </c>
      <c r="AW620" s="13" t="s">
        <v>33</v>
      </c>
      <c r="AX620" s="13" t="s">
        <v>72</v>
      </c>
      <c r="AY620" s="157" t="s">
        <v>166</v>
      </c>
    </row>
    <row r="621" spans="2:51" s="13" customFormat="1" ht="11.25">
      <c r="B621" s="156"/>
      <c r="D621" s="150" t="s">
        <v>177</v>
      </c>
      <c r="E621" s="157" t="s">
        <v>19</v>
      </c>
      <c r="F621" s="158" t="s">
        <v>711</v>
      </c>
      <c r="H621" s="159">
        <v>1.7999999999999999E-2</v>
      </c>
      <c r="I621" s="160"/>
      <c r="L621" s="156"/>
      <c r="M621" s="161"/>
      <c r="T621" s="162"/>
      <c r="AT621" s="157" t="s">
        <v>177</v>
      </c>
      <c r="AU621" s="157" t="s">
        <v>82</v>
      </c>
      <c r="AV621" s="13" t="s">
        <v>82</v>
      </c>
      <c r="AW621" s="13" t="s">
        <v>33</v>
      </c>
      <c r="AX621" s="13" t="s">
        <v>72</v>
      </c>
      <c r="AY621" s="157" t="s">
        <v>166</v>
      </c>
    </row>
    <row r="622" spans="2:51" s="13" customFormat="1" ht="11.25">
      <c r="B622" s="156"/>
      <c r="D622" s="150" t="s">
        <v>177</v>
      </c>
      <c r="E622" s="157" t="s">
        <v>19</v>
      </c>
      <c r="F622" s="158" t="s">
        <v>712</v>
      </c>
      <c r="H622" s="159">
        <v>2.1000000000000001E-2</v>
      </c>
      <c r="I622" s="160"/>
      <c r="L622" s="156"/>
      <c r="M622" s="161"/>
      <c r="T622" s="162"/>
      <c r="AT622" s="157" t="s">
        <v>177</v>
      </c>
      <c r="AU622" s="157" t="s">
        <v>82</v>
      </c>
      <c r="AV622" s="13" t="s">
        <v>82</v>
      </c>
      <c r="AW622" s="13" t="s">
        <v>33</v>
      </c>
      <c r="AX622" s="13" t="s">
        <v>72</v>
      </c>
      <c r="AY622" s="157" t="s">
        <v>166</v>
      </c>
    </row>
    <row r="623" spans="2:51" s="13" customFormat="1" ht="11.25">
      <c r="B623" s="156"/>
      <c r="D623" s="150" t="s">
        <v>177</v>
      </c>
      <c r="E623" s="157" t="s">
        <v>19</v>
      </c>
      <c r="F623" s="158" t="s">
        <v>713</v>
      </c>
      <c r="H623" s="159">
        <v>4.5999999999999999E-2</v>
      </c>
      <c r="I623" s="160"/>
      <c r="L623" s="156"/>
      <c r="M623" s="161"/>
      <c r="T623" s="162"/>
      <c r="AT623" s="157" t="s">
        <v>177</v>
      </c>
      <c r="AU623" s="157" t="s">
        <v>82</v>
      </c>
      <c r="AV623" s="13" t="s">
        <v>82</v>
      </c>
      <c r="AW623" s="13" t="s">
        <v>33</v>
      </c>
      <c r="AX623" s="13" t="s">
        <v>72</v>
      </c>
      <c r="AY623" s="157" t="s">
        <v>166</v>
      </c>
    </row>
    <row r="624" spans="2:51" s="12" customFormat="1" ht="11.25">
      <c r="B624" s="149"/>
      <c r="D624" s="150" t="s">
        <v>177</v>
      </c>
      <c r="E624" s="151" t="s">
        <v>19</v>
      </c>
      <c r="F624" s="152" t="s">
        <v>714</v>
      </c>
      <c r="H624" s="151" t="s">
        <v>19</v>
      </c>
      <c r="I624" s="153"/>
      <c r="L624" s="149"/>
      <c r="M624" s="154"/>
      <c r="T624" s="155"/>
      <c r="AT624" s="151" t="s">
        <v>177</v>
      </c>
      <c r="AU624" s="151" t="s">
        <v>82</v>
      </c>
      <c r="AV624" s="12" t="s">
        <v>80</v>
      </c>
      <c r="AW624" s="12" t="s">
        <v>33</v>
      </c>
      <c r="AX624" s="12" t="s">
        <v>72</v>
      </c>
      <c r="AY624" s="151" t="s">
        <v>166</v>
      </c>
    </row>
    <row r="625" spans="2:51" s="13" customFormat="1" ht="11.25">
      <c r="B625" s="156"/>
      <c r="D625" s="150" t="s">
        <v>177</v>
      </c>
      <c r="E625" s="157" t="s">
        <v>19</v>
      </c>
      <c r="F625" s="158" t="s">
        <v>715</v>
      </c>
      <c r="H625" s="159">
        <v>0.17</v>
      </c>
      <c r="I625" s="160"/>
      <c r="L625" s="156"/>
      <c r="M625" s="161"/>
      <c r="T625" s="162"/>
      <c r="AT625" s="157" t="s">
        <v>177</v>
      </c>
      <c r="AU625" s="157" t="s">
        <v>82</v>
      </c>
      <c r="AV625" s="13" t="s">
        <v>82</v>
      </c>
      <c r="AW625" s="13" t="s">
        <v>33</v>
      </c>
      <c r="AX625" s="13" t="s">
        <v>72</v>
      </c>
      <c r="AY625" s="157" t="s">
        <v>166</v>
      </c>
    </row>
    <row r="626" spans="2:51" s="12" customFormat="1" ht="11.25">
      <c r="B626" s="149"/>
      <c r="D626" s="150" t="s">
        <v>177</v>
      </c>
      <c r="E626" s="151" t="s">
        <v>19</v>
      </c>
      <c r="F626" s="152" t="s">
        <v>716</v>
      </c>
      <c r="H626" s="151" t="s">
        <v>19</v>
      </c>
      <c r="I626" s="153"/>
      <c r="L626" s="149"/>
      <c r="M626" s="154"/>
      <c r="T626" s="155"/>
      <c r="AT626" s="151" t="s">
        <v>177</v>
      </c>
      <c r="AU626" s="151" t="s">
        <v>82</v>
      </c>
      <c r="AV626" s="12" t="s">
        <v>80</v>
      </c>
      <c r="AW626" s="12" t="s">
        <v>33</v>
      </c>
      <c r="AX626" s="12" t="s">
        <v>72</v>
      </c>
      <c r="AY626" s="151" t="s">
        <v>166</v>
      </c>
    </row>
    <row r="627" spans="2:51" s="13" customFormat="1" ht="11.25">
      <c r="B627" s="156"/>
      <c r="D627" s="150" t="s">
        <v>177</v>
      </c>
      <c r="E627" s="157" t="s">
        <v>19</v>
      </c>
      <c r="F627" s="158" t="s">
        <v>717</v>
      </c>
      <c r="H627" s="159">
        <v>4.8159999999999998</v>
      </c>
      <c r="I627" s="160"/>
      <c r="L627" s="156"/>
      <c r="M627" s="161"/>
      <c r="T627" s="162"/>
      <c r="AT627" s="157" t="s">
        <v>177</v>
      </c>
      <c r="AU627" s="157" t="s">
        <v>82</v>
      </c>
      <c r="AV627" s="13" t="s">
        <v>82</v>
      </c>
      <c r="AW627" s="13" t="s">
        <v>33</v>
      </c>
      <c r="AX627" s="13" t="s">
        <v>72</v>
      </c>
      <c r="AY627" s="157" t="s">
        <v>166</v>
      </c>
    </row>
    <row r="628" spans="2:51" s="13" customFormat="1" ht="11.25">
      <c r="B628" s="156"/>
      <c r="D628" s="150" t="s">
        <v>177</v>
      </c>
      <c r="E628" s="157" t="s">
        <v>19</v>
      </c>
      <c r="F628" s="158" t="s">
        <v>718</v>
      </c>
      <c r="H628" s="159">
        <v>3.4540000000000002</v>
      </c>
      <c r="I628" s="160"/>
      <c r="L628" s="156"/>
      <c r="M628" s="161"/>
      <c r="T628" s="162"/>
      <c r="AT628" s="157" t="s">
        <v>177</v>
      </c>
      <c r="AU628" s="157" t="s">
        <v>82</v>
      </c>
      <c r="AV628" s="13" t="s">
        <v>82</v>
      </c>
      <c r="AW628" s="13" t="s">
        <v>33</v>
      </c>
      <c r="AX628" s="13" t="s">
        <v>72</v>
      </c>
      <c r="AY628" s="157" t="s">
        <v>166</v>
      </c>
    </row>
    <row r="629" spans="2:51" s="12" customFormat="1" ht="22.5">
      <c r="B629" s="149"/>
      <c r="D629" s="150" t="s">
        <v>177</v>
      </c>
      <c r="E629" s="151" t="s">
        <v>19</v>
      </c>
      <c r="F629" s="152" t="s">
        <v>719</v>
      </c>
      <c r="H629" s="151" t="s">
        <v>19</v>
      </c>
      <c r="I629" s="153"/>
      <c r="L629" s="149"/>
      <c r="M629" s="154"/>
      <c r="T629" s="155"/>
      <c r="AT629" s="151" t="s">
        <v>177</v>
      </c>
      <c r="AU629" s="151" t="s">
        <v>82</v>
      </c>
      <c r="AV629" s="12" t="s">
        <v>80</v>
      </c>
      <c r="AW629" s="12" t="s">
        <v>33</v>
      </c>
      <c r="AX629" s="12" t="s">
        <v>72</v>
      </c>
      <c r="AY629" s="151" t="s">
        <v>166</v>
      </c>
    </row>
    <row r="630" spans="2:51" s="13" customFormat="1" ht="11.25">
      <c r="B630" s="156"/>
      <c r="D630" s="150" t="s">
        <v>177</v>
      </c>
      <c r="E630" s="157" t="s">
        <v>19</v>
      </c>
      <c r="F630" s="158" t="s">
        <v>720</v>
      </c>
      <c r="H630" s="159">
        <v>0.219</v>
      </c>
      <c r="I630" s="160"/>
      <c r="L630" s="156"/>
      <c r="M630" s="161"/>
      <c r="T630" s="162"/>
      <c r="AT630" s="157" t="s">
        <v>177</v>
      </c>
      <c r="AU630" s="157" t="s">
        <v>82</v>
      </c>
      <c r="AV630" s="13" t="s">
        <v>82</v>
      </c>
      <c r="AW630" s="13" t="s">
        <v>33</v>
      </c>
      <c r="AX630" s="13" t="s">
        <v>72</v>
      </c>
      <c r="AY630" s="157" t="s">
        <v>166</v>
      </c>
    </row>
    <row r="631" spans="2:51" s="12" customFormat="1" ht="22.5">
      <c r="B631" s="149"/>
      <c r="D631" s="150" t="s">
        <v>177</v>
      </c>
      <c r="E631" s="151" t="s">
        <v>19</v>
      </c>
      <c r="F631" s="152" t="s">
        <v>721</v>
      </c>
      <c r="H631" s="151" t="s">
        <v>19</v>
      </c>
      <c r="I631" s="153"/>
      <c r="L631" s="149"/>
      <c r="M631" s="154"/>
      <c r="T631" s="155"/>
      <c r="AT631" s="151" t="s">
        <v>177</v>
      </c>
      <c r="AU631" s="151" t="s">
        <v>82</v>
      </c>
      <c r="AV631" s="12" t="s">
        <v>80</v>
      </c>
      <c r="AW631" s="12" t="s">
        <v>33</v>
      </c>
      <c r="AX631" s="12" t="s">
        <v>72</v>
      </c>
      <c r="AY631" s="151" t="s">
        <v>166</v>
      </c>
    </row>
    <row r="632" spans="2:51" s="13" customFormat="1" ht="11.25">
      <c r="B632" s="156"/>
      <c r="D632" s="150" t="s">
        <v>177</v>
      </c>
      <c r="E632" s="157" t="s">
        <v>19</v>
      </c>
      <c r="F632" s="158" t="s">
        <v>722</v>
      </c>
      <c r="H632" s="159">
        <v>0.41</v>
      </c>
      <c r="I632" s="160"/>
      <c r="L632" s="156"/>
      <c r="M632" s="161"/>
      <c r="T632" s="162"/>
      <c r="AT632" s="157" t="s">
        <v>177</v>
      </c>
      <c r="AU632" s="157" t="s">
        <v>82</v>
      </c>
      <c r="AV632" s="13" t="s">
        <v>82</v>
      </c>
      <c r="AW632" s="13" t="s">
        <v>33</v>
      </c>
      <c r="AX632" s="13" t="s">
        <v>72</v>
      </c>
      <c r="AY632" s="157" t="s">
        <v>166</v>
      </c>
    </row>
    <row r="633" spans="2:51" s="12" customFormat="1" ht="11.25">
      <c r="B633" s="149"/>
      <c r="D633" s="150" t="s">
        <v>177</v>
      </c>
      <c r="E633" s="151" t="s">
        <v>19</v>
      </c>
      <c r="F633" s="152" t="s">
        <v>723</v>
      </c>
      <c r="H633" s="151" t="s">
        <v>19</v>
      </c>
      <c r="I633" s="153"/>
      <c r="L633" s="149"/>
      <c r="M633" s="154"/>
      <c r="T633" s="155"/>
      <c r="AT633" s="151" t="s">
        <v>177</v>
      </c>
      <c r="AU633" s="151" t="s">
        <v>82</v>
      </c>
      <c r="AV633" s="12" t="s">
        <v>80</v>
      </c>
      <c r="AW633" s="12" t="s">
        <v>33</v>
      </c>
      <c r="AX633" s="12" t="s">
        <v>72</v>
      </c>
      <c r="AY633" s="151" t="s">
        <v>166</v>
      </c>
    </row>
    <row r="634" spans="2:51" s="13" customFormat="1" ht="11.25">
      <c r="B634" s="156"/>
      <c r="D634" s="150" t="s">
        <v>177</v>
      </c>
      <c r="E634" s="157" t="s">
        <v>19</v>
      </c>
      <c r="F634" s="158" t="s">
        <v>724</v>
      </c>
      <c r="H634" s="159">
        <v>1.718</v>
      </c>
      <c r="I634" s="160"/>
      <c r="L634" s="156"/>
      <c r="M634" s="161"/>
      <c r="T634" s="162"/>
      <c r="AT634" s="157" t="s">
        <v>177</v>
      </c>
      <c r="AU634" s="157" t="s">
        <v>82</v>
      </c>
      <c r="AV634" s="13" t="s">
        <v>82</v>
      </c>
      <c r="AW634" s="13" t="s">
        <v>33</v>
      </c>
      <c r="AX634" s="13" t="s">
        <v>72</v>
      </c>
      <c r="AY634" s="157" t="s">
        <v>166</v>
      </c>
    </row>
    <row r="635" spans="2:51" s="12" customFormat="1" ht="22.5">
      <c r="B635" s="149"/>
      <c r="D635" s="150" t="s">
        <v>177</v>
      </c>
      <c r="E635" s="151" t="s">
        <v>19</v>
      </c>
      <c r="F635" s="152" t="s">
        <v>725</v>
      </c>
      <c r="H635" s="151" t="s">
        <v>19</v>
      </c>
      <c r="I635" s="153"/>
      <c r="L635" s="149"/>
      <c r="M635" s="154"/>
      <c r="T635" s="155"/>
      <c r="AT635" s="151" t="s">
        <v>177</v>
      </c>
      <c r="AU635" s="151" t="s">
        <v>82</v>
      </c>
      <c r="AV635" s="12" t="s">
        <v>80</v>
      </c>
      <c r="AW635" s="12" t="s">
        <v>33</v>
      </c>
      <c r="AX635" s="12" t="s">
        <v>72</v>
      </c>
      <c r="AY635" s="151" t="s">
        <v>166</v>
      </c>
    </row>
    <row r="636" spans="2:51" s="13" customFormat="1" ht="11.25">
      <c r="B636" s="156"/>
      <c r="D636" s="150" t="s">
        <v>177</v>
      </c>
      <c r="E636" s="157" t="s">
        <v>19</v>
      </c>
      <c r="F636" s="158" t="s">
        <v>726</v>
      </c>
      <c r="H636" s="159">
        <v>1.087</v>
      </c>
      <c r="I636" s="160"/>
      <c r="L636" s="156"/>
      <c r="M636" s="161"/>
      <c r="T636" s="162"/>
      <c r="AT636" s="157" t="s">
        <v>177</v>
      </c>
      <c r="AU636" s="157" t="s">
        <v>82</v>
      </c>
      <c r="AV636" s="13" t="s">
        <v>82</v>
      </c>
      <c r="AW636" s="13" t="s">
        <v>33</v>
      </c>
      <c r="AX636" s="13" t="s">
        <v>72</v>
      </c>
      <c r="AY636" s="157" t="s">
        <v>166</v>
      </c>
    </row>
    <row r="637" spans="2:51" s="12" customFormat="1" ht="11.25">
      <c r="B637" s="149"/>
      <c r="D637" s="150" t="s">
        <v>177</v>
      </c>
      <c r="E637" s="151" t="s">
        <v>19</v>
      </c>
      <c r="F637" s="152" t="s">
        <v>619</v>
      </c>
      <c r="H637" s="151" t="s">
        <v>19</v>
      </c>
      <c r="I637" s="153"/>
      <c r="L637" s="149"/>
      <c r="M637" s="154"/>
      <c r="T637" s="155"/>
      <c r="AT637" s="151" t="s">
        <v>177</v>
      </c>
      <c r="AU637" s="151" t="s">
        <v>82</v>
      </c>
      <c r="AV637" s="12" t="s">
        <v>80</v>
      </c>
      <c r="AW637" s="12" t="s">
        <v>33</v>
      </c>
      <c r="AX637" s="12" t="s">
        <v>72</v>
      </c>
      <c r="AY637" s="151" t="s">
        <v>166</v>
      </c>
    </row>
    <row r="638" spans="2:51" s="12" customFormat="1" ht="11.25">
      <c r="B638" s="149"/>
      <c r="D638" s="150" t="s">
        <v>177</v>
      </c>
      <c r="E638" s="151" t="s">
        <v>19</v>
      </c>
      <c r="F638" s="152" t="s">
        <v>620</v>
      </c>
      <c r="H638" s="151" t="s">
        <v>19</v>
      </c>
      <c r="I638" s="153"/>
      <c r="L638" s="149"/>
      <c r="M638" s="154"/>
      <c r="T638" s="155"/>
      <c r="AT638" s="151" t="s">
        <v>177</v>
      </c>
      <c r="AU638" s="151" t="s">
        <v>82</v>
      </c>
      <c r="AV638" s="12" t="s">
        <v>80</v>
      </c>
      <c r="AW638" s="12" t="s">
        <v>33</v>
      </c>
      <c r="AX638" s="12" t="s">
        <v>72</v>
      </c>
      <c r="AY638" s="151" t="s">
        <v>166</v>
      </c>
    </row>
    <row r="639" spans="2:51" s="13" customFormat="1" ht="11.25">
      <c r="B639" s="156"/>
      <c r="D639" s="150" t="s">
        <v>177</v>
      </c>
      <c r="E639" s="157" t="s">
        <v>19</v>
      </c>
      <c r="F639" s="158" t="s">
        <v>727</v>
      </c>
      <c r="H639" s="159">
        <v>0.82499999999999996</v>
      </c>
      <c r="I639" s="160"/>
      <c r="L639" s="156"/>
      <c r="M639" s="161"/>
      <c r="T639" s="162"/>
      <c r="AT639" s="157" t="s">
        <v>177</v>
      </c>
      <c r="AU639" s="157" t="s">
        <v>82</v>
      </c>
      <c r="AV639" s="13" t="s">
        <v>82</v>
      </c>
      <c r="AW639" s="13" t="s">
        <v>33</v>
      </c>
      <c r="AX639" s="13" t="s">
        <v>72</v>
      </c>
      <c r="AY639" s="157" t="s">
        <v>166</v>
      </c>
    </row>
    <row r="640" spans="2:51" s="13" customFormat="1" ht="11.25">
      <c r="B640" s="156"/>
      <c r="D640" s="150" t="s">
        <v>177</v>
      </c>
      <c r="E640" s="157" t="s">
        <v>19</v>
      </c>
      <c r="F640" s="158" t="s">
        <v>728</v>
      </c>
      <c r="H640" s="159">
        <v>9.0999999999999998E-2</v>
      </c>
      <c r="I640" s="160"/>
      <c r="L640" s="156"/>
      <c r="M640" s="161"/>
      <c r="T640" s="162"/>
      <c r="AT640" s="157" t="s">
        <v>177</v>
      </c>
      <c r="AU640" s="157" t="s">
        <v>82</v>
      </c>
      <c r="AV640" s="13" t="s">
        <v>82</v>
      </c>
      <c r="AW640" s="13" t="s">
        <v>33</v>
      </c>
      <c r="AX640" s="13" t="s">
        <v>72</v>
      </c>
      <c r="AY640" s="157" t="s">
        <v>166</v>
      </c>
    </row>
    <row r="641" spans="2:65" s="14" customFormat="1" ht="11.25">
      <c r="B641" s="163"/>
      <c r="D641" s="150" t="s">
        <v>177</v>
      </c>
      <c r="E641" s="164" t="s">
        <v>19</v>
      </c>
      <c r="F641" s="165" t="s">
        <v>206</v>
      </c>
      <c r="H641" s="166">
        <v>208.24199999999993</v>
      </c>
      <c r="I641" s="167"/>
      <c r="L641" s="163"/>
      <c r="M641" s="168"/>
      <c r="T641" s="169"/>
      <c r="AT641" s="164" t="s">
        <v>177</v>
      </c>
      <c r="AU641" s="164" t="s">
        <v>82</v>
      </c>
      <c r="AV641" s="14" t="s">
        <v>173</v>
      </c>
      <c r="AW641" s="14" t="s">
        <v>33</v>
      </c>
      <c r="AX641" s="14" t="s">
        <v>80</v>
      </c>
      <c r="AY641" s="164" t="s">
        <v>166</v>
      </c>
    </row>
    <row r="642" spans="2:65" s="1" customFormat="1" ht="37.9" customHeight="1">
      <c r="B642" s="33"/>
      <c r="C642" s="132" t="s">
        <v>729</v>
      </c>
      <c r="D642" s="132" t="s">
        <v>168</v>
      </c>
      <c r="E642" s="133" t="s">
        <v>730</v>
      </c>
      <c r="F642" s="134" t="s">
        <v>731</v>
      </c>
      <c r="G642" s="135" t="s">
        <v>341</v>
      </c>
      <c r="H642" s="136">
        <v>3.5880000000000001</v>
      </c>
      <c r="I642" s="137"/>
      <c r="J642" s="138">
        <f>ROUND(I642*H642,2)</f>
        <v>0</v>
      </c>
      <c r="K642" s="134" t="s">
        <v>172</v>
      </c>
      <c r="L642" s="33"/>
      <c r="M642" s="139" t="s">
        <v>19</v>
      </c>
      <c r="N642" s="140" t="s">
        <v>43</v>
      </c>
      <c r="P642" s="141">
        <f>O642*H642</f>
        <v>0</v>
      </c>
      <c r="Q642" s="141">
        <v>1.06277</v>
      </c>
      <c r="R642" s="141">
        <f>Q642*H642</f>
        <v>3.8132187600000003</v>
      </c>
      <c r="S642" s="141">
        <v>0</v>
      </c>
      <c r="T642" s="142">
        <f>S642*H642</f>
        <v>0</v>
      </c>
      <c r="AR642" s="143" t="s">
        <v>173</v>
      </c>
      <c r="AT642" s="143" t="s">
        <v>168</v>
      </c>
      <c r="AU642" s="143" t="s">
        <v>82</v>
      </c>
      <c r="AY642" s="18" t="s">
        <v>166</v>
      </c>
      <c r="BE642" s="144">
        <f>IF(N642="základní",J642,0)</f>
        <v>0</v>
      </c>
      <c r="BF642" s="144">
        <f>IF(N642="snížená",J642,0)</f>
        <v>0</v>
      </c>
      <c r="BG642" s="144">
        <f>IF(N642="zákl. přenesená",J642,0)</f>
        <v>0</v>
      </c>
      <c r="BH642" s="144">
        <f>IF(N642="sníž. přenesená",J642,0)</f>
        <v>0</v>
      </c>
      <c r="BI642" s="144">
        <f>IF(N642="nulová",J642,0)</f>
        <v>0</v>
      </c>
      <c r="BJ642" s="18" t="s">
        <v>80</v>
      </c>
      <c r="BK642" s="144">
        <f>ROUND(I642*H642,2)</f>
        <v>0</v>
      </c>
      <c r="BL642" s="18" t="s">
        <v>173</v>
      </c>
      <c r="BM642" s="143" t="s">
        <v>732</v>
      </c>
    </row>
    <row r="643" spans="2:65" s="1" customFormat="1" ht="11.25">
      <c r="B643" s="33"/>
      <c r="D643" s="145" t="s">
        <v>175</v>
      </c>
      <c r="F643" s="146" t="s">
        <v>733</v>
      </c>
      <c r="I643" s="147"/>
      <c r="L643" s="33"/>
      <c r="M643" s="148"/>
      <c r="T643" s="54"/>
      <c r="AT643" s="18" t="s">
        <v>175</v>
      </c>
      <c r="AU643" s="18" t="s">
        <v>82</v>
      </c>
    </row>
    <row r="644" spans="2:65" s="12" customFormat="1" ht="11.25">
      <c r="B644" s="149"/>
      <c r="D644" s="150" t="s">
        <v>177</v>
      </c>
      <c r="E644" s="151" t="s">
        <v>19</v>
      </c>
      <c r="F644" s="152" t="s">
        <v>191</v>
      </c>
      <c r="H644" s="151" t="s">
        <v>19</v>
      </c>
      <c r="I644" s="153"/>
      <c r="L644" s="149"/>
      <c r="M644" s="154"/>
      <c r="T644" s="155"/>
      <c r="AT644" s="151" t="s">
        <v>177</v>
      </c>
      <c r="AU644" s="151" t="s">
        <v>82</v>
      </c>
      <c r="AV644" s="12" t="s">
        <v>80</v>
      </c>
      <c r="AW644" s="12" t="s">
        <v>33</v>
      </c>
      <c r="AX644" s="12" t="s">
        <v>72</v>
      </c>
      <c r="AY644" s="151" t="s">
        <v>166</v>
      </c>
    </row>
    <row r="645" spans="2:65" s="12" customFormat="1" ht="11.25">
      <c r="B645" s="149"/>
      <c r="D645" s="150" t="s">
        <v>177</v>
      </c>
      <c r="E645" s="151" t="s">
        <v>19</v>
      </c>
      <c r="F645" s="152" t="s">
        <v>734</v>
      </c>
      <c r="H645" s="151" t="s">
        <v>19</v>
      </c>
      <c r="I645" s="153"/>
      <c r="L645" s="149"/>
      <c r="M645" s="154"/>
      <c r="T645" s="155"/>
      <c r="AT645" s="151" t="s">
        <v>177</v>
      </c>
      <c r="AU645" s="151" t="s">
        <v>82</v>
      </c>
      <c r="AV645" s="12" t="s">
        <v>80</v>
      </c>
      <c r="AW645" s="12" t="s">
        <v>33</v>
      </c>
      <c r="AX645" s="12" t="s">
        <v>72</v>
      </c>
      <c r="AY645" s="151" t="s">
        <v>166</v>
      </c>
    </row>
    <row r="646" spans="2:65" s="12" customFormat="1" ht="11.25">
      <c r="B646" s="149"/>
      <c r="D646" s="150" t="s">
        <v>177</v>
      </c>
      <c r="E646" s="151" t="s">
        <v>19</v>
      </c>
      <c r="F646" s="152" t="s">
        <v>476</v>
      </c>
      <c r="H646" s="151" t="s">
        <v>19</v>
      </c>
      <c r="I646" s="153"/>
      <c r="L646" s="149"/>
      <c r="M646" s="154"/>
      <c r="T646" s="155"/>
      <c r="AT646" s="151" t="s">
        <v>177</v>
      </c>
      <c r="AU646" s="151" t="s">
        <v>82</v>
      </c>
      <c r="AV646" s="12" t="s">
        <v>80</v>
      </c>
      <c r="AW646" s="12" t="s">
        <v>33</v>
      </c>
      <c r="AX646" s="12" t="s">
        <v>72</v>
      </c>
      <c r="AY646" s="151" t="s">
        <v>166</v>
      </c>
    </row>
    <row r="647" spans="2:65" s="13" customFormat="1" ht="11.25">
      <c r="B647" s="156"/>
      <c r="D647" s="150" t="s">
        <v>177</v>
      </c>
      <c r="E647" s="157" t="s">
        <v>19</v>
      </c>
      <c r="F647" s="158" t="s">
        <v>735</v>
      </c>
      <c r="H647" s="159">
        <v>1142.94</v>
      </c>
      <c r="I647" s="160"/>
      <c r="L647" s="156"/>
      <c r="M647" s="161"/>
      <c r="T647" s="162"/>
      <c r="AT647" s="157" t="s">
        <v>177</v>
      </c>
      <c r="AU647" s="157" t="s">
        <v>82</v>
      </c>
      <c r="AV647" s="13" t="s">
        <v>82</v>
      </c>
      <c r="AW647" s="13" t="s">
        <v>33</v>
      </c>
      <c r="AX647" s="13" t="s">
        <v>72</v>
      </c>
      <c r="AY647" s="157" t="s">
        <v>166</v>
      </c>
    </row>
    <row r="648" spans="2:65" s="12" customFormat="1" ht="11.25">
      <c r="B648" s="149"/>
      <c r="D648" s="150" t="s">
        <v>177</v>
      </c>
      <c r="E648" s="151" t="s">
        <v>19</v>
      </c>
      <c r="F648" s="152" t="s">
        <v>478</v>
      </c>
      <c r="H648" s="151" t="s">
        <v>19</v>
      </c>
      <c r="I648" s="153"/>
      <c r="L648" s="149"/>
      <c r="M648" s="154"/>
      <c r="T648" s="155"/>
      <c r="AT648" s="151" t="s">
        <v>177</v>
      </c>
      <c r="AU648" s="151" t="s">
        <v>82</v>
      </c>
      <c r="AV648" s="12" t="s">
        <v>80</v>
      </c>
      <c r="AW648" s="12" t="s">
        <v>33</v>
      </c>
      <c r="AX648" s="12" t="s">
        <v>72</v>
      </c>
      <c r="AY648" s="151" t="s">
        <v>166</v>
      </c>
    </row>
    <row r="649" spans="2:65" s="13" customFormat="1" ht="11.25">
      <c r="B649" s="156"/>
      <c r="D649" s="150" t="s">
        <v>177</v>
      </c>
      <c r="E649" s="157" t="s">
        <v>19</v>
      </c>
      <c r="F649" s="158" t="s">
        <v>736</v>
      </c>
      <c r="H649" s="159">
        <v>237</v>
      </c>
      <c r="I649" s="160"/>
      <c r="L649" s="156"/>
      <c r="M649" s="161"/>
      <c r="T649" s="162"/>
      <c r="AT649" s="157" t="s">
        <v>177</v>
      </c>
      <c r="AU649" s="157" t="s">
        <v>82</v>
      </c>
      <c r="AV649" s="13" t="s">
        <v>82</v>
      </c>
      <c r="AW649" s="13" t="s">
        <v>33</v>
      </c>
      <c r="AX649" s="13" t="s">
        <v>72</v>
      </c>
      <c r="AY649" s="157" t="s">
        <v>166</v>
      </c>
    </row>
    <row r="650" spans="2:65" s="15" customFormat="1" ht="11.25">
      <c r="B650" s="180"/>
      <c r="D650" s="150" t="s">
        <v>177</v>
      </c>
      <c r="E650" s="181" t="s">
        <v>19</v>
      </c>
      <c r="F650" s="182" t="s">
        <v>410</v>
      </c>
      <c r="H650" s="183">
        <v>1379.94</v>
      </c>
      <c r="I650" s="184"/>
      <c r="L650" s="180"/>
      <c r="M650" s="185"/>
      <c r="T650" s="186"/>
      <c r="AT650" s="181" t="s">
        <v>177</v>
      </c>
      <c r="AU650" s="181" t="s">
        <v>82</v>
      </c>
      <c r="AV650" s="15" t="s">
        <v>185</v>
      </c>
      <c r="AW650" s="15" t="s">
        <v>33</v>
      </c>
      <c r="AX650" s="15" t="s">
        <v>72</v>
      </c>
      <c r="AY650" s="181" t="s">
        <v>166</v>
      </c>
    </row>
    <row r="651" spans="2:65" s="13" customFormat="1" ht="11.25">
      <c r="B651" s="156"/>
      <c r="D651" s="150" t="s">
        <v>177</v>
      </c>
      <c r="E651" s="157" t="s">
        <v>19</v>
      </c>
      <c r="F651" s="158" t="s">
        <v>737</v>
      </c>
      <c r="H651" s="159">
        <v>3.5880000000000001</v>
      </c>
      <c r="I651" s="160"/>
      <c r="L651" s="156"/>
      <c r="M651" s="161"/>
      <c r="T651" s="162"/>
      <c r="AT651" s="157" t="s">
        <v>177</v>
      </c>
      <c r="AU651" s="157" t="s">
        <v>82</v>
      </c>
      <c r="AV651" s="13" t="s">
        <v>82</v>
      </c>
      <c r="AW651" s="13" t="s">
        <v>33</v>
      </c>
      <c r="AX651" s="13" t="s">
        <v>80</v>
      </c>
      <c r="AY651" s="157" t="s">
        <v>166</v>
      </c>
    </row>
    <row r="652" spans="2:65" s="11" customFormat="1" ht="22.9" customHeight="1">
      <c r="B652" s="120"/>
      <c r="D652" s="121" t="s">
        <v>71</v>
      </c>
      <c r="E652" s="130" t="s">
        <v>173</v>
      </c>
      <c r="F652" s="130" t="s">
        <v>738</v>
      </c>
      <c r="I652" s="123"/>
      <c r="J652" s="131">
        <f>BK652</f>
        <v>0</v>
      </c>
      <c r="L652" s="120"/>
      <c r="M652" s="125"/>
      <c r="P652" s="126">
        <f>SUM(P653:P833)</f>
        <v>0</v>
      </c>
      <c r="R652" s="126">
        <f>SUM(R653:R833)</f>
        <v>518.50563989000011</v>
      </c>
      <c r="T652" s="127">
        <f>SUM(T653:T833)</f>
        <v>0</v>
      </c>
      <c r="AR652" s="121" t="s">
        <v>80</v>
      </c>
      <c r="AT652" s="128" t="s">
        <v>71</v>
      </c>
      <c r="AU652" s="128" t="s">
        <v>80</v>
      </c>
      <c r="AY652" s="121" t="s">
        <v>166</v>
      </c>
      <c r="BK652" s="129">
        <f>SUM(BK653:BK833)</f>
        <v>0</v>
      </c>
    </row>
    <row r="653" spans="2:65" s="1" customFormat="1" ht="49.15" customHeight="1">
      <c r="B653" s="33"/>
      <c r="C653" s="132" t="s">
        <v>739</v>
      </c>
      <c r="D653" s="132" t="s">
        <v>168</v>
      </c>
      <c r="E653" s="133" t="s">
        <v>740</v>
      </c>
      <c r="F653" s="134" t="s">
        <v>741</v>
      </c>
      <c r="G653" s="135" t="s">
        <v>307</v>
      </c>
      <c r="H653" s="136">
        <v>32</v>
      </c>
      <c r="I653" s="137"/>
      <c r="J653" s="138">
        <f>ROUND(I653*H653,2)</f>
        <v>0</v>
      </c>
      <c r="K653" s="134" t="s">
        <v>172</v>
      </c>
      <c r="L653" s="33"/>
      <c r="M653" s="139" t="s">
        <v>19</v>
      </c>
      <c r="N653" s="140" t="s">
        <v>43</v>
      </c>
      <c r="P653" s="141">
        <f>O653*H653</f>
        <v>0</v>
      </c>
      <c r="Q653" s="141">
        <v>8.7720000000000006E-2</v>
      </c>
      <c r="R653" s="141">
        <f>Q653*H653</f>
        <v>2.8070400000000002</v>
      </c>
      <c r="S653" s="141">
        <v>0</v>
      </c>
      <c r="T653" s="142">
        <f>S653*H653</f>
        <v>0</v>
      </c>
      <c r="AR653" s="143" t="s">
        <v>173</v>
      </c>
      <c r="AT653" s="143" t="s">
        <v>168</v>
      </c>
      <c r="AU653" s="143" t="s">
        <v>82</v>
      </c>
      <c r="AY653" s="18" t="s">
        <v>166</v>
      </c>
      <c r="BE653" s="144">
        <f>IF(N653="základní",J653,0)</f>
        <v>0</v>
      </c>
      <c r="BF653" s="144">
        <f>IF(N653="snížená",J653,0)</f>
        <v>0</v>
      </c>
      <c r="BG653" s="144">
        <f>IF(N653="zákl. přenesená",J653,0)</f>
        <v>0</v>
      </c>
      <c r="BH653" s="144">
        <f>IF(N653="sníž. přenesená",J653,0)</f>
        <v>0</v>
      </c>
      <c r="BI653" s="144">
        <f>IF(N653="nulová",J653,0)</f>
        <v>0</v>
      </c>
      <c r="BJ653" s="18" t="s">
        <v>80</v>
      </c>
      <c r="BK653" s="144">
        <f>ROUND(I653*H653,2)</f>
        <v>0</v>
      </c>
      <c r="BL653" s="18" t="s">
        <v>173</v>
      </c>
      <c r="BM653" s="143" t="s">
        <v>742</v>
      </c>
    </row>
    <row r="654" spans="2:65" s="1" customFormat="1" ht="11.25">
      <c r="B654" s="33"/>
      <c r="D654" s="145" t="s">
        <v>175</v>
      </c>
      <c r="F654" s="146" t="s">
        <v>743</v>
      </c>
      <c r="I654" s="147"/>
      <c r="L654" s="33"/>
      <c r="M654" s="148"/>
      <c r="T654" s="54"/>
      <c r="AT654" s="18" t="s">
        <v>175</v>
      </c>
      <c r="AU654" s="18" t="s">
        <v>82</v>
      </c>
    </row>
    <row r="655" spans="2:65" s="12" customFormat="1" ht="22.5">
      <c r="B655" s="149"/>
      <c r="D655" s="150" t="s">
        <v>177</v>
      </c>
      <c r="E655" s="151" t="s">
        <v>19</v>
      </c>
      <c r="F655" s="152" t="s">
        <v>744</v>
      </c>
      <c r="H655" s="151" t="s">
        <v>19</v>
      </c>
      <c r="I655" s="153"/>
      <c r="L655" s="149"/>
      <c r="M655" s="154"/>
      <c r="T655" s="155"/>
      <c r="AT655" s="151" t="s">
        <v>177</v>
      </c>
      <c r="AU655" s="151" t="s">
        <v>82</v>
      </c>
      <c r="AV655" s="12" t="s">
        <v>80</v>
      </c>
      <c r="AW655" s="12" t="s">
        <v>33</v>
      </c>
      <c r="AX655" s="12" t="s">
        <v>72</v>
      </c>
      <c r="AY655" s="151" t="s">
        <v>166</v>
      </c>
    </row>
    <row r="656" spans="2:65" s="12" customFormat="1" ht="11.25">
      <c r="B656" s="149"/>
      <c r="D656" s="150" t="s">
        <v>177</v>
      </c>
      <c r="E656" s="151" t="s">
        <v>19</v>
      </c>
      <c r="F656" s="152" t="s">
        <v>745</v>
      </c>
      <c r="H656" s="151" t="s">
        <v>19</v>
      </c>
      <c r="I656" s="153"/>
      <c r="L656" s="149"/>
      <c r="M656" s="154"/>
      <c r="T656" s="155"/>
      <c r="AT656" s="151" t="s">
        <v>177</v>
      </c>
      <c r="AU656" s="151" t="s">
        <v>82</v>
      </c>
      <c r="AV656" s="12" t="s">
        <v>80</v>
      </c>
      <c r="AW656" s="12" t="s">
        <v>33</v>
      </c>
      <c r="AX656" s="12" t="s">
        <v>72</v>
      </c>
      <c r="AY656" s="151" t="s">
        <v>166</v>
      </c>
    </row>
    <row r="657" spans="2:65" s="12" customFormat="1" ht="11.25">
      <c r="B657" s="149"/>
      <c r="D657" s="150" t="s">
        <v>177</v>
      </c>
      <c r="E657" s="151" t="s">
        <v>19</v>
      </c>
      <c r="F657" s="152" t="s">
        <v>746</v>
      </c>
      <c r="H657" s="151" t="s">
        <v>19</v>
      </c>
      <c r="I657" s="153"/>
      <c r="L657" s="149"/>
      <c r="M657" s="154"/>
      <c r="T657" s="155"/>
      <c r="AT657" s="151" t="s">
        <v>177</v>
      </c>
      <c r="AU657" s="151" t="s">
        <v>82</v>
      </c>
      <c r="AV657" s="12" t="s">
        <v>80</v>
      </c>
      <c r="AW657" s="12" t="s">
        <v>33</v>
      </c>
      <c r="AX657" s="12" t="s">
        <v>72</v>
      </c>
      <c r="AY657" s="151" t="s">
        <v>166</v>
      </c>
    </row>
    <row r="658" spans="2:65" s="12" customFormat="1" ht="11.25">
      <c r="B658" s="149"/>
      <c r="D658" s="150" t="s">
        <v>177</v>
      </c>
      <c r="E658" s="151" t="s">
        <v>19</v>
      </c>
      <c r="F658" s="152" t="s">
        <v>747</v>
      </c>
      <c r="H658" s="151" t="s">
        <v>19</v>
      </c>
      <c r="I658" s="153"/>
      <c r="L658" s="149"/>
      <c r="M658" s="154"/>
      <c r="T658" s="155"/>
      <c r="AT658" s="151" t="s">
        <v>177</v>
      </c>
      <c r="AU658" s="151" t="s">
        <v>82</v>
      </c>
      <c r="AV658" s="12" t="s">
        <v>80</v>
      </c>
      <c r="AW658" s="12" t="s">
        <v>33</v>
      </c>
      <c r="AX658" s="12" t="s">
        <v>72</v>
      </c>
      <c r="AY658" s="151" t="s">
        <v>166</v>
      </c>
    </row>
    <row r="659" spans="2:65" s="13" customFormat="1" ht="11.25">
      <c r="B659" s="156"/>
      <c r="D659" s="150" t="s">
        <v>177</v>
      </c>
      <c r="E659" s="157" t="s">
        <v>19</v>
      </c>
      <c r="F659" s="158" t="s">
        <v>748</v>
      </c>
      <c r="H659" s="159">
        <v>22</v>
      </c>
      <c r="I659" s="160"/>
      <c r="L659" s="156"/>
      <c r="M659" s="161"/>
      <c r="T659" s="162"/>
      <c r="AT659" s="157" t="s">
        <v>177</v>
      </c>
      <c r="AU659" s="157" t="s">
        <v>82</v>
      </c>
      <c r="AV659" s="13" t="s">
        <v>82</v>
      </c>
      <c r="AW659" s="13" t="s">
        <v>33</v>
      </c>
      <c r="AX659" s="13" t="s">
        <v>72</v>
      </c>
      <c r="AY659" s="157" t="s">
        <v>166</v>
      </c>
    </row>
    <row r="660" spans="2:65" s="12" customFormat="1" ht="11.25">
      <c r="B660" s="149"/>
      <c r="D660" s="150" t="s">
        <v>177</v>
      </c>
      <c r="E660" s="151" t="s">
        <v>19</v>
      </c>
      <c r="F660" s="152" t="s">
        <v>749</v>
      </c>
      <c r="H660" s="151" t="s">
        <v>19</v>
      </c>
      <c r="I660" s="153"/>
      <c r="L660" s="149"/>
      <c r="M660" s="154"/>
      <c r="T660" s="155"/>
      <c r="AT660" s="151" t="s">
        <v>177</v>
      </c>
      <c r="AU660" s="151" t="s">
        <v>82</v>
      </c>
      <c r="AV660" s="12" t="s">
        <v>80</v>
      </c>
      <c r="AW660" s="12" t="s">
        <v>33</v>
      </c>
      <c r="AX660" s="12" t="s">
        <v>72</v>
      </c>
      <c r="AY660" s="151" t="s">
        <v>166</v>
      </c>
    </row>
    <row r="661" spans="2:65" s="13" customFormat="1" ht="11.25">
      <c r="B661" s="156"/>
      <c r="D661" s="150" t="s">
        <v>177</v>
      </c>
      <c r="E661" s="157" t="s">
        <v>19</v>
      </c>
      <c r="F661" s="158" t="s">
        <v>357</v>
      </c>
      <c r="H661" s="159">
        <v>10</v>
      </c>
      <c r="I661" s="160"/>
      <c r="L661" s="156"/>
      <c r="M661" s="161"/>
      <c r="T661" s="162"/>
      <c r="AT661" s="157" t="s">
        <v>177</v>
      </c>
      <c r="AU661" s="157" t="s">
        <v>82</v>
      </c>
      <c r="AV661" s="13" t="s">
        <v>82</v>
      </c>
      <c r="AW661" s="13" t="s">
        <v>33</v>
      </c>
      <c r="AX661" s="13" t="s">
        <v>72</v>
      </c>
      <c r="AY661" s="157" t="s">
        <v>166</v>
      </c>
    </row>
    <row r="662" spans="2:65" s="14" customFormat="1" ht="11.25">
      <c r="B662" s="163"/>
      <c r="D662" s="150" t="s">
        <v>177</v>
      </c>
      <c r="E662" s="164" t="s">
        <v>19</v>
      </c>
      <c r="F662" s="165" t="s">
        <v>206</v>
      </c>
      <c r="H662" s="166">
        <v>32</v>
      </c>
      <c r="I662" s="167"/>
      <c r="L662" s="163"/>
      <c r="M662" s="168"/>
      <c r="T662" s="169"/>
      <c r="AT662" s="164" t="s">
        <v>177</v>
      </c>
      <c r="AU662" s="164" t="s">
        <v>82</v>
      </c>
      <c r="AV662" s="14" t="s">
        <v>173</v>
      </c>
      <c r="AW662" s="14" t="s">
        <v>33</v>
      </c>
      <c r="AX662" s="14" t="s">
        <v>80</v>
      </c>
      <c r="AY662" s="164" t="s">
        <v>166</v>
      </c>
    </row>
    <row r="663" spans="2:65" s="1" customFormat="1" ht="49.15" customHeight="1">
      <c r="B663" s="33"/>
      <c r="C663" s="132" t="s">
        <v>750</v>
      </c>
      <c r="D663" s="132" t="s">
        <v>168</v>
      </c>
      <c r="E663" s="133" t="s">
        <v>751</v>
      </c>
      <c r="F663" s="134" t="s">
        <v>752</v>
      </c>
      <c r="G663" s="135" t="s">
        <v>307</v>
      </c>
      <c r="H663" s="136">
        <v>192</v>
      </c>
      <c r="I663" s="137"/>
      <c r="J663" s="138">
        <f>ROUND(I663*H663,2)</f>
        <v>0</v>
      </c>
      <c r="K663" s="134" t="s">
        <v>172</v>
      </c>
      <c r="L663" s="33"/>
      <c r="M663" s="139" t="s">
        <v>19</v>
      </c>
      <c r="N663" s="140" t="s">
        <v>43</v>
      </c>
      <c r="P663" s="141">
        <f>O663*H663</f>
        <v>0</v>
      </c>
      <c r="Q663" s="141">
        <v>0.12901000000000001</v>
      </c>
      <c r="R663" s="141">
        <f>Q663*H663</f>
        <v>24.769920000000003</v>
      </c>
      <c r="S663" s="141">
        <v>0</v>
      </c>
      <c r="T663" s="142">
        <f>S663*H663</f>
        <v>0</v>
      </c>
      <c r="AR663" s="143" t="s">
        <v>173</v>
      </c>
      <c r="AT663" s="143" t="s">
        <v>168</v>
      </c>
      <c r="AU663" s="143" t="s">
        <v>82</v>
      </c>
      <c r="AY663" s="18" t="s">
        <v>166</v>
      </c>
      <c r="BE663" s="144">
        <f>IF(N663="základní",J663,0)</f>
        <v>0</v>
      </c>
      <c r="BF663" s="144">
        <f>IF(N663="snížená",J663,0)</f>
        <v>0</v>
      </c>
      <c r="BG663" s="144">
        <f>IF(N663="zákl. přenesená",J663,0)</f>
        <v>0</v>
      </c>
      <c r="BH663" s="144">
        <f>IF(N663="sníž. přenesená",J663,0)</f>
        <v>0</v>
      </c>
      <c r="BI663" s="144">
        <f>IF(N663="nulová",J663,0)</f>
        <v>0</v>
      </c>
      <c r="BJ663" s="18" t="s">
        <v>80</v>
      </c>
      <c r="BK663" s="144">
        <f>ROUND(I663*H663,2)</f>
        <v>0</v>
      </c>
      <c r="BL663" s="18" t="s">
        <v>173</v>
      </c>
      <c r="BM663" s="143" t="s">
        <v>753</v>
      </c>
    </row>
    <row r="664" spans="2:65" s="1" customFormat="1" ht="11.25">
      <c r="B664" s="33"/>
      <c r="D664" s="145" t="s">
        <v>175</v>
      </c>
      <c r="F664" s="146" t="s">
        <v>754</v>
      </c>
      <c r="I664" s="147"/>
      <c r="L664" s="33"/>
      <c r="M664" s="148"/>
      <c r="T664" s="54"/>
      <c r="AT664" s="18" t="s">
        <v>175</v>
      </c>
      <c r="AU664" s="18" t="s">
        <v>82</v>
      </c>
    </row>
    <row r="665" spans="2:65" s="12" customFormat="1" ht="22.5">
      <c r="B665" s="149"/>
      <c r="D665" s="150" t="s">
        <v>177</v>
      </c>
      <c r="E665" s="151" t="s">
        <v>19</v>
      </c>
      <c r="F665" s="152" t="s">
        <v>744</v>
      </c>
      <c r="H665" s="151" t="s">
        <v>19</v>
      </c>
      <c r="I665" s="153"/>
      <c r="L665" s="149"/>
      <c r="M665" s="154"/>
      <c r="T665" s="155"/>
      <c r="AT665" s="151" t="s">
        <v>177</v>
      </c>
      <c r="AU665" s="151" t="s">
        <v>82</v>
      </c>
      <c r="AV665" s="12" t="s">
        <v>80</v>
      </c>
      <c r="AW665" s="12" t="s">
        <v>33</v>
      </c>
      <c r="AX665" s="12" t="s">
        <v>72</v>
      </c>
      <c r="AY665" s="151" t="s">
        <v>166</v>
      </c>
    </row>
    <row r="666" spans="2:65" s="12" customFormat="1" ht="11.25">
      <c r="B666" s="149"/>
      <c r="D666" s="150" t="s">
        <v>177</v>
      </c>
      <c r="E666" s="151" t="s">
        <v>19</v>
      </c>
      <c r="F666" s="152" t="s">
        <v>745</v>
      </c>
      <c r="H666" s="151" t="s">
        <v>19</v>
      </c>
      <c r="I666" s="153"/>
      <c r="L666" s="149"/>
      <c r="M666" s="154"/>
      <c r="T666" s="155"/>
      <c r="AT666" s="151" t="s">
        <v>177</v>
      </c>
      <c r="AU666" s="151" t="s">
        <v>82</v>
      </c>
      <c r="AV666" s="12" t="s">
        <v>80</v>
      </c>
      <c r="AW666" s="12" t="s">
        <v>33</v>
      </c>
      <c r="AX666" s="12" t="s">
        <v>72</v>
      </c>
      <c r="AY666" s="151" t="s">
        <v>166</v>
      </c>
    </row>
    <row r="667" spans="2:65" s="12" customFormat="1" ht="11.25">
      <c r="B667" s="149"/>
      <c r="D667" s="150" t="s">
        <v>177</v>
      </c>
      <c r="E667" s="151" t="s">
        <v>19</v>
      </c>
      <c r="F667" s="152" t="s">
        <v>755</v>
      </c>
      <c r="H667" s="151" t="s">
        <v>19</v>
      </c>
      <c r="I667" s="153"/>
      <c r="L667" s="149"/>
      <c r="M667" s="154"/>
      <c r="T667" s="155"/>
      <c r="AT667" s="151" t="s">
        <v>177</v>
      </c>
      <c r="AU667" s="151" t="s">
        <v>82</v>
      </c>
      <c r="AV667" s="12" t="s">
        <v>80</v>
      </c>
      <c r="AW667" s="12" t="s">
        <v>33</v>
      </c>
      <c r="AX667" s="12" t="s">
        <v>72</v>
      </c>
      <c r="AY667" s="151" t="s">
        <v>166</v>
      </c>
    </row>
    <row r="668" spans="2:65" s="12" customFormat="1" ht="11.25">
      <c r="B668" s="149"/>
      <c r="D668" s="150" t="s">
        <v>177</v>
      </c>
      <c r="E668" s="151" t="s">
        <v>19</v>
      </c>
      <c r="F668" s="152" t="s">
        <v>756</v>
      </c>
      <c r="H668" s="151" t="s">
        <v>19</v>
      </c>
      <c r="I668" s="153"/>
      <c r="L668" s="149"/>
      <c r="M668" s="154"/>
      <c r="T668" s="155"/>
      <c r="AT668" s="151" t="s">
        <v>177</v>
      </c>
      <c r="AU668" s="151" t="s">
        <v>82</v>
      </c>
      <c r="AV668" s="12" t="s">
        <v>80</v>
      </c>
      <c r="AW668" s="12" t="s">
        <v>33</v>
      </c>
      <c r="AX668" s="12" t="s">
        <v>72</v>
      </c>
      <c r="AY668" s="151" t="s">
        <v>166</v>
      </c>
    </row>
    <row r="669" spans="2:65" s="13" customFormat="1" ht="11.25">
      <c r="B669" s="156"/>
      <c r="D669" s="150" t="s">
        <v>177</v>
      </c>
      <c r="E669" s="157" t="s">
        <v>19</v>
      </c>
      <c r="F669" s="158" t="s">
        <v>757</v>
      </c>
      <c r="H669" s="159">
        <v>120</v>
      </c>
      <c r="I669" s="160"/>
      <c r="L669" s="156"/>
      <c r="M669" s="161"/>
      <c r="T669" s="162"/>
      <c r="AT669" s="157" t="s">
        <v>177</v>
      </c>
      <c r="AU669" s="157" t="s">
        <v>82</v>
      </c>
      <c r="AV669" s="13" t="s">
        <v>82</v>
      </c>
      <c r="AW669" s="13" t="s">
        <v>33</v>
      </c>
      <c r="AX669" s="13" t="s">
        <v>72</v>
      </c>
      <c r="AY669" s="157" t="s">
        <v>166</v>
      </c>
    </row>
    <row r="670" spans="2:65" s="13" customFormat="1" ht="11.25">
      <c r="B670" s="156"/>
      <c r="D670" s="150" t="s">
        <v>177</v>
      </c>
      <c r="E670" s="157" t="s">
        <v>19</v>
      </c>
      <c r="F670" s="158" t="s">
        <v>758</v>
      </c>
      <c r="H670" s="159">
        <v>30</v>
      </c>
      <c r="I670" s="160"/>
      <c r="L670" s="156"/>
      <c r="M670" s="161"/>
      <c r="T670" s="162"/>
      <c r="AT670" s="157" t="s">
        <v>177</v>
      </c>
      <c r="AU670" s="157" t="s">
        <v>82</v>
      </c>
      <c r="AV670" s="13" t="s">
        <v>82</v>
      </c>
      <c r="AW670" s="13" t="s">
        <v>33</v>
      </c>
      <c r="AX670" s="13" t="s">
        <v>72</v>
      </c>
      <c r="AY670" s="157" t="s">
        <v>166</v>
      </c>
    </row>
    <row r="671" spans="2:65" s="12" customFormat="1" ht="11.25">
      <c r="B671" s="149"/>
      <c r="D671" s="150" t="s">
        <v>177</v>
      </c>
      <c r="E671" s="151" t="s">
        <v>19</v>
      </c>
      <c r="F671" s="152" t="s">
        <v>759</v>
      </c>
      <c r="H671" s="151" t="s">
        <v>19</v>
      </c>
      <c r="I671" s="153"/>
      <c r="L671" s="149"/>
      <c r="M671" s="154"/>
      <c r="T671" s="155"/>
      <c r="AT671" s="151" t="s">
        <v>177</v>
      </c>
      <c r="AU671" s="151" t="s">
        <v>82</v>
      </c>
      <c r="AV671" s="12" t="s">
        <v>80</v>
      </c>
      <c r="AW671" s="12" t="s">
        <v>33</v>
      </c>
      <c r="AX671" s="12" t="s">
        <v>72</v>
      </c>
      <c r="AY671" s="151" t="s">
        <v>166</v>
      </c>
    </row>
    <row r="672" spans="2:65" s="13" customFormat="1" ht="11.25">
      <c r="B672" s="156"/>
      <c r="D672" s="150" t="s">
        <v>177</v>
      </c>
      <c r="E672" s="157" t="s">
        <v>19</v>
      </c>
      <c r="F672" s="158" t="s">
        <v>760</v>
      </c>
      <c r="H672" s="159">
        <v>2</v>
      </c>
      <c r="I672" s="160"/>
      <c r="L672" s="156"/>
      <c r="M672" s="161"/>
      <c r="T672" s="162"/>
      <c r="AT672" s="157" t="s">
        <v>177</v>
      </c>
      <c r="AU672" s="157" t="s">
        <v>82</v>
      </c>
      <c r="AV672" s="13" t="s">
        <v>82</v>
      </c>
      <c r="AW672" s="13" t="s">
        <v>33</v>
      </c>
      <c r="AX672" s="13" t="s">
        <v>72</v>
      </c>
      <c r="AY672" s="157" t="s">
        <v>166</v>
      </c>
    </row>
    <row r="673" spans="2:65" s="12" customFormat="1" ht="11.25">
      <c r="B673" s="149"/>
      <c r="D673" s="150" t="s">
        <v>177</v>
      </c>
      <c r="E673" s="151" t="s">
        <v>19</v>
      </c>
      <c r="F673" s="152" t="s">
        <v>761</v>
      </c>
      <c r="H673" s="151" t="s">
        <v>19</v>
      </c>
      <c r="I673" s="153"/>
      <c r="L673" s="149"/>
      <c r="M673" s="154"/>
      <c r="T673" s="155"/>
      <c r="AT673" s="151" t="s">
        <v>177</v>
      </c>
      <c r="AU673" s="151" t="s">
        <v>82</v>
      </c>
      <c r="AV673" s="12" t="s">
        <v>80</v>
      </c>
      <c r="AW673" s="12" t="s">
        <v>33</v>
      </c>
      <c r="AX673" s="12" t="s">
        <v>72</v>
      </c>
      <c r="AY673" s="151" t="s">
        <v>166</v>
      </c>
    </row>
    <row r="674" spans="2:65" s="13" customFormat="1" ht="11.25">
      <c r="B674" s="156"/>
      <c r="D674" s="150" t="s">
        <v>177</v>
      </c>
      <c r="E674" s="157" t="s">
        <v>19</v>
      </c>
      <c r="F674" s="158" t="s">
        <v>762</v>
      </c>
      <c r="H674" s="159">
        <v>12</v>
      </c>
      <c r="I674" s="160"/>
      <c r="L674" s="156"/>
      <c r="M674" s="161"/>
      <c r="T674" s="162"/>
      <c r="AT674" s="157" t="s">
        <v>177</v>
      </c>
      <c r="AU674" s="157" t="s">
        <v>82</v>
      </c>
      <c r="AV674" s="13" t="s">
        <v>82</v>
      </c>
      <c r="AW674" s="13" t="s">
        <v>33</v>
      </c>
      <c r="AX674" s="13" t="s">
        <v>72</v>
      </c>
      <c r="AY674" s="157" t="s">
        <v>166</v>
      </c>
    </row>
    <row r="675" spans="2:65" s="13" customFormat="1" ht="11.25">
      <c r="B675" s="156"/>
      <c r="D675" s="150" t="s">
        <v>177</v>
      </c>
      <c r="E675" s="157" t="s">
        <v>19</v>
      </c>
      <c r="F675" s="158" t="s">
        <v>763</v>
      </c>
      <c r="H675" s="159">
        <v>24</v>
      </c>
      <c r="I675" s="160"/>
      <c r="L675" s="156"/>
      <c r="M675" s="161"/>
      <c r="T675" s="162"/>
      <c r="AT675" s="157" t="s">
        <v>177</v>
      </c>
      <c r="AU675" s="157" t="s">
        <v>82</v>
      </c>
      <c r="AV675" s="13" t="s">
        <v>82</v>
      </c>
      <c r="AW675" s="13" t="s">
        <v>33</v>
      </c>
      <c r="AX675" s="13" t="s">
        <v>72</v>
      </c>
      <c r="AY675" s="157" t="s">
        <v>166</v>
      </c>
    </row>
    <row r="676" spans="2:65" s="13" customFormat="1" ht="11.25">
      <c r="B676" s="156"/>
      <c r="D676" s="150" t="s">
        <v>177</v>
      </c>
      <c r="E676" s="157" t="s">
        <v>19</v>
      </c>
      <c r="F676" s="158" t="s">
        <v>764</v>
      </c>
      <c r="H676" s="159">
        <v>2</v>
      </c>
      <c r="I676" s="160"/>
      <c r="L676" s="156"/>
      <c r="M676" s="161"/>
      <c r="T676" s="162"/>
      <c r="AT676" s="157" t="s">
        <v>177</v>
      </c>
      <c r="AU676" s="157" t="s">
        <v>82</v>
      </c>
      <c r="AV676" s="13" t="s">
        <v>82</v>
      </c>
      <c r="AW676" s="13" t="s">
        <v>33</v>
      </c>
      <c r="AX676" s="13" t="s">
        <v>72</v>
      </c>
      <c r="AY676" s="157" t="s">
        <v>166</v>
      </c>
    </row>
    <row r="677" spans="2:65" s="13" customFormat="1" ht="11.25">
      <c r="B677" s="156"/>
      <c r="D677" s="150" t="s">
        <v>177</v>
      </c>
      <c r="E677" s="157" t="s">
        <v>19</v>
      </c>
      <c r="F677" s="158" t="s">
        <v>765</v>
      </c>
      <c r="H677" s="159">
        <v>2</v>
      </c>
      <c r="I677" s="160"/>
      <c r="L677" s="156"/>
      <c r="M677" s="161"/>
      <c r="T677" s="162"/>
      <c r="AT677" s="157" t="s">
        <v>177</v>
      </c>
      <c r="AU677" s="157" t="s">
        <v>82</v>
      </c>
      <c r="AV677" s="13" t="s">
        <v>82</v>
      </c>
      <c r="AW677" s="13" t="s">
        <v>33</v>
      </c>
      <c r="AX677" s="13" t="s">
        <v>72</v>
      </c>
      <c r="AY677" s="157" t="s">
        <v>166</v>
      </c>
    </row>
    <row r="678" spans="2:65" s="14" customFormat="1" ht="11.25">
      <c r="B678" s="163"/>
      <c r="D678" s="150" t="s">
        <v>177</v>
      </c>
      <c r="E678" s="164" t="s">
        <v>19</v>
      </c>
      <c r="F678" s="165" t="s">
        <v>206</v>
      </c>
      <c r="H678" s="166">
        <v>192</v>
      </c>
      <c r="I678" s="167"/>
      <c r="L678" s="163"/>
      <c r="M678" s="168"/>
      <c r="T678" s="169"/>
      <c r="AT678" s="164" t="s">
        <v>177</v>
      </c>
      <c r="AU678" s="164" t="s">
        <v>82</v>
      </c>
      <c r="AV678" s="14" t="s">
        <v>173</v>
      </c>
      <c r="AW678" s="14" t="s">
        <v>33</v>
      </c>
      <c r="AX678" s="14" t="s">
        <v>80</v>
      </c>
      <c r="AY678" s="164" t="s">
        <v>166</v>
      </c>
    </row>
    <row r="679" spans="2:65" s="1" customFormat="1" ht="24.2" customHeight="1">
      <c r="B679" s="33"/>
      <c r="C679" s="170" t="s">
        <v>766</v>
      </c>
      <c r="D679" s="170" t="s">
        <v>277</v>
      </c>
      <c r="E679" s="171" t="s">
        <v>767</v>
      </c>
      <c r="F679" s="172" t="s">
        <v>768</v>
      </c>
      <c r="G679" s="173" t="s">
        <v>458</v>
      </c>
      <c r="H679" s="174">
        <v>220.68</v>
      </c>
      <c r="I679" s="175"/>
      <c r="J679" s="176">
        <f>ROUND(I679*H679,2)</f>
        <v>0</v>
      </c>
      <c r="K679" s="172" t="s">
        <v>172</v>
      </c>
      <c r="L679" s="177"/>
      <c r="M679" s="178" t="s">
        <v>19</v>
      </c>
      <c r="N679" s="179" t="s">
        <v>43</v>
      </c>
      <c r="P679" s="141">
        <f>O679*H679</f>
        <v>0</v>
      </c>
      <c r="Q679" s="141">
        <v>0.41299999999999998</v>
      </c>
      <c r="R679" s="141">
        <f>Q679*H679</f>
        <v>91.140839999999997</v>
      </c>
      <c r="S679" s="141">
        <v>0</v>
      </c>
      <c r="T679" s="142">
        <f>S679*H679</f>
        <v>0</v>
      </c>
      <c r="AR679" s="143" t="s">
        <v>233</v>
      </c>
      <c r="AT679" s="143" t="s">
        <v>277</v>
      </c>
      <c r="AU679" s="143" t="s">
        <v>82</v>
      </c>
      <c r="AY679" s="18" t="s">
        <v>166</v>
      </c>
      <c r="BE679" s="144">
        <f>IF(N679="základní",J679,0)</f>
        <v>0</v>
      </c>
      <c r="BF679" s="144">
        <f>IF(N679="snížená",J679,0)</f>
        <v>0</v>
      </c>
      <c r="BG679" s="144">
        <f>IF(N679="zákl. přenesená",J679,0)</f>
        <v>0</v>
      </c>
      <c r="BH679" s="144">
        <f>IF(N679="sníž. přenesená",J679,0)</f>
        <v>0</v>
      </c>
      <c r="BI679" s="144">
        <f>IF(N679="nulová",J679,0)</f>
        <v>0</v>
      </c>
      <c r="BJ679" s="18" t="s">
        <v>80</v>
      </c>
      <c r="BK679" s="144">
        <f>ROUND(I679*H679,2)</f>
        <v>0</v>
      </c>
      <c r="BL679" s="18" t="s">
        <v>173</v>
      </c>
      <c r="BM679" s="143" t="s">
        <v>769</v>
      </c>
    </row>
    <row r="680" spans="2:65" s="12" customFormat="1" ht="11.25">
      <c r="B680" s="149"/>
      <c r="D680" s="150" t="s">
        <v>177</v>
      </c>
      <c r="E680" s="151" t="s">
        <v>19</v>
      </c>
      <c r="F680" s="152" t="s">
        <v>745</v>
      </c>
      <c r="H680" s="151" t="s">
        <v>19</v>
      </c>
      <c r="I680" s="153"/>
      <c r="L680" s="149"/>
      <c r="M680" s="154"/>
      <c r="T680" s="155"/>
      <c r="AT680" s="151" t="s">
        <v>177</v>
      </c>
      <c r="AU680" s="151" t="s">
        <v>82</v>
      </c>
      <c r="AV680" s="12" t="s">
        <v>80</v>
      </c>
      <c r="AW680" s="12" t="s">
        <v>33</v>
      </c>
      <c r="AX680" s="12" t="s">
        <v>72</v>
      </c>
      <c r="AY680" s="151" t="s">
        <v>166</v>
      </c>
    </row>
    <row r="681" spans="2:65" s="12" customFormat="1" ht="11.25">
      <c r="B681" s="149"/>
      <c r="D681" s="150" t="s">
        <v>177</v>
      </c>
      <c r="E681" s="151" t="s">
        <v>19</v>
      </c>
      <c r="F681" s="152" t="s">
        <v>746</v>
      </c>
      <c r="H681" s="151" t="s">
        <v>19</v>
      </c>
      <c r="I681" s="153"/>
      <c r="L681" s="149"/>
      <c r="M681" s="154"/>
      <c r="T681" s="155"/>
      <c r="AT681" s="151" t="s">
        <v>177</v>
      </c>
      <c r="AU681" s="151" t="s">
        <v>82</v>
      </c>
      <c r="AV681" s="12" t="s">
        <v>80</v>
      </c>
      <c r="AW681" s="12" t="s">
        <v>33</v>
      </c>
      <c r="AX681" s="12" t="s">
        <v>72</v>
      </c>
      <c r="AY681" s="151" t="s">
        <v>166</v>
      </c>
    </row>
    <row r="682" spans="2:65" s="12" customFormat="1" ht="11.25">
      <c r="B682" s="149"/>
      <c r="D682" s="150" t="s">
        <v>177</v>
      </c>
      <c r="E682" s="151" t="s">
        <v>19</v>
      </c>
      <c r="F682" s="152" t="s">
        <v>747</v>
      </c>
      <c r="H682" s="151" t="s">
        <v>19</v>
      </c>
      <c r="I682" s="153"/>
      <c r="L682" s="149"/>
      <c r="M682" s="154"/>
      <c r="T682" s="155"/>
      <c r="AT682" s="151" t="s">
        <v>177</v>
      </c>
      <c r="AU682" s="151" t="s">
        <v>82</v>
      </c>
      <c r="AV682" s="12" t="s">
        <v>80</v>
      </c>
      <c r="AW682" s="12" t="s">
        <v>33</v>
      </c>
      <c r="AX682" s="12" t="s">
        <v>72</v>
      </c>
      <c r="AY682" s="151" t="s">
        <v>166</v>
      </c>
    </row>
    <row r="683" spans="2:65" s="13" customFormat="1" ht="11.25">
      <c r="B683" s="156"/>
      <c r="D683" s="150" t="s">
        <v>177</v>
      </c>
      <c r="E683" s="157" t="s">
        <v>19</v>
      </c>
      <c r="F683" s="158" t="s">
        <v>770</v>
      </c>
      <c r="H683" s="159">
        <v>42.68</v>
      </c>
      <c r="I683" s="160"/>
      <c r="L683" s="156"/>
      <c r="M683" s="161"/>
      <c r="T683" s="162"/>
      <c r="AT683" s="157" t="s">
        <v>177</v>
      </c>
      <c r="AU683" s="157" t="s">
        <v>82</v>
      </c>
      <c r="AV683" s="13" t="s">
        <v>82</v>
      </c>
      <c r="AW683" s="13" t="s">
        <v>33</v>
      </c>
      <c r="AX683" s="13" t="s">
        <v>72</v>
      </c>
      <c r="AY683" s="157" t="s">
        <v>166</v>
      </c>
    </row>
    <row r="684" spans="2:65" s="12" customFormat="1" ht="11.25">
      <c r="B684" s="149"/>
      <c r="D684" s="150" t="s">
        <v>177</v>
      </c>
      <c r="E684" s="151" t="s">
        <v>19</v>
      </c>
      <c r="F684" s="152" t="s">
        <v>749</v>
      </c>
      <c r="H684" s="151" t="s">
        <v>19</v>
      </c>
      <c r="I684" s="153"/>
      <c r="L684" s="149"/>
      <c r="M684" s="154"/>
      <c r="T684" s="155"/>
      <c r="AT684" s="151" t="s">
        <v>177</v>
      </c>
      <c r="AU684" s="151" t="s">
        <v>82</v>
      </c>
      <c r="AV684" s="12" t="s">
        <v>80</v>
      </c>
      <c r="AW684" s="12" t="s">
        <v>33</v>
      </c>
      <c r="AX684" s="12" t="s">
        <v>72</v>
      </c>
      <c r="AY684" s="151" t="s">
        <v>166</v>
      </c>
    </row>
    <row r="685" spans="2:65" s="13" customFormat="1" ht="11.25">
      <c r="B685" s="156"/>
      <c r="D685" s="150" t="s">
        <v>177</v>
      </c>
      <c r="E685" s="157" t="s">
        <v>19</v>
      </c>
      <c r="F685" s="158" t="s">
        <v>771</v>
      </c>
      <c r="H685" s="159">
        <v>34</v>
      </c>
      <c r="I685" s="160"/>
      <c r="L685" s="156"/>
      <c r="M685" s="161"/>
      <c r="T685" s="162"/>
      <c r="AT685" s="157" t="s">
        <v>177</v>
      </c>
      <c r="AU685" s="157" t="s">
        <v>82</v>
      </c>
      <c r="AV685" s="13" t="s">
        <v>82</v>
      </c>
      <c r="AW685" s="13" t="s">
        <v>33</v>
      </c>
      <c r="AX685" s="13" t="s">
        <v>72</v>
      </c>
      <c r="AY685" s="157" t="s">
        <v>166</v>
      </c>
    </row>
    <row r="686" spans="2:65" s="12" customFormat="1" ht="11.25">
      <c r="B686" s="149"/>
      <c r="D686" s="150" t="s">
        <v>177</v>
      </c>
      <c r="E686" s="151" t="s">
        <v>19</v>
      </c>
      <c r="F686" s="152" t="s">
        <v>761</v>
      </c>
      <c r="H686" s="151" t="s">
        <v>19</v>
      </c>
      <c r="I686" s="153"/>
      <c r="L686" s="149"/>
      <c r="M686" s="154"/>
      <c r="T686" s="155"/>
      <c r="AT686" s="151" t="s">
        <v>177</v>
      </c>
      <c r="AU686" s="151" t="s">
        <v>82</v>
      </c>
      <c r="AV686" s="12" t="s">
        <v>80</v>
      </c>
      <c r="AW686" s="12" t="s">
        <v>33</v>
      </c>
      <c r="AX686" s="12" t="s">
        <v>72</v>
      </c>
      <c r="AY686" s="151" t="s">
        <v>166</v>
      </c>
    </row>
    <row r="687" spans="2:65" s="13" customFormat="1" ht="11.25">
      <c r="B687" s="156"/>
      <c r="D687" s="150" t="s">
        <v>177</v>
      </c>
      <c r="E687" s="157" t="s">
        <v>19</v>
      </c>
      <c r="F687" s="158" t="s">
        <v>772</v>
      </c>
      <c r="H687" s="159">
        <v>46.2</v>
      </c>
      <c r="I687" s="160"/>
      <c r="L687" s="156"/>
      <c r="M687" s="161"/>
      <c r="T687" s="162"/>
      <c r="AT687" s="157" t="s">
        <v>177</v>
      </c>
      <c r="AU687" s="157" t="s">
        <v>82</v>
      </c>
      <c r="AV687" s="13" t="s">
        <v>82</v>
      </c>
      <c r="AW687" s="13" t="s">
        <v>33</v>
      </c>
      <c r="AX687" s="13" t="s">
        <v>72</v>
      </c>
      <c r="AY687" s="157" t="s">
        <v>166</v>
      </c>
    </row>
    <row r="688" spans="2:65" s="13" customFormat="1" ht="11.25">
      <c r="B688" s="156"/>
      <c r="D688" s="150" t="s">
        <v>177</v>
      </c>
      <c r="E688" s="157" t="s">
        <v>19</v>
      </c>
      <c r="F688" s="158" t="s">
        <v>773</v>
      </c>
      <c r="H688" s="159">
        <v>97.8</v>
      </c>
      <c r="I688" s="160"/>
      <c r="L688" s="156"/>
      <c r="M688" s="161"/>
      <c r="T688" s="162"/>
      <c r="AT688" s="157" t="s">
        <v>177</v>
      </c>
      <c r="AU688" s="157" t="s">
        <v>82</v>
      </c>
      <c r="AV688" s="13" t="s">
        <v>82</v>
      </c>
      <c r="AW688" s="13" t="s">
        <v>33</v>
      </c>
      <c r="AX688" s="13" t="s">
        <v>72</v>
      </c>
      <c r="AY688" s="157" t="s">
        <v>166</v>
      </c>
    </row>
    <row r="689" spans="2:65" s="14" customFormat="1" ht="11.25">
      <c r="B689" s="163"/>
      <c r="D689" s="150" t="s">
        <v>177</v>
      </c>
      <c r="E689" s="164" t="s">
        <v>19</v>
      </c>
      <c r="F689" s="165" t="s">
        <v>206</v>
      </c>
      <c r="H689" s="166">
        <v>220.68</v>
      </c>
      <c r="I689" s="167"/>
      <c r="L689" s="163"/>
      <c r="M689" s="168"/>
      <c r="T689" s="169"/>
      <c r="AT689" s="164" t="s">
        <v>177</v>
      </c>
      <c r="AU689" s="164" t="s">
        <v>82</v>
      </c>
      <c r="AV689" s="14" t="s">
        <v>173</v>
      </c>
      <c r="AW689" s="14" t="s">
        <v>33</v>
      </c>
      <c r="AX689" s="14" t="s">
        <v>80</v>
      </c>
      <c r="AY689" s="164" t="s">
        <v>166</v>
      </c>
    </row>
    <row r="690" spans="2:65" s="1" customFormat="1" ht="24.2" customHeight="1">
      <c r="B690" s="33"/>
      <c r="C690" s="170" t="s">
        <v>774</v>
      </c>
      <c r="D690" s="170" t="s">
        <v>277</v>
      </c>
      <c r="E690" s="171" t="s">
        <v>775</v>
      </c>
      <c r="F690" s="172" t="s">
        <v>776</v>
      </c>
      <c r="G690" s="173" t="s">
        <v>458</v>
      </c>
      <c r="H690" s="174">
        <v>761.7</v>
      </c>
      <c r="I690" s="175"/>
      <c r="J690" s="176">
        <f>ROUND(I690*H690,2)</f>
        <v>0</v>
      </c>
      <c r="K690" s="172" t="s">
        <v>172</v>
      </c>
      <c r="L690" s="177"/>
      <c r="M690" s="178" t="s">
        <v>19</v>
      </c>
      <c r="N690" s="179" t="s">
        <v>43</v>
      </c>
      <c r="P690" s="141">
        <f>O690*H690</f>
        <v>0</v>
      </c>
      <c r="Q690" s="141">
        <v>0.41299999999999998</v>
      </c>
      <c r="R690" s="141">
        <f>Q690*H690</f>
        <v>314.58210000000003</v>
      </c>
      <c r="S690" s="141">
        <v>0</v>
      </c>
      <c r="T690" s="142">
        <f>S690*H690</f>
        <v>0</v>
      </c>
      <c r="AR690" s="143" t="s">
        <v>233</v>
      </c>
      <c r="AT690" s="143" t="s">
        <v>277</v>
      </c>
      <c r="AU690" s="143" t="s">
        <v>82</v>
      </c>
      <c r="AY690" s="18" t="s">
        <v>166</v>
      </c>
      <c r="BE690" s="144">
        <f>IF(N690="základní",J690,0)</f>
        <v>0</v>
      </c>
      <c r="BF690" s="144">
        <f>IF(N690="snížená",J690,0)</f>
        <v>0</v>
      </c>
      <c r="BG690" s="144">
        <f>IF(N690="zákl. přenesená",J690,0)</f>
        <v>0</v>
      </c>
      <c r="BH690" s="144">
        <f>IF(N690="sníž. přenesená",J690,0)</f>
        <v>0</v>
      </c>
      <c r="BI690" s="144">
        <f>IF(N690="nulová",J690,0)</f>
        <v>0</v>
      </c>
      <c r="BJ690" s="18" t="s">
        <v>80</v>
      </c>
      <c r="BK690" s="144">
        <f>ROUND(I690*H690,2)</f>
        <v>0</v>
      </c>
      <c r="BL690" s="18" t="s">
        <v>173</v>
      </c>
      <c r="BM690" s="143" t="s">
        <v>777</v>
      </c>
    </row>
    <row r="691" spans="2:65" s="12" customFormat="1" ht="11.25">
      <c r="B691" s="149"/>
      <c r="D691" s="150" t="s">
        <v>177</v>
      </c>
      <c r="E691" s="151" t="s">
        <v>19</v>
      </c>
      <c r="F691" s="152" t="s">
        <v>745</v>
      </c>
      <c r="H691" s="151" t="s">
        <v>19</v>
      </c>
      <c r="I691" s="153"/>
      <c r="L691" s="149"/>
      <c r="M691" s="154"/>
      <c r="T691" s="155"/>
      <c r="AT691" s="151" t="s">
        <v>177</v>
      </c>
      <c r="AU691" s="151" t="s">
        <v>82</v>
      </c>
      <c r="AV691" s="12" t="s">
        <v>80</v>
      </c>
      <c r="AW691" s="12" t="s">
        <v>33</v>
      </c>
      <c r="AX691" s="12" t="s">
        <v>72</v>
      </c>
      <c r="AY691" s="151" t="s">
        <v>166</v>
      </c>
    </row>
    <row r="692" spans="2:65" s="12" customFormat="1" ht="11.25">
      <c r="B692" s="149"/>
      <c r="D692" s="150" t="s">
        <v>177</v>
      </c>
      <c r="E692" s="151" t="s">
        <v>19</v>
      </c>
      <c r="F692" s="152" t="s">
        <v>755</v>
      </c>
      <c r="H692" s="151" t="s">
        <v>19</v>
      </c>
      <c r="I692" s="153"/>
      <c r="L692" s="149"/>
      <c r="M692" s="154"/>
      <c r="T692" s="155"/>
      <c r="AT692" s="151" t="s">
        <v>177</v>
      </c>
      <c r="AU692" s="151" t="s">
        <v>82</v>
      </c>
      <c r="AV692" s="12" t="s">
        <v>80</v>
      </c>
      <c r="AW692" s="12" t="s">
        <v>33</v>
      </c>
      <c r="AX692" s="12" t="s">
        <v>72</v>
      </c>
      <c r="AY692" s="151" t="s">
        <v>166</v>
      </c>
    </row>
    <row r="693" spans="2:65" s="12" customFormat="1" ht="11.25">
      <c r="B693" s="149"/>
      <c r="D693" s="150" t="s">
        <v>177</v>
      </c>
      <c r="E693" s="151" t="s">
        <v>19</v>
      </c>
      <c r="F693" s="152" t="s">
        <v>756</v>
      </c>
      <c r="H693" s="151" t="s">
        <v>19</v>
      </c>
      <c r="I693" s="153"/>
      <c r="L693" s="149"/>
      <c r="M693" s="154"/>
      <c r="T693" s="155"/>
      <c r="AT693" s="151" t="s">
        <v>177</v>
      </c>
      <c r="AU693" s="151" t="s">
        <v>82</v>
      </c>
      <c r="AV693" s="12" t="s">
        <v>80</v>
      </c>
      <c r="AW693" s="12" t="s">
        <v>33</v>
      </c>
      <c r="AX693" s="12" t="s">
        <v>72</v>
      </c>
      <c r="AY693" s="151" t="s">
        <v>166</v>
      </c>
    </row>
    <row r="694" spans="2:65" s="13" customFormat="1" ht="11.25">
      <c r="B694" s="156"/>
      <c r="D694" s="150" t="s">
        <v>177</v>
      </c>
      <c r="E694" s="157" t="s">
        <v>19</v>
      </c>
      <c r="F694" s="158" t="s">
        <v>778</v>
      </c>
      <c r="H694" s="159">
        <v>580.79999999999995</v>
      </c>
      <c r="I694" s="160"/>
      <c r="L694" s="156"/>
      <c r="M694" s="161"/>
      <c r="T694" s="162"/>
      <c r="AT694" s="157" t="s">
        <v>177</v>
      </c>
      <c r="AU694" s="157" t="s">
        <v>82</v>
      </c>
      <c r="AV694" s="13" t="s">
        <v>82</v>
      </c>
      <c r="AW694" s="13" t="s">
        <v>33</v>
      </c>
      <c r="AX694" s="13" t="s">
        <v>72</v>
      </c>
      <c r="AY694" s="157" t="s">
        <v>166</v>
      </c>
    </row>
    <row r="695" spans="2:65" s="13" customFormat="1" ht="11.25">
      <c r="B695" s="156"/>
      <c r="D695" s="150" t="s">
        <v>177</v>
      </c>
      <c r="E695" s="157" t="s">
        <v>19</v>
      </c>
      <c r="F695" s="158" t="s">
        <v>779</v>
      </c>
      <c r="H695" s="159">
        <v>145.19999999999999</v>
      </c>
      <c r="I695" s="160"/>
      <c r="L695" s="156"/>
      <c r="M695" s="161"/>
      <c r="T695" s="162"/>
      <c r="AT695" s="157" t="s">
        <v>177</v>
      </c>
      <c r="AU695" s="157" t="s">
        <v>82</v>
      </c>
      <c r="AV695" s="13" t="s">
        <v>82</v>
      </c>
      <c r="AW695" s="13" t="s">
        <v>33</v>
      </c>
      <c r="AX695" s="13" t="s">
        <v>72</v>
      </c>
      <c r="AY695" s="157" t="s">
        <v>166</v>
      </c>
    </row>
    <row r="696" spans="2:65" s="12" customFormat="1" ht="11.25">
      <c r="B696" s="149"/>
      <c r="D696" s="150" t="s">
        <v>177</v>
      </c>
      <c r="E696" s="151" t="s">
        <v>19</v>
      </c>
      <c r="F696" s="152" t="s">
        <v>759</v>
      </c>
      <c r="H696" s="151" t="s">
        <v>19</v>
      </c>
      <c r="I696" s="153"/>
      <c r="L696" s="149"/>
      <c r="M696" s="154"/>
      <c r="T696" s="155"/>
      <c r="AT696" s="151" t="s">
        <v>177</v>
      </c>
      <c r="AU696" s="151" t="s">
        <v>82</v>
      </c>
      <c r="AV696" s="12" t="s">
        <v>80</v>
      </c>
      <c r="AW696" s="12" t="s">
        <v>33</v>
      </c>
      <c r="AX696" s="12" t="s">
        <v>72</v>
      </c>
      <c r="AY696" s="151" t="s">
        <v>166</v>
      </c>
    </row>
    <row r="697" spans="2:65" s="13" customFormat="1" ht="11.25">
      <c r="B697" s="156"/>
      <c r="D697" s="150" t="s">
        <v>177</v>
      </c>
      <c r="E697" s="157" t="s">
        <v>19</v>
      </c>
      <c r="F697" s="158" t="s">
        <v>780</v>
      </c>
      <c r="H697" s="159">
        <v>11.9</v>
      </c>
      <c r="I697" s="160"/>
      <c r="L697" s="156"/>
      <c r="M697" s="161"/>
      <c r="T697" s="162"/>
      <c r="AT697" s="157" t="s">
        <v>177</v>
      </c>
      <c r="AU697" s="157" t="s">
        <v>82</v>
      </c>
      <c r="AV697" s="13" t="s">
        <v>82</v>
      </c>
      <c r="AW697" s="13" t="s">
        <v>33</v>
      </c>
      <c r="AX697" s="13" t="s">
        <v>72</v>
      </c>
      <c r="AY697" s="157" t="s">
        <v>166</v>
      </c>
    </row>
    <row r="698" spans="2:65" s="12" customFormat="1" ht="11.25">
      <c r="B698" s="149"/>
      <c r="D698" s="150" t="s">
        <v>177</v>
      </c>
      <c r="E698" s="151" t="s">
        <v>19</v>
      </c>
      <c r="F698" s="152" t="s">
        <v>761</v>
      </c>
      <c r="H698" s="151" t="s">
        <v>19</v>
      </c>
      <c r="I698" s="153"/>
      <c r="L698" s="149"/>
      <c r="M698" s="154"/>
      <c r="T698" s="155"/>
      <c r="AT698" s="151" t="s">
        <v>177</v>
      </c>
      <c r="AU698" s="151" t="s">
        <v>82</v>
      </c>
      <c r="AV698" s="12" t="s">
        <v>80</v>
      </c>
      <c r="AW698" s="12" t="s">
        <v>33</v>
      </c>
      <c r="AX698" s="12" t="s">
        <v>72</v>
      </c>
      <c r="AY698" s="151" t="s">
        <v>166</v>
      </c>
    </row>
    <row r="699" spans="2:65" s="13" customFormat="1" ht="11.25">
      <c r="B699" s="156"/>
      <c r="D699" s="150" t="s">
        <v>177</v>
      </c>
      <c r="E699" s="157" t="s">
        <v>19</v>
      </c>
      <c r="F699" s="158" t="s">
        <v>781</v>
      </c>
      <c r="H699" s="159">
        <v>11.9</v>
      </c>
      <c r="I699" s="160"/>
      <c r="L699" s="156"/>
      <c r="M699" s="161"/>
      <c r="T699" s="162"/>
      <c r="AT699" s="157" t="s">
        <v>177</v>
      </c>
      <c r="AU699" s="157" t="s">
        <v>82</v>
      </c>
      <c r="AV699" s="13" t="s">
        <v>82</v>
      </c>
      <c r="AW699" s="13" t="s">
        <v>33</v>
      </c>
      <c r="AX699" s="13" t="s">
        <v>72</v>
      </c>
      <c r="AY699" s="157" t="s">
        <v>166</v>
      </c>
    </row>
    <row r="700" spans="2:65" s="13" customFormat="1" ht="11.25">
      <c r="B700" s="156"/>
      <c r="D700" s="150" t="s">
        <v>177</v>
      </c>
      <c r="E700" s="157" t="s">
        <v>19</v>
      </c>
      <c r="F700" s="158" t="s">
        <v>782</v>
      </c>
      <c r="H700" s="159">
        <v>11.9</v>
      </c>
      <c r="I700" s="160"/>
      <c r="L700" s="156"/>
      <c r="M700" s="161"/>
      <c r="T700" s="162"/>
      <c r="AT700" s="157" t="s">
        <v>177</v>
      </c>
      <c r="AU700" s="157" t="s">
        <v>82</v>
      </c>
      <c r="AV700" s="13" t="s">
        <v>82</v>
      </c>
      <c r="AW700" s="13" t="s">
        <v>33</v>
      </c>
      <c r="AX700" s="13" t="s">
        <v>72</v>
      </c>
      <c r="AY700" s="157" t="s">
        <v>166</v>
      </c>
    </row>
    <row r="701" spans="2:65" s="14" customFormat="1" ht="11.25">
      <c r="B701" s="163"/>
      <c r="D701" s="150" t="s">
        <v>177</v>
      </c>
      <c r="E701" s="164" t="s">
        <v>19</v>
      </c>
      <c r="F701" s="165" t="s">
        <v>206</v>
      </c>
      <c r="H701" s="166">
        <v>761.69999999999993</v>
      </c>
      <c r="I701" s="167"/>
      <c r="L701" s="163"/>
      <c r="M701" s="168"/>
      <c r="T701" s="169"/>
      <c r="AT701" s="164" t="s">
        <v>177</v>
      </c>
      <c r="AU701" s="164" t="s">
        <v>82</v>
      </c>
      <c r="AV701" s="14" t="s">
        <v>173</v>
      </c>
      <c r="AW701" s="14" t="s">
        <v>33</v>
      </c>
      <c r="AX701" s="14" t="s">
        <v>80</v>
      </c>
      <c r="AY701" s="164" t="s">
        <v>166</v>
      </c>
    </row>
    <row r="702" spans="2:65" s="1" customFormat="1" ht="24.2" customHeight="1">
      <c r="B702" s="33"/>
      <c r="C702" s="170" t="s">
        <v>783</v>
      </c>
      <c r="D702" s="170" t="s">
        <v>277</v>
      </c>
      <c r="E702" s="171" t="s">
        <v>784</v>
      </c>
      <c r="F702" s="172" t="s">
        <v>785</v>
      </c>
      <c r="G702" s="173" t="s">
        <v>197</v>
      </c>
      <c r="H702" s="174">
        <v>10.813000000000001</v>
      </c>
      <c r="I702" s="175"/>
      <c r="J702" s="176">
        <f>ROUND(I702*H702,2)</f>
        <v>0</v>
      </c>
      <c r="K702" s="172" t="s">
        <v>172</v>
      </c>
      <c r="L702" s="177"/>
      <c r="M702" s="178" t="s">
        <v>19</v>
      </c>
      <c r="N702" s="179" t="s">
        <v>43</v>
      </c>
      <c r="P702" s="141">
        <f>O702*H702</f>
        <v>0</v>
      </c>
      <c r="Q702" s="141">
        <v>2.4289999999999998</v>
      </c>
      <c r="R702" s="141">
        <f>Q702*H702</f>
        <v>26.264776999999999</v>
      </c>
      <c r="S702" s="141">
        <v>0</v>
      </c>
      <c r="T702" s="142">
        <f>S702*H702</f>
        <v>0</v>
      </c>
      <c r="AR702" s="143" t="s">
        <v>233</v>
      </c>
      <c r="AT702" s="143" t="s">
        <v>277</v>
      </c>
      <c r="AU702" s="143" t="s">
        <v>82</v>
      </c>
      <c r="AY702" s="18" t="s">
        <v>166</v>
      </c>
      <c r="BE702" s="144">
        <f>IF(N702="základní",J702,0)</f>
        <v>0</v>
      </c>
      <c r="BF702" s="144">
        <f>IF(N702="snížená",J702,0)</f>
        <v>0</v>
      </c>
      <c r="BG702" s="144">
        <f>IF(N702="zákl. přenesená",J702,0)</f>
        <v>0</v>
      </c>
      <c r="BH702" s="144">
        <f>IF(N702="sníž. přenesená",J702,0)</f>
        <v>0</v>
      </c>
      <c r="BI702" s="144">
        <f>IF(N702="nulová",J702,0)</f>
        <v>0</v>
      </c>
      <c r="BJ702" s="18" t="s">
        <v>80</v>
      </c>
      <c r="BK702" s="144">
        <f>ROUND(I702*H702,2)</f>
        <v>0</v>
      </c>
      <c r="BL702" s="18" t="s">
        <v>173</v>
      </c>
      <c r="BM702" s="143" t="s">
        <v>786</v>
      </c>
    </row>
    <row r="703" spans="2:65" s="12" customFormat="1" ht="11.25">
      <c r="B703" s="149"/>
      <c r="D703" s="150" t="s">
        <v>177</v>
      </c>
      <c r="E703" s="151" t="s">
        <v>19</v>
      </c>
      <c r="F703" s="152" t="s">
        <v>787</v>
      </c>
      <c r="H703" s="151" t="s">
        <v>19</v>
      </c>
      <c r="I703" s="153"/>
      <c r="L703" s="149"/>
      <c r="M703" s="154"/>
      <c r="T703" s="155"/>
      <c r="AT703" s="151" t="s">
        <v>177</v>
      </c>
      <c r="AU703" s="151" t="s">
        <v>82</v>
      </c>
      <c r="AV703" s="12" t="s">
        <v>80</v>
      </c>
      <c r="AW703" s="12" t="s">
        <v>33</v>
      </c>
      <c r="AX703" s="12" t="s">
        <v>72</v>
      </c>
      <c r="AY703" s="151" t="s">
        <v>166</v>
      </c>
    </row>
    <row r="704" spans="2:65" s="12" customFormat="1" ht="11.25">
      <c r="B704" s="149"/>
      <c r="D704" s="150" t="s">
        <v>177</v>
      </c>
      <c r="E704" s="151" t="s">
        <v>19</v>
      </c>
      <c r="F704" s="152" t="s">
        <v>788</v>
      </c>
      <c r="H704" s="151" t="s">
        <v>19</v>
      </c>
      <c r="I704" s="153"/>
      <c r="L704" s="149"/>
      <c r="M704" s="154"/>
      <c r="T704" s="155"/>
      <c r="AT704" s="151" t="s">
        <v>177</v>
      </c>
      <c r="AU704" s="151" t="s">
        <v>82</v>
      </c>
      <c r="AV704" s="12" t="s">
        <v>80</v>
      </c>
      <c r="AW704" s="12" t="s">
        <v>33</v>
      </c>
      <c r="AX704" s="12" t="s">
        <v>72</v>
      </c>
      <c r="AY704" s="151" t="s">
        <v>166</v>
      </c>
    </row>
    <row r="705" spans="2:65" s="13" customFormat="1" ht="11.25">
      <c r="B705" s="156"/>
      <c r="D705" s="150" t="s">
        <v>177</v>
      </c>
      <c r="E705" s="157" t="s">
        <v>19</v>
      </c>
      <c r="F705" s="158" t="s">
        <v>789</v>
      </c>
      <c r="H705" s="159">
        <v>10.813000000000001</v>
      </c>
      <c r="I705" s="160"/>
      <c r="L705" s="156"/>
      <c r="M705" s="161"/>
      <c r="T705" s="162"/>
      <c r="AT705" s="157" t="s">
        <v>177</v>
      </c>
      <c r="AU705" s="157" t="s">
        <v>82</v>
      </c>
      <c r="AV705" s="13" t="s">
        <v>82</v>
      </c>
      <c r="AW705" s="13" t="s">
        <v>33</v>
      </c>
      <c r="AX705" s="13" t="s">
        <v>80</v>
      </c>
      <c r="AY705" s="157" t="s">
        <v>166</v>
      </c>
    </row>
    <row r="706" spans="2:65" s="1" customFormat="1" ht="49.15" customHeight="1">
      <c r="B706" s="33"/>
      <c r="C706" s="132" t="s">
        <v>790</v>
      </c>
      <c r="D706" s="132" t="s">
        <v>168</v>
      </c>
      <c r="E706" s="133" t="s">
        <v>791</v>
      </c>
      <c r="F706" s="134" t="s">
        <v>792</v>
      </c>
      <c r="G706" s="135" t="s">
        <v>197</v>
      </c>
      <c r="H706" s="136">
        <v>20.6</v>
      </c>
      <c r="I706" s="137"/>
      <c r="J706" s="138">
        <f>ROUND(I706*H706,2)</f>
        <v>0</v>
      </c>
      <c r="K706" s="134" t="s">
        <v>172</v>
      </c>
      <c r="L706" s="33"/>
      <c r="M706" s="139" t="s">
        <v>19</v>
      </c>
      <c r="N706" s="140" t="s">
        <v>43</v>
      </c>
      <c r="P706" s="141">
        <f>O706*H706</f>
        <v>0</v>
      </c>
      <c r="Q706" s="141">
        <v>2.5020099999999998</v>
      </c>
      <c r="R706" s="141">
        <f>Q706*H706</f>
        <v>51.541406000000002</v>
      </c>
      <c r="S706" s="141">
        <v>0</v>
      </c>
      <c r="T706" s="142">
        <f>S706*H706</f>
        <v>0</v>
      </c>
      <c r="AR706" s="143" t="s">
        <v>173</v>
      </c>
      <c r="AT706" s="143" t="s">
        <v>168</v>
      </c>
      <c r="AU706" s="143" t="s">
        <v>82</v>
      </c>
      <c r="AY706" s="18" t="s">
        <v>166</v>
      </c>
      <c r="BE706" s="144">
        <f>IF(N706="základní",J706,0)</f>
        <v>0</v>
      </c>
      <c r="BF706" s="144">
        <f>IF(N706="snížená",J706,0)</f>
        <v>0</v>
      </c>
      <c r="BG706" s="144">
        <f>IF(N706="zákl. přenesená",J706,0)</f>
        <v>0</v>
      </c>
      <c r="BH706" s="144">
        <f>IF(N706="sníž. přenesená",J706,0)</f>
        <v>0</v>
      </c>
      <c r="BI706" s="144">
        <f>IF(N706="nulová",J706,0)</f>
        <v>0</v>
      </c>
      <c r="BJ706" s="18" t="s">
        <v>80</v>
      </c>
      <c r="BK706" s="144">
        <f>ROUND(I706*H706,2)</f>
        <v>0</v>
      </c>
      <c r="BL706" s="18" t="s">
        <v>173</v>
      </c>
      <c r="BM706" s="143" t="s">
        <v>793</v>
      </c>
    </row>
    <row r="707" spans="2:65" s="1" customFormat="1" ht="11.25">
      <c r="B707" s="33"/>
      <c r="D707" s="145" t="s">
        <v>175</v>
      </c>
      <c r="F707" s="146" t="s">
        <v>794</v>
      </c>
      <c r="I707" s="147"/>
      <c r="L707" s="33"/>
      <c r="M707" s="148"/>
      <c r="T707" s="54"/>
      <c r="AT707" s="18" t="s">
        <v>175</v>
      </c>
      <c r="AU707" s="18" t="s">
        <v>82</v>
      </c>
    </row>
    <row r="708" spans="2:65" s="12" customFormat="1" ht="11.25">
      <c r="B708" s="149"/>
      <c r="D708" s="150" t="s">
        <v>177</v>
      </c>
      <c r="E708" s="151" t="s">
        <v>19</v>
      </c>
      <c r="F708" s="152" t="s">
        <v>795</v>
      </c>
      <c r="H708" s="151" t="s">
        <v>19</v>
      </c>
      <c r="I708" s="153"/>
      <c r="L708" s="149"/>
      <c r="M708" s="154"/>
      <c r="T708" s="155"/>
      <c r="AT708" s="151" t="s">
        <v>177</v>
      </c>
      <c r="AU708" s="151" t="s">
        <v>82</v>
      </c>
      <c r="AV708" s="12" t="s">
        <v>80</v>
      </c>
      <c r="AW708" s="12" t="s">
        <v>33</v>
      </c>
      <c r="AX708" s="12" t="s">
        <v>72</v>
      </c>
      <c r="AY708" s="151" t="s">
        <v>166</v>
      </c>
    </row>
    <row r="709" spans="2:65" s="13" customFormat="1" ht="11.25">
      <c r="B709" s="156"/>
      <c r="D709" s="150" t="s">
        <v>177</v>
      </c>
      <c r="E709" s="157" t="s">
        <v>19</v>
      </c>
      <c r="F709" s="158" t="s">
        <v>796</v>
      </c>
      <c r="H709" s="159">
        <v>20</v>
      </c>
      <c r="I709" s="160"/>
      <c r="L709" s="156"/>
      <c r="M709" s="161"/>
      <c r="T709" s="162"/>
      <c r="AT709" s="157" t="s">
        <v>177</v>
      </c>
      <c r="AU709" s="157" t="s">
        <v>82</v>
      </c>
      <c r="AV709" s="13" t="s">
        <v>82</v>
      </c>
      <c r="AW709" s="13" t="s">
        <v>33</v>
      </c>
      <c r="AX709" s="13" t="s">
        <v>80</v>
      </c>
      <c r="AY709" s="157" t="s">
        <v>166</v>
      </c>
    </row>
    <row r="710" spans="2:65" s="13" customFormat="1" ht="11.25">
      <c r="B710" s="156"/>
      <c r="D710" s="150" t="s">
        <v>177</v>
      </c>
      <c r="F710" s="158" t="s">
        <v>797</v>
      </c>
      <c r="H710" s="159">
        <v>20.6</v>
      </c>
      <c r="I710" s="160"/>
      <c r="L710" s="156"/>
      <c r="M710" s="161"/>
      <c r="T710" s="162"/>
      <c r="AT710" s="157" t="s">
        <v>177</v>
      </c>
      <c r="AU710" s="157" t="s">
        <v>82</v>
      </c>
      <c r="AV710" s="13" t="s">
        <v>82</v>
      </c>
      <c r="AW710" s="13" t="s">
        <v>4</v>
      </c>
      <c r="AX710" s="13" t="s">
        <v>80</v>
      </c>
      <c r="AY710" s="157" t="s">
        <v>166</v>
      </c>
    </row>
    <row r="711" spans="2:65" s="1" customFormat="1" ht="37.9" customHeight="1">
      <c r="B711" s="33"/>
      <c r="C711" s="132" t="s">
        <v>798</v>
      </c>
      <c r="D711" s="132" t="s">
        <v>168</v>
      </c>
      <c r="E711" s="133" t="s">
        <v>799</v>
      </c>
      <c r="F711" s="134" t="s">
        <v>800</v>
      </c>
      <c r="G711" s="135" t="s">
        <v>188</v>
      </c>
      <c r="H711" s="136">
        <v>163.80000000000001</v>
      </c>
      <c r="I711" s="137"/>
      <c r="J711" s="138">
        <f>ROUND(I711*H711,2)</f>
        <v>0</v>
      </c>
      <c r="K711" s="134" t="s">
        <v>172</v>
      </c>
      <c r="L711" s="33"/>
      <c r="M711" s="139" t="s">
        <v>19</v>
      </c>
      <c r="N711" s="140" t="s">
        <v>43</v>
      </c>
      <c r="P711" s="141">
        <f>O711*H711</f>
        <v>0</v>
      </c>
      <c r="Q711" s="141">
        <v>8.8000000000000003E-4</v>
      </c>
      <c r="R711" s="141">
        <f>Q711*H711</f>
        <v>0.14414400000000002</v>
      </c>
      <c r="S711" s="141">
        <v>0</v>
      </c>
      <c r="T711" s="142">
        <f>S711*H711</f>
        <v>0</v>
      </c>
      <c r="AR711" s="143" t="s">
        <v>173</v>
      </c>
      <c r="AT711" s="143" t="s">
        <v>168</v>
      </c>
      <c r="AU711" s="143" t="s">
        <v>82</v>
      </c>
      <c r="AY711" s="18" t="s">
        <v>166</v>
      </c>
      <c r="BE711" s="144">
        <f>IF(N711="základní",J711,0)</f>
        <v>0</v>
      </c>
      <c r="BF711" s="144">
        <f>IF(N711="snížená",J711,0)</f>
        <v>0</v>
      </c>
      <c r="BG711" s="144">
        <f>IF(N711="zákl. přenesená",J711,0)</f>
        <v>0</v>
      </c>
      <c r="BH711" s="144">
        <f>IF(N711="sníž. přenesená",J711,0)</f>
        <v>0</v>
      </c>
      <c r="BI711" s="144">
        <f>IF(N711="nulová",J711,0)</f>
        <v>0</v>
      </c>
      <c r="BJ711" s="18" t="s">
        <v>80</v>
      </c>
      <c r="BK711" s="144">
        <f>ROUND(I711*H711,2)</f>
        <v>0</v>
      </c>
      <c r="BL711" s="18" t="s">
        <v>173</v>
      </c>
      <c r="BM711" s="143" t="s">
        <v>801</v>
      </c>
    </row>
    <row r="712" spans="2:65" s="1" customFormat="1" ht="11.25">
      <c r="B712" s="33"/>
      <c r="D712" s="145" t="s">
        <v>175</v>
      </c>
      <c r="F712" s="146" t="s">
        <v>802</v>
      </c>
      <c r="I712" s="147"/>
      <c r="L712" s="33"/>
      <c r="M712" s="148"/>
      <c r="T712" s="54"/>
      <c r="AT712" s="18" t="s">
        <v>175</v>
      </c>
      <c r="AU712" s="18" t="s">
        <v>82</v>
      </c>
    </row>
    <row r="713" spans="2:65" s="12" customFormat="1" ht="11.25">
      <c r="B713" s="149"/>
      <c r="D713" s="150" t="s">
        <v>177</v>
      </c>
      <c r="E713" s="151" t="s">
        <v>19</v>
      </c>
      <c r="F713" s="152" t="s">
        <v>531</v>
      </c>
      <c r="H713" s="151" t="s">
        <v>19</v>
      </c>
      <c r="I713" s="153"/>
      <c r="L713" s="149"/>
      <c r="M713" s="154"/>
      <c r="T713" s="155"/>
      <c r="AT713" s="151" t="s">
        <v>177</v>
      </c>
      <c r="AU713" s="151" t="s">
        <v>82</v>
      </c>
      <c r="AV713" s="12" t="s">
        <v>80</v>
      </c>
      <c r="AW713" s="12" t="s">
        <v>33</v>
      </c>
      <c r="AX713" s="12" t="s">
        <v>72</v>
      </c>
      <c r="AY713" s="151" t="s">
        <v>166</v>
      </c>
    </row>
    <row r="714" spans="2:65" s="13" customFormat="1" ht="11.25">
      <c r="B714" s="156"/>
      <c r="D714" s="150" t="s">
        <v>177</v>
      </c>
      <c r="E714" s="157" t="s">
        <v>19</v>
      </c>
      <c r="F714" s="158" t="s">
        <v>532</v>
      </c>
      <c r="H714" s="159">
        <v>163.80000000000001</v>
      </c>
      <c r="I714" s="160"/>
      <c r="L714" s="156"/>
      <c r="M714" s="161"/>
      <c r="T714" s="162"/>
      <c r="AT714" s="157" t="s">
        <v>177</v>
      </c>
      <c r="AU714" s="157" t="s">
        <v>82</v>
      </c>
      <c r="AV714" s="13" t="s">
        <v>82</v>
      </c>
      <c r="AW714" s="13" t="s">
        <v>33</v>
      </c>
      <c r="AX714" s="13" t="s">
        <v>80</v>
      </c>
      <c r="AY714" s="157" t="s">
        <v>166</v>
      </c>
    </row>
    <row r="715" spans="2:65" s="1" customFormat="1" ht="37.9" customHeight="1">
      <c r="B715" s="33"/>
      <c r="C715" s="132" t="s">
        <v>803</v>
      </c>
      <c r="D715" s="132" t="s">
        <v>168</v>
      </c>
      <c r="E715" s="133" t="s">
        <v>804</v>
      </c>
      <c r="F715" s="134" t="s">
        <v>805</v>
      </c>
      <c r="G715" s="135" t="s">
        <v>188</v>
      </c>
      <c r="H715" s="136">
        <v>163.80000000000001</v>
      </c>
      <c r="I715" s="137"/>
      <c r="J715" s="138">
        <f>ROUND(I715*H715,2)</f>
        <v>0</v>
      </c>
      <c r="K715" s="134" t="s">
        <v>172</v>
      </c>
      <c r="L715" s="33"/>
      <c r="M715" s="139" t="s">
        <v>19</v>
      </c>
      <c r="N715" s="140" t="s">
        <v>43</v>
      </c>
      <c r="P715" s="141">
        <f>O715*H715</f>
        <v>0</v>
      </c>
      <c r="Q715" s="141">
        <v>0</v>
      </c>
      <c r="R715" s="141">
        <f>Q715*H715</f>
        <v>0</v>
      </c>
      <c r="S715" s="141">
        <v>0</v>
      </c>
      <c r="T715" s="142">
        <f>S715*H715</f>
        <v>0</v>
      </c>
      <c r="AR715" s="143" t="s">
        <v>173</v>
      </c>
      <c r="AT715" s="143" t="s">
        <v>168</v>
      </c>
      <c r="AU715" s="143" t="s">
        <v>82</v>
      </c>
      <c r="AY715" s="18" t="s">
        <v>166</v>
      </c>
      <c r="BE715" s="144">
        <f>IF(N715="základní",J715,0)</f>
        <v>0</v>
      </c>
      <c r="BF715" s="144">
        <f>IF(N715="snížená",J715,0)</f>
        <v>0</v>
      </c>
      <c r="BG715" s="144">
        <f>IF(N715="zákl. přenesená",J715,0)</f>
        <v>0</v>
      </c>
      <c r="BH715" s="144">
        <f>IF(N715="sníž. přenesená",J715,0)</f>
        <v>0</v>
      </c>
      <c r="BI715" s="144">
        <f>IF(N715="nulová",J715,0)</f>
        <v>0</v>
      </c>
      <c r="BJ715" s="18" t="s">
        <v>80</v>
      </c>
      <c r="BK715" s="144">
        <f>ROUND(I715*H715,2)</f>
        <v>0</v>
      </c>
      <c r="BL715" s="18" t="s">
        <v>173</v>
      </c>
      <c r="BM715" s="143" t="s">
        <v>806</v>
      </c>
    </row>
    <row r="716" spans="2:65" s="1" customFormat="1" ht="11.25">
      <c r="B716" s="33"/>
      <c r="D716" s="145" t="s">
        <v>175</v>
      </c>
      <c r="F716" s="146" t="s">
        <v>807</v>
      </c>
      <c r="I716" s="147"/>
      <c r="L716" s="33"/>
      <c r="M716" s="148"/>
      <c r="T716" s="54"/>
      <c r="AT716" s="18" t="s">
        <v>175</v>
      </c>
      <c r="AU716" s="18" t="s">
        <v>82</v>
      </c>
    </row>
    <row r="717" spans="2:65" s="1" customFormat="1" ht="37.9" customHeight="1">
      <c r="B717" s="33"/>
      <c r="C717" s="132" t="s">
        <v>808</v>
      </c>
      <c r="D717" s="132" t="s">
        <v>168</v>
      </c>
      <c r="E717" s="133" t="s">
        <v>809</v>
      </c>
      <c r="F717" s="134" t="s">
        <v>810</v>
      </c>
      <c r="G717" s="135" t="s">
        <v>188</v>
      </c>
      <c r="H717" s="136">
        <v>17.7</v>
      </c>
      <c r="I717" s="137"/>
      <c r="J717" s="138">
        <f>ROUND(I717*H717,2)</f>
        <v>0</v>
      </c>
      <c r="K717" s="134" t="s">
        <v>172</v>
      </c>
      <c r="L717" s="33"/>
      <c r="M717" s="139" t="s">
        <v>19</v>
      </c>
      <c r="N717" s="140" t="s">
        <v>43</v>
      </c>
      <c r="P717" s="141">
        <f>O717*H717</f>
        <v>0</v>
      </c>
      <c r="Q717" s="141">
        <v>9.2000000000000003E-4</v>
      </c>
      <c r="R717" s="141">
        <f>Q717*H717</f>
        <v>1.6284E-2</v>
      </c>
      <c r="S717" s="141">
        <v>0</v>
      </c>
      <c r="T717" s="142">
        <f>S717*H717</f>
        <v>0</v>
      </c>
      <c r="AR717" s="143" t="s">
        <v>173</v>
      </c>
      <c r="AT717" s="143" t="s">
        <v>168</v>
      </c>
      <c r="AU717" s="143" t="s">
        <v>82</v>
      </c>
      <c r="AY717" s="18" t="s">
        <v>166</v>
      </c>
      <c r="BE717" s="144">
        <f>IF(N717="základní",J717,0)</f>
        <v>0</v>
      </c>
      <c r="BF717" s="144">
        <f>IF(N717="snížená",J717,0)</f>
        <v>0</v>
      </c>
      <c r="BG717" s="144">
        <f>IF(N717="zákl. přenesená",J717,0)</f>
        <v>0</v>
      </c>
      <c r="BH717" s="144">
        <f>IF(N717="sníž. přenesená",J717,0)</f>
        <v>0</v>
      </c>
      <c r="BI717" s="144">
        <f>IF(N717="nulová",J717,0)</f>
        <v>0</v>
      </c>
      <c r="BJ717" s="18" t="s">
        <v>80</v>
      </c>
      <c r="BK717" s="144">
        <f>ROUND(I717*H717,2)</f>
        <v>0</v>
      </c>
      <c r="BL717" s="18" t="s">
        <v>173</v>
      </c>
      <c r="BM717" s="143" t="s">
        <v>811</v>
      </c>
    </row>
    <row r="718" spans="2:65" s="1" customFormat="1" ht="11.25">
      <c r="B718" s="33"/>
      <c r="D718" s="145" t="s">
        <v>175</v>
      </c>
      <c r="F718" s="146" t="s">
        <v>812</v>
      </c>
      <c r="I718" s="147"/>
      <c r="L718" s="33"/>
      <c r="M718" s="148"/>
      <c r="T718" s="54"/>
      <c r="AT718" s="18" t="s">
        <v>175</v>
      </c>
      <c r="AU718" s="18" t="s">
        <v>82</v>
      </c>
    </row>
    <row r="719" spans="2:65" s="12" customFormat="1" ht="11.25">
      <c r="B719" s="149"/>
      <c r="D719" s="150" t="s">
        <v>177</v>
      </c>
      <c r="E719" s="151" t="s">
        <v>19</v>
      </c>
      <c r="F719" s="152" t="s">
        <v>529</v>
      </c>
      <c r="H719" s="151" t="s">
        <v>19</v>
      </c>
      <c r="I719" s="153"/>
      <c r="L719" s="149"/>
      <c r="M719" s="154"/>
      <c r="T719" s="155"/>
      <c r="AT719" s="151" t="s">
        <v>177</v>
      </c>
      <c r="AU719" s="151" t="s">
        <v>82</v>
      </c>
      <c r="AV719" s="12" t="s">
        <v>80</v>
      </c>
      <c r="AW719" s="12" t="s">
        <v>33</v>
      </c>
      <c r="AX719" s="12" t="s">
        <v>72</v>
      </c>
      <c r="AY719" s="151" t="s">
        <v>166</v>
      </c>
    </row>
    <row r="720" spans="2:65" s="13" customFormat="1" ht="11.25">
      <c r="B720" s="156"/>
      <c r="D720" s="150" t="s">
        <v>177</v>
      </c>
      <c r="E720" s="157" t="s">
        <v>19</v>
      </c>
      <c r="F720" s="158" t="s">
        <v>530</v>
      </c>
      <c r="H720" s="159">
        <v>17.7</v>
      </c>
      <c r="I720" s="160"/>
      <c r="L720" s="156"/>
      <c r="M720" s="161"/>
      <c r="T720" s="162"/>
      <c r="AT720" s="157" t="s">
        <v>177</v>
      </c>
      <c r="AU720" s="157" t="s">
        <v>82</v>
      </c>
      <c r="AV720" s="13" t="s">
        <v>82</v>
      </c>
      <c r="AW720" s="13" t="s">
        <v>33</v>
      </c>
      <c r="AX720" s="13" t="s">
        <v>80</v>
      </c>
      <c r="AY720" s="157" t="s">
        <v>166</v>
      </c>
    </row>
    <row r="721" spans="2:65" s="1" customFormat="1" ht="37.9" customHeight="1">
      <c r="B721" s="33"/>
      <c r="C721" s="132" t="s">
        <v>813</v>
      </c>
      <c r="D721" s="132" t="s">
        <v>168</v>
      </c>
      <c r="E721" s="133" t="s">
        <v>814</v>
      </c>
      <c r="F721" s="134" t="s">
        <v>815</v>
      </c>
      <c r="G721" s="135" t="s">
        <v>188</v>
      </c>
      <c r="H721" s="136">
        <v>17.7</v>
      </c>
      <c r="I721" s="137"/>
      <c r="J721" s="138">
        <f>ROUND(I721*H721,2)</f>
        <v>0</v>
      </c>
      <c r="K721" s="134" t="s">
        <v>172</v>
      </c>
      <c r="L721" s="33"/>
      <c r="M721" s="139" t="s">
        <v>19</v>
      </c>
      <c r="N721" s="140" t="s">
        <v>43</v>
      </c>
      <c r="P721" s="141">
        <f>O721*H721</f>
        <v>0</v>
      </c>
      <c r="Q721" s="141">
        <v>0</v>
      </c>
      <c r="R721" s="141">
        <f>Q721*H721</f>
        <v>0</v>
      </c>
      <c r="S721" s="141">
        <v>0</v>
      </c>
      <c r="T721" s="142">
        <f>S721*H721</f>
        <v>0</v>
      </c>
      <c r="AR721" s="143" t="s">
        <v>173</v>
      </c>
      <c r="AT721" s="143" t="s">
        <v>168</v>
      </c>
      <c r="AU721" s="143" t="s">
        <v>82</v>
      </c>
      <c r="AY721" s="18" t="s">
        <v>166</v>
      </c>
      <c r="BE721" s="144">
        <f>IF(N721="základní",J721,0)</f>
        <v>0</v>
      </c>
      <c r="BF721" s="144">
        <f>IF(N721="snížená",J721,0)</f>
        <v>0</v>
      </c>
      <c r="BG721" s="144">
        <f>IF(N721="zákl. přenesená",J721,0)</f>
        <v>0</v>
      </c>
      <c r="BH721" s="144">
        <f>IF(N721="sníž. přenesená",J721,0)</f>
        <v>0</v>
      </c>
      <c r="BI721" s="144">
        <f>IF(N721="nulová",J721,0)</f>
        <v>0</v>
      </c>
      <c r="BJ721" s="18" t="s">
        <v>80</v>
      </c>
      <c r="BK721" s="144">
        <f>ROUND(I721*H721,2)</f>
        <v>0</v>
      </c>
      <c r="BL721" s="18" t="s">
        <v>173</v>
      </c>
      <c r="BM721" s="143" t="s">
        <v>816</v>
      </c>
    </row>
    <row r="722" spans="2:65" s="1" customFormat="1" ht="11.25">
      <c r="B722" s="33"/>
      <c r="D722" s="145" t="s">
        <v>175</v>
      </c>
      <c r="F722" s="146" t="s">
        <v>817</v>
      </c>
      <c r="I722" s="147"/>
      <c r="L722" s="33"/>
      <c r="M722" s="148"/>
      <c r="T722" s="54"/>
      <c r="AT722" s="18" t="s">
        <v>175</v>
      </c>
      <c r="AU722" s="18" t="s">
        <v>82</v>
      </c>
    </row>
    <row r="723" spans="2:65" s="1" customFormat="1" ht="78" customHeight="1">
      <c r="B723" s="33"/>
      <c r="C723" s="132" t="s">
        <v>818</v>
      </c>
      <c r="D723" s="132" t="s">
        <v>168</v>
      </c>
      <c r="E723" s="133" t="s">
        <v>819</v>
      </c>
      <c r="F723" s="134" t="s">
        <v>820</v>
      </c>
      <c r="G723" s="135" t="s">
        <v>341</v>
      </c>
      <c r="H723" s="136">
        <v>0.61499999999999999</v>
      </c>
      <c r="I723" s="137"/>
      <c r="J723" s="138">
        <f>ROUND(I723*H723,2)</f>
        <v>0</v>
      </c>
      <c r="K723" s="134" t="s">
        <v>172</v>
      </c>
      <c r="L723" s="33"/>
      <c r="M723" s="139" t="s">
        <v>19</v>
      </c>
      <c r="N723" s="140" t="s">
        <v>43</v>
      </c>
      <c r="P723" s="141">
        <f>O723*H723</f>
        <v>0</v>
      </c>
      <c r="Q723" s="141">
        <v>1.05555</v>
      </c>
      <c r="R723" s="141">
        <f>Q723*H723</f>
        <v>0.64916324999999997</v>
      </c>
      <c r="S723" s="141">
        <v>0</v>
      </c>
      <c r="T723" s="142">
        <f>S723*H723</f>
        <v>0</v>
      </c>
      <c r="AR723" s="143" t="s">
        <v>173</v>
      </c>
      <c r="AT723" s="143" t="s">
        <v>168</v>
      </c>
      <c r="AU723" s="143" t="s">
        <v>82</v>
      </c>
      <c r="AY723" s="18" t="s">
        <v>166</v>
      </c>
      <c r="BE723" s="144">
        <f>IF(N723="základní",J723,0)</f>
        <v>0</v>
      </c>
      <c r="BF723" s="144">
        <f>IF(N723="snížená",J723,0)</f>
        <v>0</v>
      </c>
      <c r="BG723" s="144">
        <f>IF(N723="zákl. přenesená",J723,0)</f>
        <v>0</v>
      </c>
      <c r="BH723" s="144">
        <f>IF(N723="sníž. přenesená",J723,0)</f>
        <v>0</v>
      </c>
      <c r="BI723" s="144">
        <f>IF(N723="nulová",J723,0)</f>
        <v>0</v>
      </c>
      <c r="BJ723" s="18" t="s">
        <v>80</v>
      </c>
      <c r="BK723" s="144">
        <f>ROUND(I723*H723,2)</f>
        <v>0</v>
      </c>
      <c r="BL723" s="18" t="s">
        <v>173</v>
      </c>
      <c r="BM723" s="143" t="s">
        <v>821</v>
      </c>
    </row>
    <row r="724" spans="2:65" s="1" customFormat="1" ht="11.25">
      <c r="B724" s="33"/>
      <c r="D724" s="145" t="s">
        <v>175</v>
      </c>
      <c r="F724" s="146" t="s">
        <v>822</v>
      </c>
      <c r="I724" s="147"/>
      <c r="L724" s="33"/>
      <c r="M724" s="148"/>
      <c r="T724" s="54"/>
      <c r="AT724" s="18" t="s">
        <v>175</v>
      </c>
      <c r="AU724" s="18" t="s">
        <v>82</v>
      </c>
    </row>
    <row r="725" spans="2:65" s="12" customFormat="1" ht="11.25">
      <c r="B725" s="149"/>
      <c r="D725" s="150" t="s">
        <v>177</v>
      </c>
      <c r="E725" s="151" t="s">
        <v>19</v>
      </c>
      <c r="F725" s="152" t="s">
        <v>823</v>
      </c>
      <c r="H725" s="151" t="s">
        <v>19</v>
      </c>
      <c r="I725" s="153"/>
      <c r="L725" s="149"/>
      <c r="M725" s="154"/>
      <c r="T725" s="155"/>
      <c r="AT725" s="151" t="s">
        <v>177</v>
      </c>
      <c r="AU725" s="151" t="s">
        <v>82</v>
      </c>
      <c r="AV725" s="12" t="s">
        <v>80</v>
      </c>
      <c r="AW725" s="12" t="s">
        <v>33</v>
      </c>
      <c r="AX725" s="12" t="s">
        <v>72</v>
      </c>
      <c r="AY725" s="151" t="s">
        <v>166</v>
      </c>
    </row>
    <row r="726" spans="2:65" s="12" customFormat="1" ht="11.25">
      <c r="B726" s="149"/>
      <c r="D726" s="150" t="s">
        <v>177</v>
      </c>
      <c r="E726" s="151" t="s">
        <v>19</v>
      </c>
      <c r="F726" s="152" t="s">
        <v>824</v>
      </c>
      <c r="H726" s="151" t="s">
        <v>19</v>
      </c>
      <c r="I726" s="153"/>
      <c r="L726" s="149"/>
      <c r="M726" s="154"/>
      <c r="T726" s="155"/>
      <c r="AT726" s="151" t="s">
        <v>177</v>
      </c>
      <c r="AU726" s="151" t="s">
        <v>82</v>
      </c>
      <c r="AV726" s="12" t="s">
        <v>80</v>
      </c>
      <c r="AW726" s="12" t="s">
        <v>33</v>
      </c>
      <c r="AX726" s="12" t="s">
        <v>72</v>
      </c>
      <c r="AY726" s="151" t="s">
        <v>166</v>
      </c>
    </row>
    <row r="727" spans="2:65" s="13" customFormat="1" ht="11.25">
      <c r="B727" s="156"/>
      <c r="D727" s="150" t="s">
        <v>177</v>
      </c>
      <c r="E727" s="157" t="s">
        <v>19</v>
      </c>
      <c r="F727" s="158" t="s">
        <v>825</v>
      </c>
      <c r="H727" s="159">
        <v>0.61499999999999999</v>
      </c>
      <c r="I727" s="160"/>
      <c r="L727" s="156"/>
      <c r="M727" s="161"/>
      <c r="T727" s="162"/>
      <c r="AT727" s="157" t="s">
        <v>177</v>
      </c>
      <c r="AU727" s="157" t="s">
        <v>82</v>
      </c>
      <c r="AV727" s="13" t="s">
        <v>82</v>
      </c>
      <c r="AW727" s="13" t="s">
        <v>33</v>
      </c>
      <c r="AX727" s="13" t="s">
        <v>80</v>
      </c>
      <c r="AY727" s="157" t="s">
        <v>166</v>
      </c>
    </row>
    <row r="728" spans="2:65" s="1" customFormat="1" ht="37.9" customHeight="1">
      <c r="B728" s="33"/>
      <c r="C728" s="132" t="s">
        <v>826</v>
      </c>
      <c r="D728" s="132" t="s">
        <v>168</v>
      </c>
      <c r="E728" s="133" t="s">
        <v>827</v>
      </c>
      <c r="F728" s="134" t="s">
        <v>828</v>
      </c>
      <c r="G728" s="135" t="s">
        <v>188</v>
      </c>
      <c r="H728" s="136">
        <v>22</v>
      </c>
      <c r="I728" s="137"/>
      <c r="J728" s="138">
        <f>ROUND(I728*H728,2)</f>
        <v>0</v>
      </c>
      <c r="K728" s="134" t="s">
        <v>172</v>
      </c>
      <c r="L728" s="33"/>
      <c r="M728" s="139" t="s">
        <v>19</v>
      </c>
      <c r="N728" s="140" t="s">
        <v>43</v>
      </c>
      <c r="P728" s="141">
        <f>O728*H728</f>
        <v>0</v>
      </c>
      <c r="Q728" s="141">
        <v>1.34E-3</v>
      </c>
      <c r="R728" s="141">
        <f>Q728*H728</f>
        <v>2.9479999999999999E-2</v>
      </c>
      <c r="S728" s="141">
        <v>0</v>
      </c>
      <c r="T728" s="142">
        <f>S728*H728</f>
        <v>0</v>
      </c>
      <c r="AR728" s="143" t="s">
        <v>173</v>
      </c>
      <c r="AT728" s="143" t="s">
        <v>168</v>
      </c>
      <c r="AU728" s="143" t="s">
        <v>82</v>
      </c>
      <c r="AY728" s="18" t="s">
        <v>166</v>
      </c>
      <c r="BE728" s="144">
        <f>IF(N728="základní",J728,0)</f>
        <v>0</v>
      </c>
      <c r="BF728" s="144">
        <f>IF(N728="snížená",J728,0)</f>
        <v>0</v>
      </c>
      <c r="BG728" s="144">
        <f>IF(N728="zákl. přenesená",J728,0)</f>
        <v>0</v>
      </c>
      <c r="BH728" s="144">
        <f>IF(N728="sníž. přenesená",J728,0)</f>
        <v>0</v>
      </c>
      <c r="BI728" s="144">
        <f>IF(N728="nulová",J728,0)</f>
        <v>0</v>
      </c>
      <c r="BJ728" s="18" t="s">
        <v>80</v>
      </c>
      <c r="BK728" s="144">
        <f>ROUND(I728*H728,2)</f>
        <v>0</v>
      </c>
      <c r="BL728" s="18" t="s">
        <v>173</v>
      </c>
      <c r="BM728" s="143" t="s">
        <v>829</v>
      </c>
    </row>
    <row r="729" spans="2:65" s="1" customFormat="1" ht="11.25">
      <c r="B729" s="33"/>
      <c r="D729" s="145" t="s">
        <v>175</v>
      </c>
      <c r="F729" s="146" t="s">
        <v>830</v>
      </c>
      <c r="I729" s="147"/>
      <c r="L729" s="33"/>
      <c r="M729" s="148"/>
      <c r="T729" s="54"/>
      <c r="AT729" s="18" t="s">
        <v>175</v>
      </c>
      <c r="AU729" s="18" t="s">
        <v>82</v>
      </c>
    </row>
    <row r="730" spans="2:65" s="12" customFormat="1" ht="11.25">
      <c r="B730" s="149"/>
      <c r="D730" s="150" t="s">
        <v>177</v>
      </c>
      <c r="E730" s="151" t="s">
        <v>19</v>
      </c>
      <c r="F730" s="152" t="s">
        <v>509</v>
      </c>
      <c r="H730" s="151" t="s">
        <v>19</v>
      </c>
      <c r="I730" s="153"/>
      <c r="L730" s="149"/>
      <c r="M730" s="154"/>
      <c r="T730" s="155"/>
      <c r="AT730" s="151" t="s">
        <v>177</v>
      </c>
      <c r="AU730" s="151" t="s">
        <v>82</v>
      </c>
      <c r="AV730" s="12" t="s">
        <v>80</v>
      </c>
      <c r="AW730" s="12" t="s">
        <v>33</v>
      </c>
      <c r="AX730" s="12" t="s">
        <v>72</v>
      </c>
      <c r="AY730" s="151" t="s">
        <v>166</v>
      </c>
    </row>
    <row r="731" spans="2:65" s="13" customFormat="1" ht="11.25">
      <c r="B731" s="156"/>
      <c r="D731" s="150" t="s">
        <v>177</v>
      </c>
      <c r="E731" s="157" t="s">
        <v>19</v>
      </c>
      <c r="F731" s="158" t="s">
        <v>831</v>
      </c>
      <c r="H731" s="159">
        <v>11.92</v>
      </c>
      <c r="I731" s="160"/>
      <c r="L731" s="156"/>
      <c r="M731" s="161"/>
      <c r="T731" s="162"/>
      <c r="AT731" s="157" t="s">
        <v>177</v>
      </c>
      <c r="AU731" s="157" t="s">
        <v>82</v>
      </c>
      <c r="AV731" s="13" t="s">
        <v>82</v>
      </c>
      <c r="AW731" s="13" t="s">
        <v>33</v>
      </c>
      <c r="AX731" s="13" t="s">
        <v>72</v>
      </c>
      <c r="AY731" s="157" t="s">
        <v>166</v>
      </c>
    </row>
    <row r="732" spans="2:65" s="13" customFormat="1" ht="11.25">
      <c r="B732" s="156"/>
      <c r="D732" s="150" t="s">
        <v>177</v>
      </c>
      <c r="E732" s="157" t="s">
        <v>19</v>
      </c>
      <c r="F732" s="158" t="s">
        <v>832</v>
      </c>
      <c r="H732" s="159">
        <v>10.08</v>
      </c>
      <c r="I732" s="160"/>
      <c r="L732" s="156"/>
      <c r="M732" s="161"/>
      <c r="T732" s="162"/>
      <c r="AT732" s="157" t="s">
        <v>177</v>
      </c>
      <c r="AU732" s="157" t="s">
        <v>82</v>
      </c>
      <c r="AV732" s="13" t="s">
        <v>82</v>
      </c>
      <c r="AW732" s="13" t="s">
        <v>33</v>
      </c>
      <c r="AX732" s="13" t="s">
        <v>72</v>
      </c>
      <c r="AY732" s="157" t="s">
        <v>166</v>
      </c>
    </row>
    <row r="733" spans="2:65" s="14" customFormat="1" ht="11.25">
      <c r="B733" s="163"/>
      <c r="D733" s="150" t="s">
        <v>177</v>
      </c>
      <c r="E733" s="164" t="s">
        <v>19</v>
      </c>
      <c r="F733" s="165" t="s">
        <v>206</v>
      </c>
      <c r="H733" s="166">
        <v>22</v>
      </c>
      <c r="I733" s="167"/>
      <c r="L733" s="163"/>
      <c r="M733" s="168"/>
      <c r="T733" s="169"/>
      <c r="AT733" s="164" t="s">
        <v>177</v>
      </c>
      <c r="AU733" s="164" t="s">
        <v>82</v>
      </c>
      <c r="AV733" s="14" t="s">
        <v>173</v>
      </c>
      <c r="AW733" s="14" t="s">
        <v>33</v>
      </c>
      <c r="AX733" s="14" t="s">
        <v>80</v>
      </c>
      <c r="AY733" s="164" t="s">
        <v>166</v>
      </c>
    </row>
    <row r="734" spans="2:65" s="1" customFormat="1" ht="37.9" customHeight="1">
      <c r="B734" s="33"/>
      <c r="C734" s="132" t="s">
        <v>833</v>
      </c>
      <c r="D734" s="132" t="s">
        <v>168</v>
      </c>
      <c r="E734" s="133" t="s">
        <v>834</v>
      </c>
      <c r="F734" s="134" t="s">
        <v>835</v>
      </c>
      <c r="G734" s="135" t="s">
        <v>188</v>
      </c>
      <c r="H734" s="136">
        <v>22</v>
      </c>
      <c r="I734" s="137"/>
      <c r="J734" s="138">
        <f>ROUND(I734*H734,2)</f>
        <v>0</v>
      </c>
      <c r="K734" s="134" t="s">
        <v>172</v>
      </c>
      <c r="L734" s="33"/>
      <c r="M734" s="139" t="s">
        <v>19</v>
      </c>
      <c r="N734" s="140" t="s">
        <v>43</v>
      </c>
      <c r="P734" s="141">
        <f>O734*H734</f>
        <v>0</v>
      </c>
      <c r="Q734" s="141">
        <v>0</v>
      </c>
      <c r="R734" s="141">
        <f>Q734*H734</f>
        <v>0</v>
      </c>
      <c r="S734" s="141">
        <v>0</v>
      </c>
      <c r="T734" s="142">
        <f>S734*H734</f>
        <v>0</v>
      </c>
      <c r="AR734" s="143" t="s">
        <v>173</v>
      </c>
      <c r="AT734" s="143" t="s">
        <v>168</v>
      </c>
      <c r="AU734" s="143" t="s">
        <v>82</v>
      </c>
      <c r="AY734" s="18" t="s">
        <v>166</v>
      </c>
      <c r="BE734" s="144">
        <f>IF(N734="základní",J734,0)</f>
        <v>0</v>
      </c>
      <c r="BF734" s="144">
        <f>IF(N734="snížená",J734,0)</f>
        <v>0</v>
      </c>
      <c r="BG734" s="144">
        <f>IF(N734="zákl. přenesená",J734,0)</f>
        <v>0</v>
      </c>
      <c r="BH734" s="144">
        <f>IF(N734="sníž. přenesená",J734,0)</f>
        <v>0</v>
      </c>
      <c r="BI734" s="144">
        <f>IF(N734="nulová",J734,0)</f>
        <v>0</v>
      </c>
      <c r="BJ734" s="18" t="s">
        <v>80</v>
      </c>
      <c r="BK734" s="144">
        <f>ROUND(I734*H734,2)</f>
        <v>0</v>
      </c>
      <c r="BL734" s="18" t="s">
        <v>173</v>
      </c>
      <c r="BM734" s="143" t="s">
        <v>836</v>
      </c>
    </row>
    <row r="735" spans="2:65" s="1" customFormat="1" ht="11.25">
      <c r="B735" s="33"/>
      <c r="D735" s="145" t="s">
        <v>175</v>
      </c>
      <c r="F735" s="146" t="s">
        <v>837</v>
      </c>
      <c r="I735" s="147"/>
      <c r="L735" s="33"/>
      <c r="M735" s="148"/>
      <c r="T735" s="54"/>
      <c r="AT735" s="18" t="s">
        <v>175</v>
      </c>
      <c r="AU735" s="18" t="s">
        <v>82</v>
      </c>
    </row>
    <row r="736" spans="2:65" s="1" customFormat="1" ht="37.9" customHeight="1">
      <c r="B736" s="33"/>
      <c r="C736" s="132" t="s">
        <v>838</v>
      </c>
      <c r="D736" s="132" t="s">
        <v>168</v>
      </c>
      <c r="E736" s="133" t="s">
        <v>839</v>
      </c>
      <c r="F736" s="134" t="s">
        <v>840</v>
      </c>
      <c r="G736" s="135" t="s">
        <v>188</v>
      </c>
      <c r="H736" s="136">
        <v>130</v>
      </c>
      <c r="I736" s="137"/>
      <c r="J736" s="138">
        <f>ROUND(I736*H736,2)</f>
        <v>0</v>
      </c>
      <c r="K736" s="134" t="s">
        <v>172</v>
      </c>
      <c r="L736" s="33"/>
      <c r="M736" s="139" t="s">
        <v>19</v>
      </c>
      <c r="N736" s="140" t="s">
        <v>43</v>
      </c>
      <c r="P736" s="141">
        <f>O736*H736</f>
        <v>0</v>
      </c>
      <c r="Q736" s="141">
        <v>1.5E-3</v>
      </c>
      <c r="R736" s="141">
        <f>Q736*H736</f>
        <v>0.19500000000000001</v>
      </c>
      <c r="S736" s="141">
        <v>0</v>
      </c>
      <c r="T736" s="142">
        <f>S736*H736</f>
        <v>0</v>
      </c>
      <c r="AR736" s="143" t="s">
        <v>173</v>
      </c>
      <c r="AT736" s="143" t="s">
        <v>168</v>
      </c>
      <c r="AU736" s="143" t="s">
        <v>82</v>
      </c>
      <c r="AY736" s="18" t="s">
        <v>166</v>
      </c>
      <c r="BE736" s="144">
        <f>IF(N736="základní",J736,0)</f>
        <v>0</v>
      </c>
      <c r="BF736" s="144">
        <f>IF(N736="snížená",J736,0)</f>
        <v>0</v>
      </c>
      <c r="BG736" s="144">
        <f>IF(N736="zákl. přenesená",J736,0)</f>
        <v>0</v>
      </c>
      <c r="BH736" s="144">
        <f>IF(N736="sníž. přenesená",J736,0)</f>
        <v>0</v>
      </c>
      <c r="BI736" s="144">
        <f>IF(N736="nulová",J736,0)</f>
        <v>0</v>
      </c>
      <c r="BJ736" s="18" t="s">
        <v>80</v>
      </c>
      <c r="BK736" s="144">
        <f>ROUND(I736*H736,2)</f>
        <v>0</v>
      </c>
      <c r="BL736" s="18" t="s">
        <v>173</v>
      </c>
      <c r="BM736" s="143" t="s">
        <v>841</v>
      </c>
    </row>
    <row r="737" spans="2:65" s="1" customFormat="1" ht="11.25">
      <c r="B737" s="33"/>
      <c r="D737" s="145" t="s">
        <v>175</v>
      </c>
      <c r="F737" s="146" t="s">
        <v>842</v>
      </c>
      <c r="I737" s="147"/>
      <c r="L737" s="33"/>
      <c r="M737" s="148"/>
      <c r="T737" s="54"/>
      <c r="AT737" s="18" t="s">
        <v>175</v>
      </c>
      <c r="AU737" s="18" t="s">
        <v>82</v>
      </c>
    </row>
    <row r="738" spans="2:65" s="12" customFormat="1" ht="11.25">
      <c r="B738" s="149"/>
      <c r="D738" s="150" t="s">
        <v>177</v>
      </c>
      <c r="E738" s="151" t="s">
        <v>19</v>
      </c>
      <c r="F738" s="152" t="s">
        <v>509</v>
      </c>
      <c r="H738" s="151" t="s">
        <v>19</v>
      </c>
      <c r="I738" s="153"/>
      <c r="L738" s="149"/>
      <c r="M738" s="154"/>
      <c r="T738" s="155"/>
      <c r="AT738" s="151" t="s">
        <v>177</v>
      </c>
      <c r="AU738" s="151" t="s">
        <v>82</v>
      </c>
      <c r="AV738" s="12" t="s">
        <v>80</v>
      </c>
      <c r="AW738" s="12" t="s">
        <v>33</v>
      </c>
      <c r="AX738" s="12" t="s">
        <v>72</v>
      </c>
      <c r="AY738" s="151" t="s">
        <v>166</v>
      </c>
    </row>
    <row r="739" spans="2:65" s="13" customFormat="1" ht="11.25">
      <c r="B739" s="156"/>
      <c r="D739" s="150" t="s">
        <v>177</v>
      </c>
      <c r="E739" s="157" t="s">
        <v>19</v>
      </c>
      <c r="F739" s="158" t="s">
        <v>831</v>
      </c>
      <c r="H739" s="159">
        <v>11.92</v>
      </c>
      <c r="I739" s="160"/>
      <c r="L739" s="156"/>
      <c r="M739" s="161"/>
      <c r="T739" s="162"/>
      <c r="AT739" s="157" t="s">
        <v>177</v>
      </c>
      <c r="AU739" s="157" t="s">
        <v>82</v>
      </c>
      <c r="AV739" s="13" t="s">
        <v>82</v>
      </c>
      <c r="AW739" s="13" t="s">
        <v>33</v>
      </c>
      <c r="AX739" s="13" t="s">
        <v>72</v>
      </c>
      <c r="AY739" s="157" t="s">
        <v>166</v>
      </c>
    </row>
    <row r="740" spans="2:65" s="13" customFormat="1" ht="11.25">
      <c r="B740" s="156"/>
      <c r="D740" s="150" t="s">
        <v>177</v>
      </c>
      <c r="E740" s="157" t="s">
        <v>19</v>
      </c>
      <c r="F740" s="158" t="s">
        <v>832</v>
      </c>
      <c r="H740" s="159">
        <v>10.08</v>
      </c>
      <c r="I740" s="160"/>
      <c r="L740" s="156"/>
      <c r="M740" s="161"/>
      <c r="T740" s="162"/>
      <c r="AT740" s="157" t="s">
        <v>177</v>
      </c>
      <c r="AU740" s="157" t="s">
        <v>82</v>
      </c>
      <c r="AV740" s="13" t="s">
        <v>82</v>
      </c>
      <c r="AW740" s="13" t="s">
        <v>33</v>
      </c>
      <c r="AX740" s="13" t="s">
        <v>72</v>
      </c>
      <c r="AY740" s="157" t="s">
        <v>166</v>
      </c>
    </row>
    <row r="741" spans="2:65" s="12" customFormat="1" ht="11.25">
      <c r="B741" s="149"/>
      <c r="D741" s="150" t="s">
        <v>177</v>
      </c>
      <c r="E741" s="151" t="s">
        <v>19</v>
      </c>
      <c r="F741" s="152" t="s">
        <v>512</v>
      </c>
      <c r="H741" s="151" t="s">
        <v>19</v>
      </c>
      <c r="I741" s="153"/>
      <c r="L741" s="149"/>
      <c r="M741" s="154"/>
      <c r="T741" s="155"/>
      <c r="AT741" s="151" t="s">
        <v>177</v>
      </c>
      <c r="AU741" s="151" t="s">
        <v>82</v>
      </c>
      <c r="AV741" s="12" t="s">
        <v>80</v>
      </c>
      <c r="AW741" s="12" t="s">
        <v>33</v>
      </c>
      <c r="AX741" s="12" t="s">
        <v>72</v>
      </c>
      <c r="AY741" s="151" t="s">
        <v>166</v>
      </c>
    </row>
    <row r="742" spans="2:65" s="13" customFormat="1" ht="11.25">
      <c r="B742" s="156"/>
      <c r="D742" s="150" t="s">
        <v>177</v>
      </c>
      <c r="E742" s="157" t="s">
        <v>19</v>
      </c>
      <c r="F742" s="158" t="s">
        <v>843</v>
      </c>
      <c r="H742" s="159">
        <v>58.8</v>
      </c>
      <c r="I742" s="160"/>
      <c r="L742" s="156"/>
      <c r="M742" s="161"/>
      <c r="T742" s="162"/>
      <c r="AT742" s="157" t="s">
        <v>177</v>
      </c>
      <c r="AU742" s="157" t="s">
        <v>82</v>
      </c>
      <c r="AV742" s="13" t="s">
        <v>82</v>
      </c>
      <c r="AW742" s="13" t="s">
        <v>33</v>
      </c>
      <c r="AX742" s="13" t="s">
        <v>72</v>
      </c>
      <c r="AY742" s="157" t="s">
        <v>166</v>
      </c>
    </row>
    <row r="743" spans="2:65" s="13" customFormat="1" ht="11.25">
      <c r="B743" s="156"/>
      <c r="D743" s="150" t="s">
        <v>177</v>
      </c>
      <c r="E743" s="157" t="s">
        <v>19</v>
      </c>
      <c r="F743" s="158" t="s">
        <v>844</v>
      </c>
      <c r="H743" s="159">
        <v>49.2</v>
      </c>
      <c r="I743" s="160"/>
      <c r="L743" s="156"/>
      <c r="M743" s="161"/>
      <c r="T743" s="162"/>
      <c r="AT743" s="157" t="s">
        <v>177</v>
      </c>
      <c r="AU743" s="157" t="s">
        <v>82</v>
      </c>
      <c r="AV743" s="13" t="s">
        <v>82</v>
      </c>
      <c r="AW743" s="13" t="s">
        <v>33</v>
      </c>
      <c r="AX743" s="13" t="s">
        <v>72</v>
      </c>
      <c r="AY743" s="157" t="s">
        <v>166</v>
      </c>
    </row>
    <row r="744" spans="2:65" s="14" customFormat="1" ht="11.25">
      <c r="B744" s="163"/>
      <c r="D744" s="150" t="s">
        <v>177</v>
      </c>
      <c r="E744" s="164" t="s">
        <v>19</v>
      </c>
      <c r="F744" s="165" t="s">
        <v>206</v>
      </c>
      <c r="H744" s="166">
        <v>130</v>
      </c>
      <c r="I744" s="167"/>
      <c r="L744" s="163"/>
      <c r="M744" s="168"/>
      <c r="T744" s="169"/>
      <c r="AT744" s="164" t="s">
        <v>177</v>
      </c>
      <c r="AU744" s="164" t="s">
        <v>82</v>
      </c>
      <c r="AV744" s="14" t="s">
        <v>173</v>
      </c>
      <c r="AW744" s="14" t="s">
        <v>33</v>
      </c>
      <c r="AX744" s="14" t="s">
        <v>80</v>
      </c>
      <c r="AY744" s="164" t="s">
        <v>166</v>
      </c>
    </row>
    <row r="745" spans="2:65" s="1" customFormat="1" ht="44.25" customHeight="1">
      <c r="B745" s="33"/>
      <c r="C745" s="132" t="s">
        <v>845</v>
      </c>
      <c r="D745" s="132" t="s">
        <v>168</v>
      </c>
      <c r="E745" s="133" t="s">
        <v>846</v>
      </c>
      <c r="F745" s="134" t="s">
        <v>847</v>
      </c>
      <c r="G745" s="135" t="s">
        <v>188</v>
      </c>
      <c r="H745" s="136">
        <v>130</v>
      </c>
      <c r="I745" s="137"/>
      <c r="J745" s="138">
        <f>ROUND(I745*H745,2)</f>
        <v>0</v>
      </c>
      <c r="K745" s="134" t="s">
        <v>172</v>
      </c>
      <c r="L745" s="33"/>
      <c r="M745" s="139" t="s">
        <v>19</v>
      </c>
      <c r="N745" s="140" t="s">
        <v>43</v>
      </c>
      <c r="P745" s="141">
        <f>O745*H745</f>
        <v>0</v>
      </c>
      <c r="Q745" s="141">
        <v>0</v>
      </c>
      <c r="R745" s="141">
        <f>Q745*H745</f>
        <v>0</v>
      </c>
      <c r="S745" s="141">
        <v>0</v>
      </c>
      <c r="T745" s="142">
        <f>S745*H745</f>
        <v>0</v>
      </c>
      <c r="AR745" s="143" t="s">
        <v>173</v>
      </c>
      <c r="AT745" s="143" t="s">
        <v>168</v>
      </c>
      <c r="AU745" s="143" t="s">
        <v>82</v>
      </c>
      <c r="AY745" s="18" t="s">
        <v>166</v>
      </c>
      <c r="BE745" s="144">
        <f>IF(N745="základní",J745,0)</f>
        <v>0</v>
      </c>
      <c r="BF745" s="144">
        <f>IF(N745="snížená",J745,0)</f>
        <v>0</v>
      </c>
      <c r="BG745" s="144">
        <f>IF(N745="zákl. přenesená",J745,0)</f>
        <v>0</v>
      </c>
      <c r="BH745" s="144">
        <f>IF(N745="sníž. přenesená",J745,0)</f>
        <v>0</v>
      </c>
      <c r="BI745" s="144">
        <f>IF(N745="nulová",J745,0)</f>
        <v>0</v>
      </c>
      <c r="BJ745" s="18" t="s">
        <v>80</v>
      </c>
      <c r="BK745" s="144">
        <f>ROUND(I745*H745,2)</f>
        <v>0</v>
      </c>
      <c r="BL745" s="18" t="s">
        <v>173</v>
      </c>
      <c r="BM745" s="143" t="s">
        <v>848</v>
      </c>
    </row>
    <row r="746" spans="2:65" s="1" customFormat="1" ht="11.25">
      <c r="B746" s="33"/>
      <c r="D746" s="145" t="s">
        <v>175</v>
      </c>
      <c r="F746" s="146" t="s">
        <v>849</v>
      </c>
      <c r="I746" s="147"/>
      <c r="L746" s="33"/>
      <c r="M746" s="148"/>
      <c r="T746" s="54"/>
      <c r="AT746" s="18" t="s">
        <v>175</v>
      </c>
      <c r="AU746" s="18" t="s">
        <v>82</v>
      </c>
    </row>
    <row r="747" spans="2:65" s="1" customFormat="1" ht="24.2" customHeight="1">
      <c r="B747" s="33"/>
      <c r="C747" s="132" t="s">
        <v>850</v>
      </c>
      <c r="D747" s="132" t="s">
        <v>168</v>
      </c>
      <c r="E747" s="133" t="s">
        <v>851</v>
      </c>
      <c r="F747" s="134" t="s">
        <v>852</v>
      </c>
      <c r="G747" s="135" t="s">
        <v>197</v>
      </c>
      <c r="H747" s="136">
        <v>1.75</v>
      </c>
      <c r="I747" s="137"/>
      <c r="J747" s="138">
        <f>ROUND(I747*H747,2)</f>
        <v>0</v>
      </c>
      <c r="K747" s="134" t="s">
        <v>172</v>
      </c>
      <c r="L747" s="33"/>
      <c r="M747" s="139" t="s">
        <v>19</v>
      </c>
      <c r="N747" s="140" t="s">
        <v>43</v>
      </c>
      <c r="P747" s="141">
        <f>O747*H747</f>
        <v>0</v>
      </c>
      <c r="Q747" s="141">
        <v>2.5019800000000001</v>
      </c>
      <c r="R747" s="141">
        <f>Q747*H747</f>
        <v>4.3784650000000003</v>
      </c>
      <c r="S747" s="141">
        <v>0</v>
      </c>
      <c r="T747" s="142">
        <f>S747*H747</f>
        <v>0</v>
      </c>
      <c r="AR747" s="143" t="s">
        <v>173</v>
      </c>
      <c r="AT747" s="143" t="s">
        <v>168</v>
      </c>
      <c r="AU747" s="143" t="s">
        <v>82</v>
      </c>
      <c r="AY747" s="18" t="s">
        <v>166</v>
      </c>
      <c r="BE747" s="144">
        <f>IF(N747="základní",J747,0)</f>
        <v>0</v>
      </c>
      <c r="BF747" s="144">
        <f>IF(N747="snížená",J747,0)</f>
        <v>0</v>
      </c>
      <c r="BG747" s="144">
        <f>IF(N747="zákl. přenesená",J747,0)</f>
        <v>0</v>
      </c>
      <c r="BH747" s="144">
        <f>IF(N747="sníž. přenesená",J747,0)</f>
        <v>0</v>
      </c>
      <c r="BI747" s="144">
        <f>IF(N747="nulová",J747,0)</f>
        <v>0</v>
      </c>
      <c r="BJ747" s="18" t="s">
        <v>80</v>
      </c>
      <c r="BK747" s="144">
        <f>ROUND(I747*H747,2)</f>
        <v>0</v>
      </c>
      <c r="BL747" s="18" t="s">
        <v>173</v>
      </c>
      <c r="BM747" s="143" t="s">
        <v>853</v>
      </c>
    </row>
    <row r="748" spans="2:65" s="1" customFormat="1" ht="11.25">
      <c r="B748" s="33"/>
      <c r="D748" s="145" t="s">
        <v>175</v>
      </c>
      <c r="F748" s="146" t="s">
        <v>854</v>
      </c>
      <c r="I748" s="147"/>
      <c r="L748" s="33"/>
      <c r="M748" s="148"/>
      <c r="T748" s="54"/>
      <c r="AT748" s="18" t="s">
        <v>175</v>
      </c>
      <c r="AU748" s="18" t="s">
        <v>82</v>
      </c>
    </row>
    <row r="749" spans="2:65" s="12" customFormat="1" ht="11.25">
      <c r="B749" s="149"/>
      <c r="D749" s="150" t="s">
        <v>177</v>
      </c>
      <c r="E749" s="151" t="s">
        <v>19</v>
      </c>
      <c r="F749" s="152" t="s">
        <v>407</v>
      </c>
      <c r="H749" s="151" t="s">
        <v>19</v>
      </c>
      <c r="I749" s="153"/>
      <c r="L749" s="149"/>
      <c r="M749" s="154"/>
      <c r="T749" s="155"/>
      <c r="AT749" s="151" t="s">
        <v>177</v>
      </c>
      <c r="AU749" s="151" t="s">
        <v>82</v>
      </c>
      <c r="AV749" s="12" t="s">
        <v>80</v>
      </c>
      <c r="AW749" s="12" t="s">
        <v>33</v>
      </c>
      <c r="AX749" s="12" t="s">
        <v>72</v>
      </c>
      <c r="AY749" s="151" t="s">
        <v>166</v>
      </c>
    </row>
    <row r="750" spans="2:65" s="12" customFormat="1" ht="11.25">
      <c r="B750" s="149"/>
      <c r="D750" s="150" t="s">
        <v>177</v>
      </c>
      <c r="E750" s="151" t="s">
        <v>19</v>
      </c>
      <c r="F750" s="152" t="s">
        <v>487</v>
      </c>
      <c r="H750" s="151" t="s">
        <v>19</v>
      </c>
      <c r="I750" s="153"/>
      <c r="L750" s="149"/>
      <c r="M750" s="154"/>
      <c r="T750" s="155"/>
      <c r="AT750" s="151" t="s">
        <v>177</v>
      </c>
      <c r="AU750" s="151" t="s">
        <v>82</v>
      </c>
      <c r="AV750" s="12" t="s">
        <v>80</v>
      </c>
      <c r="AW750" s="12" t="s">
        <v>33</v>
      </c>
      <c r="AX750" s="12" t="s">
        <v>72</v>
      </c>
      <c r="AY750" s="151" t="s">
        <v>166</v>
      </c>
    </row>
    <row r="751" spans="2:65" s="12" customFormat="1" ht="11.25">
      <c r="B751" s="149"/>
      <c r="D751" s="150" t="s">
        <v>177</v>
      </c>
      <c r="E751" s="151" t="s">
        <v>19</v>
      </c>
      <c r="F751" s="152" t="s">
        <v>855</v>
      </c>
      <c r="H751" s="151" t="s">
        <v>19</v>
      </c>
      <c r="I751" s="153"/>
      <c r="L751" s="149"/>
      <c r="M751" s="154"/>
      <c r="T751" s="155"/>
      <c r="AT751" s="151" t="s">
        <v>177</v>
      </c>
      <c r="AU751" s="151" t="s">
        <v>82</v>
      </c>
      <c r="AV751" s="12" t="s">
        <v>80</v>
      </c>
      <c r="AW751" s="12" t="s">
        <v>33</v>
      </c>
      <c r="AX751" s="12" t="s">
        <v>72</v>
      </c>
      <c r="AY751" s="151" t="s">
        <v>166</v>
      </c>
    </row>
    <row r="752" spans="2:65" s="13" customFormat="1" ht="11.25">
      <c r="B752" s="156"/>
      <c r="D752" s="150" t="s">
        <v>177</v>
      </c>
      <c r="E752" s="157" t="s">
        <v>19</v>
      </c>
      <c r="F752" s="158" t="s">
        <v>856</v>
      </c>
      <c r="H752" s="159">
        <v>1.75</v>
      </c>
      <c r="I752" s="160"/>
      <c r="L752" s="156"/>
      <c r="M752" s="161"/>
      <c r="T752" s="162"/>
      <c r="AT752" s="157" t="s">
        <v>177</v>
      </c>
      <c r="AU752" s="157" t="s">
        <v>82</v>
      </c>
      <c r="AV752" s="13" t="s">
        <v>82</v>
      </c>
      <c r="AW752" s="13" t="s">
        <v>33</v>
      </c>
      <c r="AX752" s="13" t="s">
        <v>80</v>
      </c>
      <c r="AY752" s="157" t="s">
        <v>166</v>
      </c>
    </row>
    <row r="753" spans="2:65" s="1" customFormat="1" ht="49.15" customHeight="1">
      <c r="B753" s="33"/>
      <c r="C753" s="132" t="s">
        <v>857</v>
      </c>
      <c r="D753" s="132" t="s">
        <v>168</v>
      </c>
      <c r="E753" s="133" t="s">
        <v>858</v>
      </c>
      <c r="F753" s="134" t="s">
        <v>859</v>
      </c>
      <c r="G753" s="135" t="s">
        <v>458</v>
      </c>
      <c r="H753" s="136">
        <v>44.7</v>
      </c>
      <c r="I753" s="137"/>
      <c r="J753" s="138">
        <f>ROUND(I753*H753,2)</f>
        <v>0</v>
      </c>
      <c r="K753" s="134" t="s">
        <v>172</v>
      </c>
      <c r="L753" s="33"/>
      <c r="M753" s="139" t="s">
        <v>19</v>
      </c>
      <c r="N753" s="140" t="s">
        <v>43</v>
      </c>
      <c r="P753" s="141">
        <f>O753*H753</f>
        <v>0</v>
      </c>
      <c r="Q753" s="141">
        <v>3.7409999999999999E-2</v>
      </c>
      <c r="R753" s="141">
        <f>Q753*H753</f>
        <v>1.6722270000000001</v>
      </c>
      <c r="S753" s="141">
        <v>0</v>
      </c>
      <c r="T753" s="142">
        <f>S753*H753</f>
        <v>0</v>
      </c>
      <c r="AR753" s="143" t="s">
        <v>173</v>
      </c>
      <c r="AT753" s="143" t="s">
        <v>168</v>
      </c>
      <c r="AU753" s="143" t="s">
        <v>82</v>
      </c>
      <c r="AY753" s="18" t="s">
        <v>166</v>
      </c>
      <c r="BE753" s="144">
        <f>IF(N753="základní",J753,0)</f>
        <v>0</v>
      </c>
      <c r="BF753" s="144">
        <f>IF(N753="snížená",J753,0)</f>
        <v>0</v>
      </c>
      <c r="BG753" s="144">
        <f>IF(N753="zákl. přenesená",J753,0)</f>
        <v>0</v>
      </c>
      <c r="BH753" s="144">
        <f>IF(N753="sníž. přenesená",J753,0)</f>
        <v>0</v>
      </c>
      <c r="BI753" s="144">
        <f>IF(N753="nulová",J753,0)</f>
        <v>0</v>
      </c>
      <c r="BJ753" s="18" t="s">
        <v>80</v>
      </c>
      <c r="BK753" s="144">
        <f>ROUND(I753*H753,2)</f>
        <v>0</v>
      </c>
      <c r="BL753" s="18" t="s">
        <v>173</v>
      </c>
      <c r="BM753" s="143" t="s">
        <v>860</v>
      </c>
    </row>
    <row r="754" spans="2:65" s="1" customFormat="1" ht="11.25">
      <c r="B754" s="33"/>
      <c r="D754" s="145" t="s">
        <v>175</v>
      </c>
      <c r="F754" s="146" t="s">
        <v>861</v>
      </c>
      <c r="I754" s="147"/>
      <c r="L754" s="33"/>
      <c r="M754" s="148"/>
      <c r="T754" s="54"/>
      <c r="AT754" s="18" t="s">
        <v>175</v>
      </c>
      <c r="AU754" s="18" t="s">
        <v>82</v>
      </c>
    </row>
    <row r="755" spans="2:65" s="12" customFormat="1" ht="11.25">
      <c r="B755" s="149"/>
      <c r="D755" s="150" t="s">
        <v>177</v>
      </c>
      <c r="E755" s="151" t="s">
        <v>19</v>
      </c>
      <c r="F755" s="152" t="s">
        <v>407</v>
      </c>
      <c r="H755" s="151" t="s">
        <v>19</v>
      </c>
      <c r="I755" s="153"/>
      <c r="L755" s="149"/>
      <c r="M755" s="154"/>
      <c r="T755" s="155"/>
      <c r="AT755" s="151" t="s">
        <v>177</v>
      </c>
      <c r="AU755" s="151" t="s">
        <v>82</v>
      </c>
      <c r="AV755" s="12" t="s">
        <v>80</v>
      </c>
      <c r="AW755" s="12" t="s">
        <v>33</v>
      </c>
      <c r="AX755" s="12" t="s">
        <v>72</v>
      </c>
      <c r="AY755" s="151" t="s">
        <v>166</v>
      </c>
    </row>
    <row r="756" spans="2:65" s="12" customFormat="1" ht="11.25">
      <c r="B756" s="149"/>
      <c r="D756" s="150" t="s">
        <v>177</v>
      </c>
      <c r="E756" s="151" t="s">
        <v>19</v>
      </c>
      <c r="F756" s="152" t="s">
        <v>487</v>
      </c>
      <c r="H756" s="151" t="s">
        <v>19</v>
      </c>
      <c r="I756" s="153"/>
      <c r="L756" s="149"/>
      <c r="M756" s="154"/>
      <c r="T756" s="155"/>
      <c r="AT756" s="151" t="s">
        <v>177</v>
      </c>
      <c r="AU756" s="151" t="s">
        <v>82</v>
      </c>
      <c r="AV756" s="12" t="s">
        <v>80</v>
      </c>
      <c r="AW756" s="12" t="s">
        <v>33</v>
      </c>
      <c r="AX756" s="12" t="s">
        <v>72</v>
      </c>
      <c r="AY756" s="151" t="s">
        <v>166</v>
      </c>
    </row>
    <row r="757" spans="2:65" s="13" customFormat="1" ht="11.25">
      <c r="B757" s="156"/>
      <c r="D757" s="150" t="s">
        <v>177</v>
      </c>
      <c r="E757" s="157" t="s">
        <v>19</v>
      </c>
      <c r="F757" s="158" t="s">
        <v>862</v>
      </c>
      <c r="H757" s="159">
        <v>44.7</v>
      </c>
      <c r="I757" s="160"/>
      <c r="L757" s="156"/>
      <c r="M757" s="161"/>
      <c r="T757" s="162"/>
      <c r="AT757" s="157" t="s">
        <v>177</v>
      </c>
      <c r="AU757" s="157" t="s">
        <v>82</v>
      </c>
      <c r="AV757" s="13" t="s">
        <v>82</v>
      </c>
      <c r="AW757" s="13" t="s">
        <v>33</v>
      </c>
      <c r="AX757" s="13" t="s">
        <v>80</v>
      </c>
      <c r="AY757" s="157" t="s">
        <v>166</v>
      </c>
    </row>
    <row r="758" spans="2:65" s="1" customFormat="1" ht="24.2" customHeight="1">
      <c r="B758" s="33"/>
      <c r="C758" s="132" t="s">
        <v>863</v>
      </c>
      <c r="D758" s="132" t="s">
        <v>168</v>
      </c>
      <c r="E758" s="133" t="s">
        <v>864</v>
      </c>
      <c r="F758" s="134" t="s">
        <v>865</v>
      </c>
      <c r="G758" s="135" t="s">
        <v>341</v>
      </c>
      <c r="H758" s="136">
        <v>0.20399999999999999</v>
      </c>
      <c r="I758" s="137"/>
      <c r="J758" s="138">
        <f>ROUND(I758*H758,2)</f>
        <v>0</v>
      </c>
      <c r="K758" s="134" t="s">
        <v>172</v>
      </c>
      <c r="L758" s="33"/>
      <c r="M758" s="139" t="s">
        <v>19</v>
      </c>
      <c r="N758" s="140" t="s">
        <v>43</v>
      </c>
      <c r="P758" s="141">
        <f>O758*H758</f>
        <v>0</v>
      </c>
      <c r="Q758" s="141">
        <v>1.05291</v>
      </c>
      <c r="R758" s="141">
        <f>Q758*H758</f>
        <v>0.21479363999999998</v>
      </c>
      <c r="S758" s="141">
        <v>0</v>
      </c>
      <c r="T758" s="142">
        <f>S758*H758</f>
        <v>0</v>
      </c>
      <c r="AR758" s="143" t="s">
        <v>173</v>
      </c>
      <c r="AT758" s="143" t="s">
        <v>168</v>
      </c>
      <c r="AU758" s="143" t="s">
        <v>82</v>
      </c>
      <c r="AY758" s="18" t="s">
        <v>166</v>
      </c>
      <c r="BE758" s="144">
        <f>IF(N758="základní",J758,0)</f>
        <v>0</v>
      </c>
      <c r="BF758" s="144">
        <f>IF(N758="snížená",J758,0)</f>
        <v>0</v>
      </c>
      <c r="BG758" s="144">
        <f>IF(N758="zákl. přenesená",J758,0)</f>
        <v>0</v>
      </c>
      <c r="BH758" s="144">
        <f>IF(N758="sníž. přenesená",J758,0)</f>
        <v>0</v>
      </c>
      <c r="BI758" s="144">
        <f>IF(N758="nulová",J758,0)</f>
        <v>0</v>
      </c>
      <c r="BJ758" s="18" t="s">
        <v>80</v>
      </c>
      <c r="BK758" s="144">
        <f>ROUND(I758*H758,2)</f>
        <v>0</v>
      </c>
      <c r="BL758" s="18" t="s">
        <v>173</v>
      </c>
      <c r="BM758" s="143" t="s">
        <v>866</v>
      </c>
    </row>
    <row r="759" spans="2:65" s="1" customFormat="1" ht="11.25">
      <c r="B759" s="33"/>
      <c r="D759" s="145" t="s">
        <v>175</v>
      </c>
      <c r="F759" s="146" t="s">
        <v>867</v>
      </c>
      <c r="I759" s="147"/>
      <c r="L759" s="33"/>
      <c r="M759" s="148"/>
      <c r="T759" s="54"/>
      <c r="AT759" s="18" t="s">
        <v>175</v>
      </c>
      <c r="AU759" s="18" t="s">
        <v>82</v>
      </c>
    </row>
    <row r="760" spans="2:65" s="12" customFormat="1" ht="11.25">
      <c r="B760" s="149"/>
      <c r="D760" s="150" t="s">
        <v>177</v>
      </c>
      <c r="E760" s="151" t="s">
        <v>19</v>
      </c>
      <c r="F760" s="152" t="s">
        <v>407</v>
      </c>
      <c r="H760" s="151" t="s">
        <v>19</v>
      </c>
      <c r="I760" s="153"/>
      <c r="L760" s="149"/>
      <c r="M760" s="154"/>
      <c r="T760" s="155"/>
      <c r="AT760" s="151" t="s">
        <v>177</v>
      </c>
      <c r="AU760" s="151" t="s">
        <v>82</v>
      </c>
      <c r="AV760" s="12" t="s">
        <v>80</v>
      </c>
      <c r="AW760" s="12" t="s">
        <v>33</v>
      </c>
      <c r="AX760" s="12" t="s">
        <v>72</v>
      </c>
      <c r="AY760" s="151" t="s">
        <v>166</v>
      </c>
    </row>
    <row r="761" spans="2:65" s="12" customFormat="1" ht="11.25">
      <c r="B761" s="149"/>
      <c r="D761" s="150" t="s">
        <v>177</v>
      </c>
      <c r="E761" s="151" t="s">
        <v>19</v>
      </c>
      <c r="F761" s="152" t="s">
        <v>487</v>
      </c>
      <c r="H761" s="151" t="s">
        <v>19</v>
      </c>
      <c r="I761" s="153"/>
      <c r="L761" s="149"/>
      <c r="M761" s="154"/>
      <c r="T761" s="155"/>
      <c r="AT761" s="151" t="s">
        <v>177</v>
      </c>
      <c r="AU761" s="151" t="s">
        <v>82</v>
      </c>
      <c r="AV761" s="12" t="s">
        <v>80</v>
      </c>
      <c r="AW761" s="12" t="s">
        <v>33</v>
      </c>
      <c r="AX761" s="12" t="s">
        <v>72</v>
      </c>
      <c r="AY761" s="151" t="s">
        <v>166</v>
      </c>
    </row>
    <row r="762" spans="2:65" s="13" customFormat="1" ht="11.25">
      <c r="B762" s="156"/>
      <c r="D762" s="150" t="s">
        <v>177</v>
      </c>
      <c r="E762" s="157" t="s">
        <v>19</v>
      </c>
      <c r="F762" s="158" t="s">
        <v>868</v>
      </c>
      <c r="H762" s="159">
        <v>167.93899999999999</v>
      </c>
      <c r="I762" s="160"/>
      <c r="L762" s="156"/>
      <c r="M762" s="161"/>
      <c r="T762" s="162"/>
      <c r="AT762" s="157" t="s">
        <v>177</v>
      </c>
      <c r="AU762" s="157" t="s">
        <v>82</v>
      </c>
      <c r="AV762" s="13" t="s">
        <v>82</v>
      </c>
      <c r="AW762" s="13" t="s">
        <v>33</v>
      </c>
      <c r="AX762" s="13" t="s">
        <v>72</v>
      </c>
      <c r="AY762" s="157" t="s">
        <v>166</v>
      </c>
    </row>
    <row r="763" spans="2:65" s="13" customFormat="1" ht="11.25">
      <c r="B763" s="156"/>
      <c r="D763" s="150" t="s">
        <v>177</v>
      </c>
      <c r="E763" s="157" t="s">
        <v>19</v>
      </c>
      <c r="F763" s="158" t="s">
        <v>869</v>
      </c>
      <c r="H763" s="159">
        <v>28.437999999999999</v>
      </c>
      <c r="I763" s="160"/>
      <c r="L763" s="156"/>
      <c r="M763" s="161"/>
      <c r="T763" s="162"/>
      <c r="AT763" s="157" t="s">
        <v>177</v>
      </c>
      <c r="AU763" s="157" t="s">
        <v>82</v>
      </c>
      <c r="AV763" s="13" t="s">
        <v>82</v>
      </c>
      <c r="AW763" s="13" t="s">
        <v>33</v>
      </c>
      <c r="AX763" s="13" t="s">
        <v>72</v>
      </c>
      <c r="AY763" s="157" t="s">
        <v>166</v>
      </c>
    </row>
    <row r="764" spans="2:65" s="13" customFormat="1" ht="11.25">
      <c r="B764" s="156"/>
      <c r="D764" s="150" t="s">
        <v>177</v>
      </c>
      <c r="E764" s="157" t="s">
        <v>19</v>
      </c>
      <c r="F764" s="158" t="s">
        <v>870</v>
      </c>
      <c r="H764" s="159">
        <v>7.4160000000000004</v>
      </c>
      <c r="I764" s="160"/>
      <c r="L764" s="156"/>
      <c r="M764" s="161"/>
      <c r="T764" s="162"/>
      <c r="AT764" s="157" t="s">
        <v>177</v>
      </c>
      <c r="AU764" s="157" t="s">
        <v>82</v>
      </c>
      <c r="AV764" s="13" t="s">
        <v>82</v>
      </c>
      <c r="AW764" s="13" t="s">
        <v>33</v>
      </c>
      <c r="AX764" s="13" t="s">
        <v>72</v>
      </c>
      <c r="AY764" s="157" t="s">
        <v>166</v>
      </c>
    </row>
    <row r="765" spans="2:65" s="15" customFormat="1" ht="11.25">
      <c r="B765" s="180"/>
      <c r="D765" s="150" t="s">
        <v>177</v>
      </c>
      <c r="E765" s="181" t="s">
        <v>19</v>
      </c>
      <c r="F765" s="182" t="s">
        <v>410</v>
      </c>
      <c r="H765" s="183">
        <v>203.79299999999998</v>
      </c>
      <c r="I765" s="184"/>
      <c r="L765" s="180"/>
      <c r="M765" s="185"/>
      <c r="T765" s="186"/>
      <c r="AT765" s="181" t="s">
        <v>177</v>
      </c>
      <c r="AU765" s="181" t="s">
        <v>82</v>
      </c>
      <c r="AV765" s="15" t="s">
        <v>185</v>
      </c>
      <c r="AW765" s="15" t="s">
        <v>33</v>
      </c>
      <c r="AX765" s="15" t="s">
        <v>72</v>
      </c>
      <c r="AY765" s="181" t="s">
        <v>166</v>
      </c>
    </row>
    <row r="766" spans="2:65" s="13" customFormat="1" ht="11.25">
      <c r="B766" s="156"/>
      <c r="D766" s="150" t="s">
        <v>177</v>
      </c>
      <c r="E766" s="157" t="s">
        <v>19</v>
      </c>
      <c r="F766" s="158" t="s">
        <v>871</v>
      </c>
      <c r="H766" s="159">
        <v>0.20399999999999999</v>
      </c>
      <c r="I766" s="160"/>
      <c r="L766" s="156"/>
      <c r="M766" s="161"/>
      <c r="T766" s="162"/>
      <c r="AT766" s="157" t="s">
        <v>177</v>
      </c>
      <c r="AU766" s="157" t="s">
        <v>82</v>
      </c>
      <c r="AV766" s="13" t="s">
        <v>82</v>
      </c>
      <c r="AW766" s="13" t="s">
        <v>33</v>
      </c>
      <c r="AX766" s="13" t="s">
        <v>80</v>
      </c>
      <c r="AY766" s="157" t="s">
        <v>166</v>
      </c>
    </row>
    <row r="767" spans="2:65" s="1" customFormat="1" ht="16.5" customHeight="1">
      <c r="B767" s="33"/>
      <c r="C767" s="132" t="s">
        <v>872</v>
      </c>
      <c r="D767" s="132" t="s">
        <v>168</v>
      </c>
      <c r="E767" s="133" t="s">
        <v>873</v>
      </c>
      <c r="F767" s="134" t="s">
        <v>874</v>
      </c>
      <c r="G767" s="135" t="s">
        <v>307</v>
      </c>
      <c r="H767" s="136">
        <v>2240</v>
      </c>
      <c r="I767" s="137"/>
      <c r="J767" s="138">
        <f>ROUND(I767*H767,2)</f>
        <v>0</v>
      </c>
      <c r="K767" s="134" t="s">
        <v>19</v>
      </c>
      <c r="L767" s="33"/>
      <c r="M767" s="139" t="s">
        <v>19</v>
      </c>
      <c r="N767" s="140" t="s">
        <v>43</v>
      </c>
      <c r="P767" s="141">
        <f>O767*H767</f>
        <v>0</v>
      </c>
      <c r="Q767" s="141">
        <v>0</v>
      </c>
      <c r="R767" s="141">
        <f>Q767*H767</f>
        <v>0</v>
      </c>
      <c r="S767" s="141">
        <v>0</v>
      </c>
      <c r="T767" s="142">
        <f>S767*H767</f>
        <v>0</v>
      </c>
      <c r="AR767" s="143" t="s">
        <v>173</v>
      </c>
      <c r="AT767" s="143" t="s">
        <v>168</v>
      </c>
      <c r="AU767" s="143" t="s">
        <v>82</v>
      </c>
      <c r="AY767" s="18" t="s">
        <v>166</v>
      </c>
      <c r="BE767" s="144">
        <f>IF(N767="základní",J767,0)</f>
        <v>0</v>
      </c>
      <c r="BF767" s="144">
        <f>IF(N767="snížená",J767,0)</f>
        <v>0</v>
      </c>
      <c r="BG767" s="144">
        <f>IF(N767="zákl. přenesená",J767,0)</f>
        <v>0</v>
      </c>
      <c r="BH767" s="144">
        <f>IF(N767="sníž. přenesená",J767,0)</f>
        <v>0</v>
      </c>
      <c r="BI767" s="144">
        <f>IF(N767="nulová",J767,0)</f>
        <v>0</v>
      </c>
      <c r="BJ767" s="18" t="s">
        <v>80</v>
      </c>
      <c r="BK767" s="144">
        <f>ROUND(I767*H767,2)</f>
        <v>0</v>
      </c>
      <c r="BL767" s="18" t="s">
        <v>173</v>
      </c>
      <c r="BM767" s="143" t="s">
        <v>875</v>
      </c>
    </row>
    <row r="768" spans="2:65" s="12" customFormat="1" ht="11.25">
      <c r="B768" s="149"/>
      <c r="D768" s="150" t="s">
        <v>177</v>
      </c>
      <c r="E768" s="151" t="s">
        <v>19</v>
      </c>
      <c r="F768" s="152" t="s">
        <v>876</v>
      </c>
      <c r="H768" s="151" t="s">
        <v>19</v>
      </c>
      <c r="I768" s="153"/>
      <c r="L768" s="149"/>
      <c r="M768" s="154"/>
      <c r="T768" s="155"/>
      <c r="AT768" s="151" t="s">
        <v>177</v>
      </c>
      <c r="AU768" s="151" t="s">
        <v>82</v>
      </c>
      <c r="AV768" s="12" t="s">
        <v>80</v>
      </c>
      <c r="AW768" s="12" t="s">
        <v>33</v>
      </c>
      <c r="AX768" s="12" t="s">
        <v>72</v>
      </c>
      <c r="AY768" s="151" t="s">
        <v>166</v>
      </c>
    </row>
    <row r="769" spans="2:65" s="13" customFormat="1" ht="11.25">
      <c r="B769" s="156"/>
      <c r="D769" s="150" t="s">
        <v>177</v>
      </c>
      <c r="E769" s="157" t="s">
        <v>19</v>
      </c>
      <c r="F769" s="158" t="s">
        <v>877</v>
      </c>
      <c r="H769" s="159">
        <v>2240</v>
      </c>
      <c r="I769" s="160"/>
      <c r="L769" s="156"/>
      <c r="M769" s="161"/>
      <c r="T769" s="162"/>
      <c r="AT769" s="157" t="s">
        <v>177</v>
      </c>
      <c r="AU769" s="157" t="s">
        <v>82</v>
      </c>
      <c r="AV769" s="13" t="s">
        <v>82</v>
      </c>
      <c r="AW769" s="13" t="s">
        <v>33</v>
      </c>
      <c r="AX769" s="13" t="s">
        <v>80</v>
      </c>
      <c r="AY769" s="157" t="s">
        <v>166</v>
      </c>
    </row>
    <row r="770" spans="2:65" s="1" customFormat="1" ht="16.5" customHeight="1">
      <c r="B770" s="33"/>
      <c r="C770" s="132" t="s">
        <v>878</v>
      </c>
      <c r="D770" s="132" t="s">
        <v>168</v>
      </c>
      <c r="E770" s="133" t="s">
        <v>879</v>
      </c>
      <c r="F770" s="134" t="s">
        <v>880</v>
      </c>
      <c r="G770" s="135" t="s">
        <v>307</v>
      </c>
      <c r="H770" s="136">
        <v>2</v>
      </c>
      <c r="I770" s="137"/>
      <c r="J770" s="138">
        <f>ROUND(I770*H770,2)</f>
        <v>0</v>
      </c>
      <c r="K770" s="134" t="s">
        <v>19</v>
      </c>
      <c r="L770" s="33"/>
      <c r="M770" s="139" t="s">
        <v>19</v>
      </c>
      <c r="N770" s="140" t="s">
        <v>43</v>
      </c>
      <c r="P770" s="141">
        <f>O770*H770</f>
        <v>0</v>
      </c>
      <c r="Q770" s="141">
        <v>0.05</v>
      </c>
      <c r="R770" s="141">
        <f>Q770*H770</f>
        <v>0.1</v>
      </c>
      <c r="S770" s="141">
        <v>0</v>
      </c>
      <c r="T770" s="142">
        <f>S770*H770</f>
        <v>0</v>
      </c>
      <c r="AR770" s="143" t="s">
        <v>173</v>
      </c>
      <c r="AT770" s="143" t="s">
        <v>168</v>
      </c>
      <c r="AU770" s="143" t="s">
        <v>82</v>
      </c>
      <c r="AY770" s="18" t="s">
        <v>166</v>
      </c>
      <c r="BE770" s="144">
        <f>IF(N770="základní",J770,0)</f>
        <v>0</v>
      </c>
      <c r="BF770" s="144">
        <f>IF(N770="snížená",J770,0)</f>
        <v>0</v>
      </c>
      <c r="BG770" s="144">
        <f>IF(N770="zákl. přenesená",J770,0)</f>
        <v>0</v>
      </c>
      <c r="BH770" s="144">
        <f>IF(N770="sníž. přenesená",J770,0)</f>
        <v>0</v>
      </c>
      <c r="BI770" s="144">
        <f>IF(N770="nulová",J770,0)</f>
        <v>0</v>
      </c>
      <c r="BJ770" s="18" t="s">
        <v>80</v>
      </c>
      <c r="BK770" s="144">
        <f>ROUND(I770*H770,2)</f>
        <v>0</v>
      </c>
      <c r="BL770" s="18" t="s">
        <v>173</v>
      </c>
      <c r="BM770" s="143" t="s">
        <v>881</v>
      </c>
    </row>
    <row r="771" spans="2:65" s="12" customFormat="1" ht="11.25">
      <c r="B771" s="149"/>
      <c r="D771" s="150" t="s">
        <v>177</v>
      </c>
      <c r="E771" s="151" t="s">
        <v>19</v>
      </c>
      <c r="F771" s="152" t="s">
        <v>876</v>
      </c>
      <c r="H771" s="151" t="s">
        <v>19</v>
      </c>
      <c r="I771" s="153"/>
      <c r="L771" s="149"/>
      <c r="M771" s="154"/>
      <c r="T771" s="155"/>
      <c r="AT771" s="151" t="s">
        <v>177</v>
      </c>
      <c r="AU771" s="151" t="s">
        <v>82</v>
      </c>
      <c r="AV771" s="12" t="s">
        <v>80</v>
      </c>
      <c r="AW771" s="12" t="s">
        <v>33</v>
      </c>
      <c r="AX771" s="12" t="s">
        <v>72</v>
      </c>
      <c r="AY771" s="151" t="s">
        <v>166</v>
      </c>
    </row>
    <row r="772" spans="2:65" s="13" customFormat="1" ht="11.25">
      <c r="B772" s="156"/>
      <c r="D772" s="150" t="s">
        <v>177</v>
      </c>
      <c r="E772" s="157" t="s">
        <v>19</v>
      </c>
      <c r="F772" s="158" t="s">
        <v>882</v>
      </c>
      <c r="H772" s="159">
        <v>2</v>
      </c>
      <c r="I772" s="160"/>
      <c r="L772" s="156"/>
      <c r="M772" s="161"/>
      <c r="T772" s="162"/>
      <c r="AT772" s="157" t="s">
        <v>177</v>
      </c>
      <c r="AU772" s="157" t="s">
        <v>82</v>
      </c>
      <c r="AV772" s="13" t="s">
        <v>82</v>
      </c>
      <c r="AW772" s="13" t="s">
        <v>33</v>
      </c>
      <c r="AX772" s="13" t="s">
        <v>80</v>
      </c>
      <c r="AY772" s="157" t="s">
        <v>166</v>
      </c>
    </row>
    <row r="773" spans="2:65" s="1" customFormat="1" ht="24.2" customHeight="1">
      <c r="B773" s="33"/>
      <c r="C773" s="132" t="s">
        <v>883</v>
      </c>
      <c r="D773" s="132" t="s">
        <v>168</v>
      </c>
      <c r="E773" s="133" t="s">
        <v>884</v>
      </c>
      <c r="F773" s="134" t="s">
        <v>885</v>
      </c>
      <c r="G773" s="135" t="s">
        <v>307</v>
      </c>
      <c r="H773" s="136">
        <v>7</v>
      </c>
      <c r="I773" s="137"/>
      <c r="J773" s="138">
        <f>ROUND(I773*H773,2)</f>
        <v>0</v>
      </c>
      <c r="K773" s="134" t="s">
        <v>19</v>
      </c>
      <c r="L773" s="33"/>
      <c r="M773" s="139" t="s">
        <v>19</v>
      </c>
      <c r="N773" s="140" t="s">
        <v>43</v>
      </c>
      <c r="P773" s="141">
        <f>O773*H773</f>
        <v>0</v>
      </c>
      <c r="Q773" s="141">
        <v>0</v>
      </c>
      <c r="R773" s="141">
        <f>Q773*H773</f>
        <v>0</v>
      </c>
      <c r="S773" s="141">
        <v>0</v>
      </c>
      <c r="T773" s="142">
        <f>S773*H773</f>
        <v>0</v>
      </c>
      <c r="AR773" s="143" t="s">
        <v>173</v>
      </c>
      <c r="AT773" s="143" t="s">
        <v>168</v>
      </c>
      <c r="AU773" s="143" t="s">
        <v>82</v>
      </c>
      <c r="AY773" s="18" t="s">
        <v>166</v>
      </c>
      <c r="BE773" s="144">
        <f>IF(N773="základní",J773,0)</f>
        <v>0</v>
      </c>
      <c r="BF773" s="144">
        <f>IF(N773="snížená",J773,0)</f>
        <v>0</v>
      </c>
      <c r="BG773" s="144">
        <f>IF(N773="zákl. přenesená",J773,0)</f>
        <v>0</v>
      </c>
      <c r="BH773" s="144">
        <f>IF(N773="sníž. přenesená",J773,0)</f>
        <v>0</v>
      </c>
      <c r="BI773" s="144">
        <f>IF(N773="nulová",J773,0)</f>
        <v>0</v>
      </c>
      <c r="BJ773" s="18" t="s">
        <v>80</v>
      </c>
      <c r="BK773" s="144">
        <f>ROUND(I773*H773,2)</f>
        <v>0</v>
      </c>
      <c r="BL773" s="18" t="s">
        <v>173</v>
      </c>
      <c r="BM773" s="143" t="s">
        <v>886</v>
      </c>
    </row>
    <row r="774" spans="2:65" s="1" customFormat="1" ht="48.75">
      <c r="B774" s="33"/>
      <c r="D774" s="150" t="s">
        <v>887</v>
      </c>
      <c r="F774" s="187" t="s">
        <v>888</v>
      </c>
      <c r="I774" s="147"/>
      <c r="L774" s="33"/>
      <c r="M774" s="148"/>
      <c r="T774" s="54"/>
      <c r="AT774" s="18" t="s">
        <v>887</v>
      </c>
      <c r="AU774" s="18" t="s">
        <v>82</v>
      </c>
    </row>
    <row r="775" spans="2:65" s="12" customFormat="1" ht="11.25">
      <c r="B775" s="149"/>
      <c r="D775" s="150" t="s">
        <v>177</v>
      </c>
      <c r="E775" s="151" t="s">
        <v>19</v>
      </c>
      <c r="F775" s="152" t="s">
        <v>889</v>
      </c>
      <c r="H775" s="151" t="s">
        <v>19</v>
      </c>
      <c r="I775" s="153"/>
      <c r="L775" s="149"/>
      <c r="M775" s="154"/>
      <c r="T775" s="155"/>
      <c r="AT775" s="151" t="s">
        <v>177</v>
      </c>
      <c r="AU775" s="151" t="s">
        <v>82</v>
      </c>
      <c r="AV775" s="12" t="s">
        <v>80</v>
      </c>
      <c r="AW775" s="12" t="s">
        <v>33</v>
      </c>
      <c r="AX775" s="12" t="s">
        <v>72</v>
      </c>
      <c r="AY775" s="151" t="s">
        <v>166</v>
      </c>
    </row>
    <row r="776" spans="2:65" s="13" customFormat="1" ht="11.25">
      <c r="B776" s="156"/>
      <c r="D776" s="150" t="s">
        <v>177</v>
      </c>
      <c r="E776" s="157" t="s">
        <v>19</v>
      </c>
      <c r="F776" s="158" t="s">
        <v>890</v>
      </c>
      <c r="H776" s="159">
        <v>4</v>
      </c>
      <c r="I776" s="160"/>
      <c r="L776" s="156"/>
      <c r="M776" s="161"/>
      <c r="T776" s="162"/>
      <c r="AT776" s="157" t="s">
        <v>177</v>
      </c>
      <c r="AU776" s="157" t="s">
        <v>82</v>
      </c>
      <c r="AV776" s="13" t="s">
        <v>82</v>
      </c>
      <c r="AW776" s="13" t="s">
        <v>33</v>
      </c>
      <c r="AX776" s="13" t="s">
        <v>72</v>
      </c>
      <c r="AY776" s="157" t="s">
        <v>166</v>
      </c>
    </row>
    <row r="777" spans="2:65" s="13" customFormat="1" ht="11.25">
      <c r="B777" s="156"/>
      <c r="D777" s="150" t="s">
        <v>177</v>
      </c>
      <c r="E777" s="157" t="s">
        <v>19</v>
      </c>
      <c r="F777" s="158" t="s">
        <v>891</v>
      </c>
      <c r="H777" s="159">
        <v>1</v>
      </c>
      <c r="I777" s="160"/>
      <c r="L777" s="156"/>
      <c r="M777" s="161"/>
      <c r="T777" s="162"/>
      <c r="AT777" s="157" t="s">
        <v>177</v>
      </c>
      <c r="AU777" s="157" t="s">
        <v>82</v>
      </c>
      <c r="AV777" s="13" t="s">
        <v>82</v>
      </c>
      <c r="AW777" s="13" t="s">
        <v>33</v>
      </c>
      <c r="AX777" s="13" t="s">
        <v>72</v>
      </c>
      <c r="AY777" s="157" t="s">
        <v>166</v>
      </c>
    </row>
    <row r="778" spans="2:65" s="13" customFormat="1" ht="11.25">
      <c r="B778" s="156"/>
      <c r="D778" s="150" t="s">
        <v>177</v>
      </c>
      <c r="E778" s="157" t="s">
        <v>19</v>
      </c>
      <c r="F778" s="158" t="s">
        <v>892</v>
      </c>
      <c r="H778" s="159">
        <v>2</v>
      </c>
      <c r="I778" s="160"/>
      <c r="L778" s="156"/>
      <c r="M778" s="161"/>
      <c r="T778" s="162"/>
      <c r="AT778" s="157" t="s">
        <v>177</v>
      </c>
      <c r="AU778" s="157" t="s">
        <v>82</v>
      </c>
      <c r="AV778" s="13" t="s">
        <v>82</v>
      </c>
      <c r="AW778" s="13" t="s">
        <v>33</v>
      </c>
      <c r="AX778" s="13" t="s">
        <v>72</v>
      </c>
      <c r="AY778" s="157" t="s">
        <v>166</v>
      </c>
    </row>
    <row r="779" spans="2:65" s="14" customFormat="1" ht="11.25">
      <c r="B779" s="163"/>
      <c r="D779" s="150" t="s">
        <v>177</v>
      </c>
      <c r="E779" s="164" t="s">
        <v>19</v>
      </c>
      <c r="F779" s="165" t="s">
        <v>206</v>
      </c>
      <c r="H779" s="166">
        <v>7</v>
      </c>
      <c r="I779" s="167"/>
      <c r="L779" s="163"/>
      <c r="M779" s="168"/>
      <c r="T779" s="169"/>
      <c r="AT779" s="164" t="s">
        <v>177</v>
      </c>
      <c r="AU779" s="164" t="s">
        <v>82</v>
      </c>
      <c r="AV779" s="14" t="s">
        <v>173</v>
      </c>
      <c r="AW779" s="14" t="s">
        <v>33</v>
      </c>
      <c r="AX779" s="14" t="s">
        <v>80</v>
      </c>
      <c r="AY779" s="164" t="s">
        <v>166</v>
      </c>
    </row>
    <row r="780" spans="2:65" s="12" customFormat="1" ht="11.25">
      <c r="B780" s="149"/>
      <c r="D780" s="150" t="s">
        <v>177</v>
      </c>
      <c r="E780" s="151" t="s">
        <v>19</v>
      </c>
      <c r="F780" s="152" t="s">
        <v>893</v>
      </c>
      <c r="H780" s="151" t="s">
        <v>19</v>
      </c>
      <c r="I780" s="153"/>
      <c r="L780" s="149"/>
      <c r="M780" s="154"/>
      <c r="T780" s="155"/>
      <c r="AT780" s="151" t="s">
        <v>177</v>
      </c>
      <c r="AU780" s="151" t="s">
        <v>82</v>
      </c>
      <c r="AV780" s="12" t="s">
        <v>80</v>
      </c>
      <c r="AW780" s="12" t="s">
        <v>33</v>
      </c>
      <c r="AX780" s="12" t="s">
        <v>72</v>
      </c>
      <c r="AY780" s="151" t="s">
        <v>166</v>
      </c>
    </row>
    <row r="781" spans="2:65" s="1" customFormat="1" ht="24.2" customHeight="1">
      <c r="B781" s="33"/>
      <c r="C781" s="132" t="s">
        <v>894</v>
      </c>
      <c r="D781" s="132" t="s">
        <v>168</v>
      </c>
      <c r="E781" s="133" t="s">
        <v>895</v>
      </c>
      <c r="F781" s="134" t="s">
        <v>896</v>
      </c>
      <c r="G781" s="135" t="s">
        <v>307</v>
      </c>
      <c r="H781" s="136">
        <v>1</v>
      </c>
      <c r="I781" s="137"/>
      <c r="J781" s="138">
        <f>ROUND(I781*H781,2)</f>
        <v>0</v>
      </c>
      <c r="K781" s="134" t="s">
        <v>19</v>
      </c>
      <c r="L781" s="33"/>
      <c r="M781" s="139" t="s">
        <v>19</v>
      </c>
      <c r="N781" s="140" t="s">
        <v>43</v>
      </c>
      <c r="P781" s="141">
        <f>O781*H781</f>
        <v>0</v>
      </c>
      <c r="Q781" s="141">
        <v>0</v>
      </c>
      <c r="R781" s="141">
        <f>Q781*H781</f>
        <v>0</v>
      </c>
      <c r="S781" s="141">
        <v>0</v>
      </c>
      <c r="T781" s="142">
        <f>S781*H781</f>
        <v>0</v>
      </c>
      <c r="AR781" s="143" t="s">
        <v>173</v>
      </c>
      <c r="AT781" s="143" t="s">
        <v>168</v>
      </c>
      <c r="AU781" s="143" t="s">
        <v>82</v>
      </c>
      <c r="AY781" s="18" t="s">
        <v>166</v>
      </c>
      <c r="BE781" s="144">
        <f>IF(N781="základní",J781,0)</f>
        <v>0</v>
      </c>
      <c r="BF781" s="144">
        <f>IF(N781="snížená",J781,0)</f>
        <v>0</v>
      </c>
      <c r="BG781" s="144">
        <f>IF(N781="zákl. přenesená",J781,0)</f>
        <v>0</v>
      </c>
      <c r="BH781" s="144">
        <f>IF(N781="sníž. přenesená",J781,0)</f>
        <v>0</v>
      </c>
      <c r="BI781" s="144">
        <f>IF(N781="nulová",J781,0)</f>
        <v>0</v>
      </c>
      <c r="BJ781" s="18" t="s">
        <v>80</v>
      </c>
      <c r="BK781" s="144">
        <f>ROUND(I781*H781,2)</f>
        <v>0</v>
      </c>
      <c r="BL781" s="18" t="s">
        <v>173</v>
      </c>
      <c r="BM781" s="143" t="s">
        <v>897</v>
      </c>
    </row>
    <row r="782" spans="2:65" s="1" customFormat="1" ht="175.5">
      <c r="B782" s="33"/>
      <c r="D782" s="150" t="s">
        <v>887</v>
      </c>
      <c r="F782" s="187" t="s">
        <v>898</v>
      </c>
      <c r="I782" s="147"/>
      <c r="L782" s="33"/>
      <c r="M782" s="148"/>
      <c r="T782" s="54"/>
      <c r="AT782" s="18" t="s">
        <v>887</v>
      </c>
      <c r="AU782" s="18" t="s">
        <v>82</v>
      </c>
    </row>
    <row r="783" spans="2:65" s="12" customFormat="1" ht="11.25">
      <c r="B783" s="149"/>
      <c r="D783" s="150" t="s">
        <v>177</v>
      </c>
      <c r="E783" s="151" t="s">
        <v>19</v>
      </c>
      <c r="F783" s="152" t="s">
        <v>899</v>
      </c>
      <c r="H783" s="151" t="s">
        <v>19</v>
      </c>
      <c r="I783" s="153"/>
      <c r="L783" s="149"/>
      <c r="M783" s="154"/>
      <c r="T783" s="155"/>
      <c r="AT783" s="151" t="s">
        <v>177</v>
      </c>
      <c r="AU783" s="151" t="s">
        <v>82</v>
      </c>
      <c r="AV783" s="12" t="s">
        <v>80</v>
      </c>
      <c r="AW783" s="12" t="s">
        <v>33</v>
      </c>
      <c r="AX783" s="12" t="s">
        <v>72</v>
      </c>
      <c r="AY783" s="151" t="s">
        <v>166</v>
      </c>
    </row>
    <row r="784" spans="2:65" s="12" customFormat="1" ht="22.5">
      <c r="B784" s="149"/>
      <c r="D784" s="150" t="s">
        <v>177</v>
      </c>
      <c r="E784" s="151" t="s">
        <v>19</v>
      </c>
      <c r="F784" s="152" t="s">
        <v>900</v>
      </c>
      <c r="H784" s="151" t="s">
        <v>19</v>
      </c>
      <c r="I784" s="153"/>
      <c r="L784" s="149"/>
      <c r="M784" s="154"/>
      <c r="T784" s="155"/>
      <c r="AT784" s="151" t="s">
        <v>177</v>
      </c>
      <c r="AU784" s="151" t="s">
        <v>82</v>
      </c>
      <c r="AV784" s="12" t="s">
        <v>80</v>
      </c>
      <c r="AW784" s="12" t="s">
        <v>33</v>
      </c>
      <c r="AX784" s="12" t="s">
        <v>72</v>
      </c>
      <c r="AY784" s="151" t="s">
        <v>166</v>
      </c>
    </row>
    <row r="785" spans="2:65" s="13" customFormat="1" ht="11.25">
      <c r="B785" s="156"/>
      <c r="D785" s="150" t="s">
        <v>177</v>
      </c>
      <c r="E785" s="157" t="s">
        <v>19</v>
      </c>
      <c r="F785" s="158" t="s">
        <v>80</v>
      </c>
      <c r="H785" s="159">
        <v>1</v>
      </c>
      <c r="I785" s="160"/>
      <c r="L785" s="156"/>
      <c r="M785" s="161"/>
      <c r="T785" s="162"/>
      <c r="AT785" s="157" t="s">
        <v>177</v>
      </c>
      <c r="AU785" s="157" t="s">
        <v>82</v>
      </c>
      <c r="AV785" s="13" t="s">
        <v>82</v>
      </c>
      <c r="AW785" s="13" t="s">
        <v>33</v>
      </c>
      <c r="AX785" s="13" t="s">
        <v>80</v>
      </c>
      <c r="AY785" s="157" t="s">
        <v>166</v>
      </c>
    </row>
    <row r="786" spans="2:65" s="12" customFormat="1" ht="11.25">
      <c r="B786" s="149"/>
      <c r="D786" s="150" t="s">
        <v>177</v>
      </c>
      <c r="E786" s="151" t="s">
        <v>19</v>
      </c>
      <c r="F786" s="152" t="s">
        <v>893</v>
      </c>
      <c r="H786" s="151" t="s">
        <v>19</v>
      </c>
      <c r="I786" s="153"/>
      <c r="L786" s="149"/>
      <c r="M786" s="154"/>
      <c r="T786" s="155"/>
      <c r="AT786" s="151" t="s">
        <v>177</v>
      </c>
      <c r="AU786" s="151" t="s">
        <v>82</v>
      </c>
      <c r="AV786" s="12" t="s">
        <v>80</v>
      </c>
      <c r="AW786" s="12" t="s">
        <v>33</v>
      </c>
      <c r="AX786" s="12" t="s">
        <v>72</v>
      </c>
      <c r="AY786" s="151" t="s">
        <v>166</v>
      </c>
    </row>
    <row r="787" spans="2:65" s="1" customFormat="1" ht="24.2" customHeight="1">
      <c r="B787" s="33"/>
      <c r="C787" s="132" t="s">
        <v>901</v>
      </c>
      <c r="D787" s="132" t="s">
        <v>168</v>
      </c>
      <c r="E787" s="133" t="s">
        <v>902</v>
      </c>
      <c r="F787" s="134" t="s">
        <v>903</v>
      </c>
      <c r="G787" s="135" t="s">
        <v>307</v>
      </c>
      <c r="H787" s="136">
        <v>8</v>
      </c>
      <c r="I787" s="137"/>
      <c r="J787" s="138">
        <f>ROUND(I787*H787,2)</f>
        <v>0</v>
      </c>
      <c r="K787" s="134" t="s">
        <v>19</v>
      </c>
      <c r="L787" s="33"/>
      <c r="M787" s="139" t="s">
        <v>19</v>
      </c>
      <c r="N787" s="140" t="s">
        <v>43</v>
      </c>
      <c r="P787" s="141">
        <f>O787*H787</f>
        <v>0</v>
      </c>
      <c r="Q787" s="141">
        <v>0</v>
      </c>
      <c r="R787" s="141">
        <f>Q787*H787</f>
        <v>0</v>
      </c>
      <c r="S787" s="141">
        <v>0</v>
      </c>
      <c r="T787" s="142">
        <f>S787*H787</f>
        <v>0</v>
      </c>
      <c r="AR787" s="143" t="s">
        <v>173</v>
      </c>
      <c r="AT787" s="143" t="s">
        <v>168</v>
      </c>
      <c r="AU787" s="143" t="s">
        <v>82</v>
      </c>
      <c r="AY787" s="18" t="s">
        <v>166</v>
      </c>
      <c r="BE787" s="144">
        <f>IF(N787="základní",J787,0)</f>
        <v>0</v>
      </c>
      <c r="BF787" s="144">
        <f>IF(N787="snížená",J787,0)</f>
        <v>0</v>
      </c>
      <c r="BG787" s="144">
        <f>IF(N787="zákl. přenesená",J787,0)</f>
        <v>0</v>
      </c>
      <c r="BH787" s="144">
        <f>IF(N787="sníž. přenesená",J787,0)</f>
        <v>0</v>
      </c>
      <c r="BI787" s="144">
        <f>IF(N787="nulová",J787,0)</f>
        <v>0</v>
      </c>
      <c r="BJ787" s="18" t="s">
        <v>80</v>
      </c>
      <c r="BK787" s="144">
        <f>ROUND(I787*H787,2)</f>
        <v>0</v>
      </c>
      <c r="BL787" s="18" t="s">
        <v>173</v>
      </c>
      <c r="BM787" s="143" t="s">
        <v>904</v>
      </c>
    </row>
    <row r="788" spans="2:65" s="1" customFormat="1" ht="78">
      <c r="B788" s="33"/>
      <c r="D788" s="150" t="s">
        <v>887</v>
      </c>
      <c r="F788" s="187" t="s">
        <v>905</v>
      </c>
      <c r="I788" s="147"/>
      <c r="L788" s="33"/>
      <c r="M788" s="148"/>
      <c r="T788" s="54"/>
      <c r="AT788" s="18" t="s">
        <v>887</v>
      </c>
      <c r="AU788" s="18" t="s">
        <v>82</v>
      </c>
    </row>
    <row r="789" spans="2:65" s="12" customFormat="1" ht="11.25">
      <c r="B789" s="149"/>
      <c r="D789" s="150" t="s">
        <v>177</v>
      </c>
      <c r="E789" s="151" t="s">
        <v>19</v>
      </c>
      <c r="F789" s="152" t="s">
        <v>906</v>
      </c>
      <c r="H789" s="151" t="s">
        <v>19</v>
      </c>
      <c r="I789" s="153"/>
      <c r="L789" s="149"/>
      <c r="M789" s="154"/>
      <c r="T789" s="155"/>
      <c r="AT789" s="151" t="s">
        <v>177</v>
      </c>
      <c r="AU789" s="151" t="s">
        <v>82</v>
      </c>
      <c r="AV789" s="12" t="s">
        <v>80</v>
      </c>
      <c r="AW789" s="12" t="s">
        <v>33</v>
      </c>
      <c r="AX789" s="12" t="s">
        <v>72</v>
      </c>
      <c r="AY789" s="151" t="s">
        <v>166</v>
      </c>
    </row>
    <row r="790" spans="2:65" s="13" customFormat="1" ht="11.25">
      <c r="B790" s="156"/>
      <c r="D790" s="150" t="s">
        <v>177</v>
      </c>
      <c r="E790" s="157" t="s">
        <v>19</v>
      </c>
      <c r="F790" s="158" t="s">
        <v>907</v>
      </c>
      <c r="H790" s="159">
        <v>2</v>
      </c>
      <c r="I790" s="160"/>
      <c r="L790" s="156"/>
      <c r="M790" s="161"/>
      <c r="T790" s="162"/>
      <c r="AT790" s="157" t="s">
        <v>177</v>
      </c>
      <c r="AU790" s="157" t="s">
        <v>82</v>
      </c>
      <c r="AV790" s="13" t="s">
        <v>82</v>
      </c>
      <c r="AW790" s="13" t="s">
        <v>33</v>
      </c>
      <c r="AX790" s="13" t="s">
        <v>72</v>
      </c>
      <c r="AY790" s="157" t="s">
        <v>166</v>
      </c>
    </row>
    <row r="791" spans="2:65" s="13" customFormat="1" ht="11.25">
      <c r="B791" s="156"/>
      <c r="D791" s="150" t="s">
        <v>177</v>
      </c>
      <c r="E791" s="157" t="s">
        <v>19</v>
      </c>
      <c r="F791" s="158" t="s">
        <v>908</v>
      </c>
      <c r="H791" s="159">
        <v>2</v>
      </c>
      <c r="I791" s="160"/>
      <c r="L791" s="156"/>
      <c r="M791" s="161"/>
      <c r="T791" s="162"/>
      <c r="AT791" s="157" t="s">
        <v>177</v>
      </c>
      <c r="AU791" s="157" t="s">
        <v>82</v>
      </c>
      <c r="AV791" s="13" t="s">
        <v>82</v>
      </c>
      <c r="AW791" s="13" t="s">
        <v>33</v>
      </c>
      <c r="AX791" s="13" t="s">
        <v>72</v>
      </c>
      <c r="AY791" s="157" t="s">
        <v>166</v>
      </c>
    </row>
    <row r="792" spans="2:65" s="13" customFormat="1" ht="11.25">
      <c r="B792" s="156"/>
      <c r="D792" s="150" t="s">
        <v>177</v>
      </c>
      <c r="E792" s="157" t="s">
        <v>19</v>
      </c>
      <c r="F792" s="158" t="s">
        <v>909</v>
      </c>
      <c r="H792" s="159">
        <v>2</v>
      </c>
      <c r="I792" s="160"/>
      <c r="L792" s="156"/>
      <c r="M792" s="161"/>
      <c r="T792" s="162"/>
      <c r="AT792" s="157" t="s">
        <v>177</v>
      </c>
      <c r="AU792" s="157" t="s">
        <v>82</v>
      </c>
      <c r="AV792" s="13" t="s">
        <v>82</v>
      </c>
      <c r="AW792" s="13" t="s">
        <v>33</v>
      </c>
      <c r="AX792" s="13" t="s">
        <v>72</v>
      </c>
      <c r="AY792" s="157" t="s">
        <v>166</v>
      </c>
    </row>
    <row r="793" spans="2:65" s="13" customFormat="1" ht="11.25">
      <c r="B793" s="156"/>
      <c r="D793" s="150" t="s">
        <v>177</v>
      </c>
      <c r="E793" s="157" t="s">
        <v>19</v>
      </c>
      <c r="F793" s="158" t="s">
        <v>910</v>
      </c>
      <c r="H793" s="159">
        <v>2</v>
      </c>
      <c r="I793" s="160"/>
      <c r="L793" s="156"/>
      <c r="M793" s="161"/>
      <c r="T793" s="162"/>
      <c r="AT793" s="157" t="s">
        <v>177</v>
      </c>
      <c r="AU793" s="157" t="s">
        <v>82</v>
      </c>
      <c r="AV793" s="13" t="s">
        <v>82</v>
      </c>
      <c r="AW793" s="13" t="s">
        <v>33</v>
      </c>
      <c r="AX793" s="13" t="s">
        <v>72</v>
      </c>
      <c r="AY793" s="157" t="s">
        <v>166</v>
      </c>
    </row>
    <row r="794" spans="2:65" s="14" customFormat="1" ht="11.25">
      <c r="B794" s="163"/>
      <c r="D794" s="150" t="s">
        <v>177</v>
      </c>
      <c r="E794" s="164" t="s">
        <v>19</v>
      </c>
      <c r="F794" s="165" t="s">
        <v>206</v>
      </c>
      <c r="H794" s="166">
        <v>8</v>
      </c>
      <c r="I794" s="167"/>
      <c r="L794" s="163"/>
      <c r="M794" s="168"/>
      <c r="T794" s="169"/>
      <c r="AT794" s="164" t="s">
        <v>177</v>
      </c>
      <c r="AU794" s="164" t="s">
        <v>82</v>
      </c>
      <c r="AV794" s="14" t="s">
        <v>173</v>
      </c>
      <c r="AW794" s="14" t="s">
        <v>33</v>
      </c>
      <c r="AX794" s="14" t="s">
        <v>80</v>
      </c>
      <c r="AY794" s="164" t="s">
        <v>166</v>
      </c>
    </row>
    <row r="795" spans="2:65" s="12" customFormat="1" ht="11.25">
      <c r="B795" s="149"/>
      <c r="D795" s="150" t="s">
        <v>177</v>
      </c>
      <c r="E795" s="151" t="s">
        <v>19</v>
      </c>
      <c r="F795" s="152" t="s">
        <v>893</v>
      </c>
      <c r="H795" s="151" t="s">
        <v>19</v>
      </c>
      <c r="I795" s="153"/>
      <c r="L795" s="149"/>
      <c r="M795" s="154"/>
      <c r="T795" s="155"/>
      <c r="AT795" s="151" t="s">
        <v>177</v>
      </c>
      <c r="AU795" s="151" t="s">
        <v>82</v>
      </c>
      <c r="AV795" s="12" t="s">
        <v>80</v>
      </c>
      <c r="AW795" s="12" t="s">
        <v>33</v>
      </c>
      <c r="AX795" s="12" t="s">
        <v>72</v>
      </c>
      <c r="AY795" s="151" t="s">
        <v>166</v>
      </c>
    </row>
    <row r="796" spans="2:65" s="1" customFormat="1" ht="16.5" customHeight="1">
      <c r="B796" s="33"/>
      <c r="C796" s="132" t="s">
        <v>911</v>
      </c>
      <c r="D796" s="132" t="s">
        <v>168</v>
      </c>
      <c r="E796" s="133" t="s">
        <v>912</v>
      </c>
      <c r="F796" s="134" t="s">
        <v>913</v>
      </c>
      <c r="G796" s="135" t="s">
        <v>307</v>
      </c>
      <c r="H796" s="136">
        <v>10</v>
      </c>
      <c r="I796" s="137"/>
      <c r="J796" s="138">
        <f>ROUND(I796*H796,2)</f>
        <v>0</v>
      </c>
      <c r="K796" s="134" t="s">
        <v>19</v>
      </c>
      <c r="L796" s="33"/>
      <c r="M796" s="139" t="s">
        <v>19</v>
      </c>
      <c r="N796" s="140" t="s">
        <v>43</v>
      </c>
      <c r="P796" s="141">
        <f>O796*H796</f>
        <v>0</v>
      </c>
      <c r="Q796" s="141">
        <v>0</v>
      </c>
      <c r="R796" s="141">
        <f>Q796*H796</f>
        <v>0</v>
      </c>
      <c r="S796" s="141">
        <v>0</v>
      </c>
      <c r="T796" s="142">
        <f>S796*H796</f>
        <v>0</v>
      </c>
      <c r="AR796" s="143" t="s">
        <v>173</v>
      </c>
      <c r="AT796" s="143" t="s">
        <v>168</v>
      </c>
      <c r="AU796" s="143" t="s">
        <v>82</v>
      </c>
      <c r="AY796" s="18" t="s">
        <v>166</v>
      </c>
      <c r="BE796" s="144">
        <f>IF(N796="základní",J796,0)</f>
        <v>0</v>
      </c>
      <c r="BF796" s="144">
        <f>IF(N796="snížená",J796,0)</f>
        <v>0</v>
      </c>
      <c r="BG796" s="144">
        <f>IF(N796="zákl. přenesená",J796,0)</f>
        <v>0</v>
      </c>
      <c r="BH796" s="144">
        <f>IF(N796="sníž. přenesená",J796,0)</f>
        <v>0</v>
      </c>
      <c r="BI796" s="144">
        <f>IF(N796="nulová",J796,0)</f>
        <v>0</v>
      </c>
      <c r="BJ796" s="18" t="s">
        <v>80</v>
      </c>
      <c r="BK796" s="144">
        <f>ROUND(I796*H796,2)</f>
        <v>0</v>
      </c>
      <c r="BL796" s="18" t="s">
        <v>173</v>
      </c>
      <c r="BM796" s="143" t="s">
        <v>914</v>
      </c>
    </row>
    <row r="797" spans="2:65" s="1" customFormat="1" ht="48.75">
      <c r="B797" s="33"/>
      <c r="D797" s="150" t="s">
        <v>887</v>
      </c>
      <c r="F797" s="187" t="s">
        <v>915</v>
      </c>
      <c r="I797" s="147"/>
      <c r="L797" s="33"/>
      <c r="M797" s="148"/>
      <c r="T797" s="54"/>
      <c r="AT797" s="18" t="s">
        <v>887</v>
      </c>
      <c r="AU797" s="18" t="s">
        <v>82</v>
      </c>
    </row>
    <row r="798" spans="2:65" s="12" customFormat="1" ht="11.25">
      <c r="B798" s="149"/>
      <c r="D798" s="150" t="s">
        <v>177</v>
      </c>
      <c r="E798" s="151" t="s">
        <v>19</v>
      </c>
      <c r="F798" s="152" t="s">
        <v>916</v>
      </c>
      <c r="H798" s="151" t="s">
        <v>19</v>
      </c>
      <c r="I798" s="153"/>
      <c r="L798" s="149"/>
      <c r="M798" s="154"/>
      <c r="T798" s="155"/>
      <c r="AT798" s="151" t="s">
        <v>177</v>
      </c>
      <c r="AU798" s="151" t="s">
        <v>82</v>
      </c>
      <c r="AV798" s="12" t="s">
        <v>80</v>
      </c>
      <c r="AW798" s="12" t="s">
        <v>33</v>
      </c>
      <c r="AX798" s="12" t="s">
        <v>72</v>
      </c>
      <c r="AY798" s="151" t="s">
        <v>166</v>
      </c>
    </row>
    <row r="799" spans="2:65" s="12" customFormat="1" ht="11.25">
      <c r="B799" s="149"/>
      <c r="D799" s="150" t="s">
        <v>177</v>
      </c>
      <c r="E799" s="151" t="s">
        <v>19</v>
      </c>
      <c r="F799" s="152" t="s">
        <v>917</v>
      </c>
      <c r="H799" s="151" t="s">
        <v>19</v>
      </c>
      <c r="I799" s="153"/>
      <c r="L799" s="149"/>
      <c r="M799" s="154"/>
      <c r="T799" s="155"/>
      <c r="AT799" s="151" t="s">
        <v>177</v>
      </c>
      <c r="AU799" s="151" t="s">
        <v>82</v>
      </c>
      <c r="AV799" s="12" t="s">
        <v>80</v>
      </c>
      <c r="AW799" s="12" t="s">
        <v>33</v>
      </c>
      <c r="AX799" s="12" t="s">
        <v>72</v>
      </c>
      <c r="AY799" s="151" t="s">
        <v>166</v>
      </c>
    </row>
    <row r="800" spans="2:65" s="13" customFormat="1" ht="11.25">
      <c r="B800" s="156"/>
      <c r="D800" s="150" t="s">
        <v>177</v>
      </c>
      <c r="E800" s="157" t="s">
        <v>19</v>
      </c>
      <c r="F800" s="158" t="s">
        <v>918</v>
      </c>
      <c r="H800" s="159">
        <v>6</v>
      </c>
      <c r="I800" s="160"/>
      <c r="L800" s="156"/>
      <c r="M800" s="161"/>
      <c r="T800" s="162"/>
      <c r="AT800" s="157" t="s">
        <v>177</v>
      </c>
      <c r="AU800" s="157" t="s">
        <v>82</v>
      </c>
      <c r="AV800" s="13" t="s">
        <v>82</v>
      </c>
      <c r="AW800" s="13" t="s">
        <v>33</v>
      </c>
      <c r="AX800" s="13" t="s">
        <v>72</v>
      </c>
      <c r="AY800" s="157" t="s">
        <v>166</v>
      </c>
    </row>
    <row r="801" spans="2:65" s="13" customFormat="1" ht="11.25">
      <c r="B801" s="156"/>
      <c r="D801" s="150" t="s">
        <v>177</v>
      </c>
      <c r="E801" s="157" t="s">
        <v>19</v>
      </c>
      <c r="F801" s="158" t="s">
        <v>919</v>
      </c>
      <c r="H801" s="159">
        <v>2</v>
      </c>
      <c r="I801" s="160"/>
      <c r="L801" s="156"/>
      <c r="M801" s="161"/>
      <c r="T801" s="162"/>
      <c r="AT801" s="157" t="s">
        <v>177</v>
      </c>
      <c r="AU801" s="157" t="s">
        <v>82</v>
      </c>
      <c r="AV801" s="13" t="s">
        <v>82</v>
      </c>
      <c r="AW801" s="13" t="s">
        <v>33</v>
      </c>
      <c r="AX801" s="13" t="s">
        <v>72</v>
      </c>
      <c r="AY801" s="157" t="s">
        <v>166</v>
      </c>
    </row>
    <row r="802" spans="2:65" s="13" customFormat="1" ht="11.25">
      <c r="B802" s="156"/>
      <c r="D802" s="150" t="s">
        <v>177</v>
      </c>
      <c r="E802" s="157" t="s">
        <v>19</v>
      </c>
      <c r="F802" s="158" t="s">
        <v>920</v>
      </c>
      <c r="H802" s="159">
        <v>2</v>
      </c>
      <c r="I802" s="160"/>
      <c r="L802" s="156"/>
      <c r="M802" s="161"/>
      <c r="T802" s="162"/>
      <c r="AT802" s="157" t="s">
        <v>177</v>
      </c>
      <c r="AU802" s="157" t="s">
        <v>82</v>
      </c>
      <c r="AV802" s="13" t="s">
        <v>82</v>
      </c>
      <c r="AW802" s="13" t="s">
        <v>33</v>
      </c>
      <c r="AX802" s="13" t="s">
        <v>72</v>
      </c>
      <c r="AY802" s="157" t="s">
        <v>166</v>
      </c>
    </row>
    <row r="803" spans="2:65" s="14" customFormat="1" ht="11.25">
      <c r="B803" s="163"/>
      <c r="D803" s="150" t="s">
        <v>177</v>
      </c>
      <c r="E803" s="164" t="s">
        <v>19</v>
      </c>
      <c r="F803" s="165" t="s">
        <v>206</v>
      </c>
      <c r="H803" s="166">
        <v>10</v>
      </c>
      <c r="I803" s="167"/>
      <c r="L803" s="163"/>
      <c r="M803" s="168"/>
      <c r="T803" s="169"/>
      <c r="AT803" s="164" t="s">
        <v>177</v>
      </c>
      <c r="AU803" s="164" t="s">
        <v>82</v>
      </c>
      <c r="AV803" s="14" t="s">
        <v>173</v>
      </c>
      <c r="AW803" s="14" t="s">
        <v>33</v>
      </c>
      <c r="AX803" s="14" t="s">
        <v>80</v>
      </c>
      <c r="AY803" s="164" t="s">
        <v>166</v>
      </c>
    </row>
    <row r="804" spans="2:65" s="12" customFormat="1" ht="11.25">
      <c r="B804" s="149"/>
      <c r="D804" s="150" t="s">
        <v>177</v>
      </c>
      <c r="E804" s="151" t="s">
        <v>19</v>
      </c>
      <c r="F804" s="152" t="s">
        <v>893</v>
      </c>
      <c r="H804" s="151" t="s">
        <v>19</v>
      </c>
      <c r="I804" s="153"/>
      <c r="L804" s="149"/>
      <c r="M804" s="154"/>
      <c r="T804" s="155"/>
      <c r="AT804" s="151" t="s">
        <v>177</v>
      </c>
      <c r="AU804" s="151" t="s">
        <v>82</v>
      </c>
      <c r="AV804" s="12" t="s">
        <v>80</v>
      </c>
      <c r="AW804" s="12" t="s">
        <v>33</v>
      </c>
      <c r="AX804" s="12" t="s">
        <v>72</v>
      </c>
      <c r="AY804" s="151" t="s">
        <v>166</v>
      </c>
    </row>
    <row r="805" spans="2:65" s="1" customFormat="1" ht="24.2" customHeight="1">
      <c r="B805" s="33"/>
      <c r="C805" s="132" t="s">
        <v>921</v>
      </c>
      <c r="D805" s="132" t="s">
        <v>168</v>
      </c>
      <c r="E805" s="133" t="s">
        <v>922</v>
      </c>
      <c r="F805" s="134" t="s">
        <v>923</v>
      </c>
      <c r="G805" s="135" t="s">
        <v>307</v>
      </c>
      <c r="H805" s="136">
        <v>11</v>
      </c>
      <c r="I805" s="137"/>
      <c r="J805" s="138">
        <f>ROUND(I805*H805,2)</f>
        <v>0</v>
      </c>
      <c r="K805" s="134" t="s">
        <v>19</v>
      </c>
      <c r="L805" s="33"/>
      <c r="M805" s="139" t="s">
        <v>19</v>
      </c>
      <c r="N805" s="140" t="s">
        <v>43</v>
      </c>
      <c r="P805" s="141">
        <f>O805*H805</f>
        <v>0</v>
      </c>
      <c r="Q805" s="141">
        <v>0</v>
      </c>
      <c r="R805" s="141">
        <f>Q805*H805</f>
        <v>0</v>
      </c>
      <c r="S805" s="141">
        <v>0</v>
      </c>
      <c r="T805" s="142">
        <f>S805*H805</f>
        <v>0</v>
      </c>
      <c r="AR805" s="143" t="s">
        <v>173</v>
      </c>
      <c r="AT805" s="143" t="s">
        <v>168</v>
      </c>
      <c r="AU805" s="143" t="s">
        <v>82</v>
      </c>
      <c r="AY805" s="18" t="s">
        <v>166</v>
      </c>
      <c r="BE805" s="144">
        <f>IF(N805="základní",J805,0)</f>
        <v>0</v>
      </c>
      <c r="BF805" s="144">
        <f>IF(N805="snížená",J805,0)</f>
        <v>0</v>
      </c>
      <c r="BG805" s="144">
        <f>IF(N805="zákl. přenesená",J805,0)</f>
        <v>0</v>
      </c>
      <c r="BH805" s="144">
        <f>IF(N805="sníž. přenesená",J805,0)</f>
        <v>0</v>
      </c>
      <c r="BI805" s="144">
        <f>IF(N805="nulová",J805,0)</f>
        <v>0</v>
      </c>
      <c r="BJ805" s="18" t="s">
        <v>80</v>
      </c>
      <c r="BK805" s="144">
        <f>ROUND(I805*H805,2)</f>
        <v>0</v>
      </c>
      <c r="BL805" s="18" t="s">
        <v>173</v>
      </c>
      <c r="BM805" s="143" t="s">
        <v>924</v>
      </c>
    </row>
    <row r="806" spans="2:65" s="1" customFormat="1" ht="78">
      <c r="B806" s="33"/>
      <c r="D806" s="150" t="s">
        <v>887</v>
      </c>
      <c r="F806" s="187" t="s">
        <v>925</v>
      </c>
      <c r="I806" s="147"/>
      <c r="L806" s="33"/>
      <c r="M806" s="148"/>
      <c r="T806" s="54"/>
      <c r="AT806" s="18" t="s">
        <v>887</v>
      </c>
      <c r="AU806" s="18" t="s">
        <v>82</v>
      </c>
    </row>
    <row r="807" spans="2:65" s="12" customFormat="1" ht="11.25">
      <c r="B807" s="149"/>
      <c r="D807" s="150" t="s">
        <v>177</v>
      </c>
      <c r="E807" s="151" t="s">
        <v>19</v>
      </c>
      <c r="F807" s="152" t="s">
        <v>926</v>
      </c>
      <c r="H807" s="151" t="s">
        <v>19</v>
      </c>
      <c r="I807" s="153"/>
      <c r="L807" s="149"/>
      <c r="M807" s="154"/>
      <c r="T807" s="155"/>
      <c r="AT807" s="151" t="s">
        <v>177</v>
      </c>
      <c r="AU807" s="151" t="s">
        <v>82</v>
      </c>
      <c r="AV807" s="12" t="s">
        <v>80</v>
      </c>
      <c r="AW807" s="12" t="s">
        <v>33</v>
      </c>
      <c r="AX807" s="12" t="s">
        <v>72</v>
      </c>
      <c r="AY807" s="151" t="s">
        <v>166</v>
      </c>
    </row>
    <row r="808" spans="2:65" s="13" customFormat="1" ht="22.5">
      <c r="B808" s="156"/>
      <c r="D808" s="150" t="s">
        <v>177</v>
      </c>
      <c r="E808" s="157" t="s">
        <v>19</v>
      </c>
      <c r="F808" s="158" t="s">
        <v>927</v>
      </c>
      <c r="H808" s="159">
        <v>3</v>
      </c>
      <c r="I808" s="160"/>
      <c r="L808" s="156"/>
      <c r="M808" s="161"/>
      <c r="T808" s="162"/>
      <c r="AT808" s="157" t="s">
        <v>177</v>
      </c>
      <c r="AU808" s="157" t="s">
        <v>82</v>
      </c>
      <c r="AV808" s="13" t="s">
        <v>82</v>
      </c>
      <c r="AW808" s="13" t="s">
        <v>33</v>
      </c>
      <c r="AX808" s="13" t="s">
        <v>72</v>
      </c>
      <c r="AY808" s="157" t="s">
        <v>166</v>
      </c>
    </row>
    <row r="809" spans="2:65" s="13" customFormat="1" ht="22.5">
      <c r="B809" s="156"/>
      <c r="D809" s="150" t="s">
        <v>177</v>
      </c>
      <c r="E809" s="157" t="s">
        <v>19</v>
      </c>
      <c r="F809" s="158" t="s">
        <v>928</v>
      </c>
      <c r="H809" s="159">
        <v>4</v>
      </c>
      <c r="I809" s="160"/>
      <c r="L809" s="156"/>
      <c r="M809" s="161"/>
      <c r="T809" s="162"/>
      <c r="AT809" s="157" t="s">
        <v>177</v>
      </c>
      <c r="AU809" s="157" t="s">
        <v>82</v>
      </c>
      <c r="AV809" s="13" t="s">
        <v>82</v>
      </c>
      <c r="AW809" s="13" t="s">
        <v>33</v>
      </c>
      <c r="AX809" s="13" t="s">
        <v>72</v>
      </c>
      <c r="AY809" s="157" t="s">
        <v>166</v>
      </c>
    </row>
    <row r="810" spans="2:65" s="13" customFormat="1" ht="22.5">
      <c r="B810" s="156"/>
      <c r="D810" s="150" t="s">
        <v>177</v>
      </c>
      <c r="E810" s="157" t="s">
        <v>19</v>
      </c>
      <c r="F810" s="158" t="s">
        <v>929</v>
      </c>
      <c r="H810" s="159">
        <v>4</v>
      </c>
      <c r="I810" s="160"/>
      <c r="L810" s="156"/>
      <c r="M810" s="161"/>
      <c r="T810" s="162"/>
      <c r="AT810" s="157" t="s">
        <v>177</v>
      </c>
      <c r="AU810" s="157" t="s">
        <v>82</v>
      </c>
      <c r="AV810" s="13" t="s">
        <v>82</v>
      </c>
      <c r="AW810" s="13" t="s">
        <v>33</v>
      </c>
      <c r="AX810" s="13" t="s">
        <v>72</v>
      </c>
      <c r="AY810" s="157" t="s">
        <v>166</v>
      </c>
    </row>
    <row r="811" spans="2:65" s="14" customFormat="1" ht="11.25">
      <c r="B811" s="163"/>
      <c r="D811" s="150" t="s">
        <v>177</v>
      </c>
      <c r="E811" s="164" t="s">
        <v>19</v>
      </c>
      <c r="F811" s="165" t="s">
        <v>206</v>
      </c>
      <c r="H811" s="166">
        <v>11</v>
      </c>
      <c r="I811" s="167"/>
      <c r="L811" s="163"/>
      <c r="M811" s="168"/>
      <c r="T811" s="169"/>
      <c r="AT811" s="164" t="s">
        <v>177</v>
      </c>
      <c r="AU811" s="164" t="s">
        <v>82</v>
      </c>
      <c r="AV811" s="14" t="s">
        <v>173</v>
      </c>
      <c r="AW811" s="14" t="s">
        <v>33</v>
      </c>
      <c r="AX811" s="14" t="s">
        <v>80</v>
      </c>
      <c r="AY811" s="164" t="s">
        <v>166</v>
      </c>
    </row>
    <row r="812" spans="2:65" s="1" customFormat="1" ht="24.2" customHeight="1">
      <c r="B812" s="33"/>
      <c r="C812" s="132" t="s">
        <v>930</v>
      </c>
      <c r="D812" s="132" t="s">
        <v>168</v>
      </c>
      <c r="E812" s="133" t="s">
        <v>931</v>
      </c>
      <c r="F812" s="134" t="s">
        <v>932</v>
      </c>
      <c r="G812" s="135" t="s">
        <v>307</v>
      </c>
      <c r="H812" s="136">
        <v>3</v>
      </c>
      <c r="I812" s="137"/>
      <c r="J812" s="138">
        <f>ROUND(I812*H812,2)</f>
        <v>0</v>
      </c>
      <c r="K812" s="134" t="s">
        <v>19</v>
      </c>
      <c r="L812" s="33"/>
      <c r="M812" s="139" t="s">
        <v>19</v>
      </c>
      <c r="N812" s="140" t="s">
        <v>43</v>
      </c>
      <c r="P812" s="141">
        <f>O812*H812</f>
        <v>0</v>
      </c>
      <c r="Q812" s="141">
        <v>0</v>
      </c>
      <c r="R812" s="141">
        <f>Q812*H812</f>
        <v>0</v>
      </c>
      <c r="S812" s="141">
        <v>0</v>
      </c>
      <c r="T812" s="142">
        <f>S812*H812</f>
        <v>0</v>
      </c>
      <c r="AR812" s="143" t="s">
        <v>173</v>
      </c>
      <c r="AT812" s="143" t="s">
        <v>168</v>
      </c>
      <c r="AU812" s="143" t="s">
        <v>82</v>
      </c>
      <c r="AY812" s="18" t="s">
        <v>166</v>
      </c>
      <c r="BE812" s="144">
        <f>IF(N812="základní",J812,0)</f>
        <v>0</v>
      </c>
      <c r="BF812" s="144">
        <f>IF(N812="snížená",J812,0)</f>
        <v>0</v>
      </c>
      <c r="BG812" s="144">
        <f>IF(N812="zákl. přenesená",J812,0)</f>
        <v>0</v>
      </c>
      <c r="BH812" s="144">
        <f>IF(N812="sníž. přenesená",J812,0)</f>
        <v>0</v>
      </c>
      <c r="BI812" s="144">
        <f>IF(N812="nulová",J812,0)</f>
        <v>0</v>
      </c>
      <c r="BJ812" s="18" t="s">
        <v>80</v>
      </c>
      <c r="BK812" s="144">
        <f>ROUND(I812*H812,2)</f>
        <v>0</v>
      </c>
      <c r="BL812" s="18" t="s">
        <v>173</v>
      </c>
      <c r="BM812" s="143" t="s">
        <v>933</v>
      </c>
    </row>
    <row r="813" spans="2:65" s="1" customFormat="1" ht="48.75">
      <c r="B813" s="33"/>
      <c r="D813" s="150" t="s">
        <v>887</v>
      </c>
      <c r="F813" s="187" t="s">
        <v>934</v>
      </c>
      <c r="I813" s="147"/>
      <c r="L813" s="33"/>
      <c r="M813" s="148"/>
      <c r="T813" s="54"/>
      <c r="AT813" s="18" t="s">
        <v>887</v>
      </c>
      <c r="AU813" s="18" t="s">
        <v>82</v>
      </c>
    </row>
    <row r="814" spans="2:65" s="12" customFormat="1" ht="11.25">
      <c r="B814" s="149"/>
      <c r="D814" s="150" t="s">
        <v>177</v>
      </c>
      <c r="E814" s="151" t="s">
        <v>19</v>
      </c>
      <c r="F814" s="152" t="s">
        <v>935</v>
      </c>
      <c r="H814" s="151" t="s">
        <v>19</v>
      </c>
      <c r="I814" s="153"/>
      <c r="L814" s="149"/>
      <c r="M814" s="154"/>
      <c r="T814" s="155"/>
      <c r="AT814" s="151" t="s">
        <v>177</v>
      </c>
      <c r="AU814" s="151" t="s">
        <v>82</v>
      </c>
      <c r="AV814" s="12" t="s">
        <v>80</v>
      </c>
      <c r="AW814" s="12" t="s">
        <v>33</v>
      </c>
      <c r="AX814" s="12" t="s">
        <v>72</v>
      </c>
      <c r="AY814" s="151" t="s">
        <v>166</v>
      </c>
    </row>
    <row r="815" spans="2:65" s="12" customFormat="1" ht="11.25">
      <c r="B815" s="149"/>
      <c r="D815" s="150" t="s">
        <v>177</v>
      </c>
      <c r="E815" s="151" t="s">
        <v>19</v>
      </c>
      <c r="F815" s="152" t="s">
        <v>936</v>
      </c>
      <c r="H815" s="151" t="s">
        <v>19</v>
      </c>
      <c r="I815" s="153"/>
      <c r="L815" s="149"/>
      <c r="M815" s="154"/>
      <c r="T815" s="155"/>
      <c r="AT815" s="151" t="s">
        <v>177</v>
      </c>
      <c r="AU815" s="151" t="s">
        <v>82</v>
      </c>
      <c r="AV815" s="12" t="s">
        <v>80</v>
      </c>
      <c r="AW815" s="12" t="s">
        <v>33</v>
      </c>
      <c r="AX815" s="12" t="s">
        <v>72</v>
      </c>
      <c r="AY815" s="151" t="s">
        <v>166</v>
      </c>
    </row>
    <row r="816" spans="2:65" s="13" customFormat="1" ht="11.25">
      <c r="B816" s="156"/>
      <c r="D816" s="150" t="s">
        <v>177</v>
      </c>
      <c r="E816" s="157" t="s">
        <v>19</v>
      </c>
      <c r="F816" s="158" t="s">
        <v>185</v>
      </c>
      <c r="H816" s="159">
        <v>3</v>
      </c>
      <c r="I816" s="160"/>
      <c r="L816" s="156"/>
      <c r="M816" s="161"/>
      <c r="T816" s="162"/>
      <c r="AT816" s="157" t="s">
        <v>177</v>
      </c>
      <c r="AU816" s="157" t="s">
        <v>82</v>
      </c>
      <c r="AV816" s="13" t="s">
        <v>82</v>
      </c>
      <c r="AW816" s="13" t="s">
        <v>33</v>
      </c>
      <c r="AX816" s="13" t="s">
        <v>72</v>
      </c>
      <c r="AY816" s="157" t="s">
        <v>166</v>
      </c>
    </row>
    <row r="817" spans="2:65" s="14" customFormat="1" ht="11.25">
      <c r="B817" s="163"/>
      <c r="D817" s="150" t="s">
        <v>177</v>
      </c>
      <c r="E817" s="164" t="s">
        <v>19</v>
      </c>
      <c r="F817" s="165" t="s">
        <v>206</v>
      </c>
      <c r="H817" s="166">
        <v>3</v>
      </c>
      <c r="I817" s="167"/>
      <c r="L817" s="163"/>
      <c r="M817" s="168"/>
      <c r="T817" s="169"/>
      <c r="AT817" s="164" t="s">
        <v>177</v>
      </c>
      <c r="AU817" s="164" t="s">
        <v>82</v>
      </c>
      <c r="AV817" s="14" t="s">
        <v>173</v>
      </c>
      <c r="AW817" s="14" t="s">
        <v>33</v>
      </c>
      <c r="AX817" s="14" t="s">
        <v>80</v>
      </c>
      <c r="AY817" s="164" t="s">
        <v>166</v>
      </c>
    </row>
    <row r="818" spans="2:65" s="1" customFormat="1" ht="24.2" customHeight="1">
      <c r="B818" s="33"/>
      <c r="C818" s="132" t="s">
        <v>937</v>
      </c>
      <c r="D818" s="132" t="s">
        <v>168</v>
      </c>
      <c r="E818" s="133" t="s">
        <v>938</v>
      </c>
      <c r="F818" s="134" t="s">
        <v>939</v>
      </c>
      <c r="G818" s="135" t="s">
        <v>307</v>
      </c>
      <c r="H818" s="136">
        <v>2</v>
      </c>
      <c r="I818" s="137"/>
      <c r="J818" s="138">
        <f>ROUND(I818*H818,2)</f>
        <v>0</v>
      </c>
      <c r="K818" s="134" t="s">
        <v>19</v>
      </c>
      <c r="L818" s="33"/>
      <c r="M818" s="139" t="s">
        <v>19</v>
      </c>
      <c r="N818" s="140" t="s">
        <v>43</v>
      </c>
      <c r="P818" s="141">
        <f>O818*H818</f>
        <v>0</v>
      </c>
      <c r="Q818" s="141">
        <v>0</v>
      </c>
      <c r="R818" s="141">
        <f>Q818*H818</f>
        <v>0</v>
      </c>
      <c r="S818" s="141">
        <v>0</v>
      </c>
      <c r="T818" s="142">
        <f>S818*H818</f>
        <v>0</v>
      </c>
      <c r="AR818" s="143" t="s">
        <v>173</v>
      </c>
      <c r="AT818" s="143" t="s">
        <v>168</v>
      </c>
      <c r="AU818" s="143" t="s">
        <v>82</v>
      </c>
      <c r="AY818" s="18" t="s">
        <v>166</v>
      </c>
      <c r="BE818" s="144">
        <f>IF(N818="základní",J818,0)</f>
        <v>0</v>
      </c>
      <c r="BF818" s="144">
        <f>IF(N818="snížená",J818,0)</f>
        <v>0</v>
      </c>
      <c r="BG818" s="144">
        <f>IF(N818="zákl. přenesená",J818,0)</f>
        <v>0</v>
      </c>
      <c r="BH818" s="144">
        <f>IF(N818="sníž. přenesená",J818,0)</f>
        <v>0</v>
      </c>
      <c r="BI818" s="144">
        <f>IF(N818="nulová",J818,0)</f>
        <v>0</v>
      </c>
      <c r="BJ818" s="18" t="s">
        <v>80</v>
      </c>
      <c r="BK818" s="144">
        <f>ROUND(I818*H818,2)</f>
        <v>0</v>
      </c>
      <c r="BL818" s="18" t="s">
        <v>173</v>
      </c>
      <c r="BM818" s="143" t="s">
        <v>940</v>
      </c>
    </row>
    <row r="819" spans="2:65" s="1" customFormat="1" ht="97.5">
      <c r="B819" s="33"/>
      <c r="D819" s="150" t="s">
        <v>887</v>
      </c>
      <c r="F819" s="187" t="s">
        <v>941</v>
      </c>
      <c r="I819" s="147"/>
      <c r="L819" s="33"/>
      <c r="M819" s="148"/>
      <c r="T819" s="54"/>
      <c r="AT819" s="18" t="s">
        <v>887</v>
      </c>
      <c r="AU819" s="18" t="s">
        <v>82</v>
      </c>
    </row>
    <row r="820" spans="2:65" s="12" customFormat="1" ht="11.25">
      <c r="B820" s="149"/>
      <c r="D820" s="150" t="s">
        <v>177</v>
      </c>
      <c r="E820" s="151" t="s">
        <v>19</v>
      </c>
      <c r="F820" s="152" t="s">
        <v>942</v>
      </c>
      <c r="H820" s="151" t="s">
        <v>19</v>
      </c>
      <c r="I820" s="153"/>
      <c r="L820" s="149"/>
      <c r="M820" s="154"/>
      <c r="T820" s="155"/>
      <c r="AT820" s="151" t="s">
        <v>177</v>
      </c>
      <c r="AU820" s="151" t="s">
        <v>82</v>
      </c>
      <c r="AV820" s="12" t="s">
        <v>80</v>
      </c>
      <c r="AW820" s="12" t="s">
        <v>33</v>
      </c>
      <c r="AX820" s="12" t="s">
        <v>72</v>
      </c>
      <c r="AY820" s="151" t="s">
        <v>166</v>
      </c>
    </row>
    <row r="821" spans="2:65" s="12" customFormat="1" ht="11.25">
      <c r="B821" s="149"/>
      <c r="D821" s="150" t="s">
        <v>177</v>
      </c>
      <c r="E821" s="151" t="s">
        <v>19</v>
      </c>
      <c r="F821" s="152" t="s">
        <v>943</v>
      </c>
      <c r="H821" s="151" t="s">
        <v>19</v>
      </c>
      <c r="I821" s="153"/>
      <c r="L821" s="149"/>
      <c r="M821" s="154"/>
      <c r="T821" s="155"/>
      <c r="AT821" s="151" t="s">
        <v>177</v>
      </c>
      <c r="AU821" s="151" t="s">
        <v>82</v>
      </c>
      <c r="AV821" s="12" t="s">
        <v>80</v>
      </c>
      <c r="AW821" s="12" t="s">
        <v>33</v>
      </c>
      <c r="AX821" s="12" t="s">
        <v>72</v>
      </c>
      <c r="AY821" s="151" t="s">
        <v>166</v>
      </c>
    </row>
    <row r="822" spans="2:65" s="12" customFormat="1" ht="11.25">
      <c r="B822" s="149"/>
      <c r="D822" s="150" t="s">
        <v>177</v>
      </c>
      <c r="E822" s="151" t="s">
        <v>19</v>
      </c>
      <c r="F822" s="152" t="s">
        <v>876</v>
      </c>
      <c r="H822" s="151" t="s">
        <v>19</v>
      </c>
      <c r="I822" s="153"/>
      <c r="L822" s="149"/>
      <c r="M822" s="154"/>
      <c r="T822" s="155"/>
      <c r="AT822" s="151" t="s">
        <v>177</v>
      </c>
      <c r="AU822" s="151" t="s">
        <v>82</v>
      </c>
      <c r="AV822" s="12" t="s">
        <v>80</v>
      </c>
      <c r="AW822" s="12" t="s">
        <v>33</v>
      </c>
      <c r="AX822" s="12" t="s">
        <v>72</v>
      </c>
      <c r="AY822" s="151" t="s">
        <v>166</v>
      </c>
    </row>
    <row r="823" spans="2:65" s="12" customFormat="1" ht="22.5">
      <c r="B823" s="149"/>
      <c r="D823" s="150" t="s">
        <v>177</v>
      </c>
      <c r="E823" s="151" t="s">
        <v>19</v>
      </c>
      <c r="F823" s="152" t="s">
        <v>944</v>
      </c>
      <c r="H823" s="151" t="s">
        <v>19</v>
      </c>
      <c r="I823" s="153"/>
      <c r="L823" s="149"/>
      <c r="M823" s="154"/>
      <c r="T823" s="155"/>
      <c r="AT823" s="151" t="s">
        <v>177</v>
      </c>
      <c r="AU823" s="151" t="s">
        <v>82</v>
      </c>
      <c r="AV823" s="12" t="s">
        <v>80</v>
      </c>
      <c r="AW823" s="12" t="s">
        <v>33</v>
      </c>
      <c r="AX823" s="12" t="s">
        <v>72</v>
      </c>
      <c r="AY823" s="151" t="s">
        <v>166</v>
      </c>
    </row>
    <row r="824" spans="2:65" s="13" customFormat="1" ht="11.25">
      <c r="B824" s="156"/>
      <c r="D824" s="150" t="s">
        <v>177</v>
      </c>
      <c r="E824" s="157" t="s">
        <v>19</v>
      </c>
      <c r="F824" s="158" t="s">
        <v>82</v>
      </c>
      <c r="H824" s="159">
        <v>2</v>
      </c>
      <c r="I824" s="160"/>
      <c r="L824" s="156"/>
      <c r="M824" s="161"/>
      <c r="T824" s="162"/>
      <c r="AT824" s="157" t="s">
        <v>177</v>
      </c>
      <c r="AU824" s="157" t="s">
        <v>82</v>
      </c>
      <c r="AV824" s="13" t="s">
        <v>82</v>
      </c>
      <c r="AW824" s="13" t="s">
        <v>33</v>
      </c>
      <c r="AX824" s="13" t="s">
        <v>80</v>
      </c>
      <c r="AY824" s="157" t="s">
        <v>166</v>
      </c>
    </row>
    <row r="825" spans="2:65" s="12" customFormat="1" ht="22.5">
      <c r="B825" s="149"/>
      <c r="D825" s="150" t="s">
        <v>177</v>
      </c>
      <c r="E825" s="151" t="s">
        <v>19</v>
      </c>
      <c r="F825" s="152" t="s">
        <v>945</v>
      </c>
      <c r="H825" s="151" t="s">
        <v>19</v>
      </c>
      <c r="I825" s="153"/>
      <c r="L825" s="149"/>
      <c r="M825" s="154"/>
      <c r="T825" s="155"/>
      <c r="AT825" s="151" t="s">
        <v>177</v>
      </c>
      <c r="AU825" s="151" t="s">
        <v>82</v>
      </c>
      <c r="AV825" s="12" t="s">
        <v>80</v>
      </c>
      <c r="AW825" s="12" t="s">
        <v>33</v>
      </c>
      <c r="AX825" s="12" t="s">
        <v>72</v>
      </c>
      <c r="AY825" s="151" t="s">
        <v>166</v>
      </c>
    </row>
    <row r="826" spans="2:65" s="12" customFormat="1" ht="11.25">
      <c r="B826" s="149"/>
      <c r="D826" s="150" t="s">
        <v>177</v>
      </c>
      <c r="E826" s="151" t="s">
        <v>19</v>
      </c>
      <c r="F826" s="152" t="s">
        <v>946</v>
      </c>
      <c r="H826" s="151" t="s">
        <v>19</v>
      </c>
      <c r="I826" s="153"/>
      <c r="L826" s="149"/>
      <c r="M826" s="154"/>
      <c r="T826" s="155"/>
      <c r="AT826" s="151" t="s">
        <v>177</v>
      </c>
      <c r="AU826" s="151" t="s">
        <v>82</v>
      </c>
      <c r="AV826" s="12" t="s">
        <v>80</v>
      </c>
      <c r="AW826" s="12" t="s">
        <v>33</v>
      </c>
      <c r="AX826" s="12" t="s">
        <v>72</v>
      </c>
      <c r="AY826" s="151" t="s">
        <v>166</v>
      </c>
    </row>
    <row r="827" spans="2:65" s="1" customFormat="1" ht="24.2" customHeight="1">
      <c r="B827" s="33"/>
      <c r="C827" s="132" t="s">
        <v>947</v>
      </c>
      <c r="D827" s="132" t="s">
        <v>168</v>
      </c>
      <c r="E827" s="133" t="s">
        <v>948</v>
      </c>
      <c r="F827" s="134" t="s">
        <v>949</v>
      </c>
      <c r="G827" s="135" t="s">
        <v>307</v>
      </c>
      <c r="H827" s="136">
        <v>9</v>
      </c>
      <c r="I827" s="137"/>
      <c r="J827" s="138">
        <f>ROUND(I827*H827,2)</f>
        <v>0</v>
      </c>
      <c r="K827" s="134" t="s">
        <v>19</v>
      </c>
      <c r="L827" s="33"/>
      <c r="M827" s="139" t="s">
        <v>19</v>
      </c>
      <c r="N827" s="140" t="s">
        <v>43</v>
      </c>
      <c r="P827" s="141">
        <f>O827*H827</f>
        <v>0</v>
      </c>
      <c r="Q827" s="141">
        <v>0</v>
      </c>
      <c r="R827" s="141">
        <f>Q827*H827</f>
        <v>0</v>
      </c>
      <c r="S827" s="141">
        <v>0</v>
      </c>
      <c r="T827" s="142">
        <f>S827*H827</f>
        <v>0</v>
      </c>
      <c r="AR827" s="143" t="s">
        <v>173</v>
      </c>
      <c r="AT827" s="143" t="s">
        <v>168</v>
      </c>
      <c r="AU827" s="143" t="s">
        <v>82</v>
      </c>
      <c r="AY827" s="18" t="s">
        <v>166</v>
      </c>
      <c r="BE827" s="144">
        <f>IF(N827="základní",J827,0)</f>
        <v>0</v>
      </c>
      <c r="BF827" s="144">
        <f>IF(N827="snížená",J827,0)</f>
        <v>0</v>
      </c>
      <c r="BG827" s="144">
        <f>IF(N827="zákl. přenesená",J827,0)</f>
        <v>0</v>
      </c>
      <c r="BH827" s="144">
        <f>IF(N827="sníž. přenesená",J827,0)</f>
        <v>0</v>
      </c>
      <c r="BI827" s="144">
        <f>IF(N827="nulová",J827,0)</f>
        <v>0</v>
      </c>
      <c r="BJ827" s="18" t="s">
        <v>80</v>
      </c>
      <c r="BK827" s="144">
        <f>ROUND(I827*H827,2)</f>
        <v>0</v>
      </c>
      <c r="BL827" s="18" t="s">
        <v>173</v>
      </c>
      <c r="BM827" s="143" t="s">
        <v>950</v>
      </c>
    </row>
    <row r="828" spans="2:65" s="1" customFormat="1" ht="175.5">
      <c r="B828" s="33"/>
      <c r="D828" s="150" t="s">
        <v>887</v>
      </c>
      <c r="F828" s="187" t="s">
        <v>951</v>
      </c>
      <c r="I828" s="147"/>
      <c r="L828" s="33"/>
      <c r="M828" s="148"/>
      <c r="T828" s="54"/>
      <c r="AT828" s="18" t="s">
        <v>887</v>
      </c>
      <c r="AU828" s="18" t="s">
        <v>82</v>
      </c>
    </row>
    <row r="829" spans="2:65" s="12" customFormat="1" ht="11.25">
      <c r="B829" s="149"/>
      <c r="D829" s="150" t="s">
        <v>177</v>
      </c>
      <c r="E829" s="151" t="s">
        <v>19</v>
      </c>
      <c r="F829" s="152" t="s">
        <v>952</v>
      </c>
      <c r="H829" s="151" t="s">
        <v>19</v>
      </c>
      <c r="I829" s="153"/>
      <c r="L829" s="149"/>
      <c r="M829" s="154"/>
      <c r="T829" s="155"/>
      <c r="AT829" s="151" t="s">
        <v>177</v>
      </c>
      <c r="AU829" s="151" t="s">
        <v>82</v>
      </c>
      <c r="AV829" s="12" t="s">
        <v>80</v>
      </c>
      <c r="AW829" s="12" t="s">
        <v>33</v>
      </c>
      <c r="AX829" s="12" t="s">
        <v>72</v>
      </c>
      <c r="AY829" s="151" t="s">
        <v>166</v>
      </c>
    </row>
    <row r="830" spans="2:65" s="12" customFormat="1" ht="11.25">
      <c r="B830" s="149"/>
      <c r="D830" s="150" t="s">
        <v>177</v>
      </c>
      <c r="E830" s="151" t="s">
        <v>19</v>
      </c>
      <c r="F830" s="152" t="s">
        <v>953</v>
      </c>
      <c r="H830" s="151" t="s">
        <v>19</v>
      </c>
      <c r="I830" s="153"/>
      <c r="L830" s="149"/>
      <c r="M830" s="154"/>
      <c r="T830" s="155"/>
      <c r="AT830" s="151" t="s">
        <v>177</v>
      </c>
      <c r="AU830" s="151" t="s">
        <v>82</v>
      </c>
      <c r="AV830" s="12" t="s">
        <v>80</v>
      </c>
      <c r="AW830" s="12" t="s">
        <v>33</v>
      </c>
      <c r="AX830" s="12" t="s">
        <v>72</v>
      </c>
      <c r="AY830" s="151" t="s">
        <v>166</v>
      </c>
    </row>
    <row r="831" spans="2:65" s="13" customFormat="1" ht="11.25">
      <c r="B831" s="156"/>
      <c r="D831" s="150" t="s">
        <v>177</v>
      </c>
      <c r="E831" s="157" t="s">
        <v>19</v>
      </c>
      <c r="F831" s="158" t="s">
        <v>240</v>
      </c>
      <c r="H831" s="159">
        <v>9</v>
      </c>
      <c r="I831" s="160"/>
      <c r="L831" s="156"/>
      <c r="M831" s="161"/>
      <c r="T831" s="162"/>
      <c r="AT831" s="157" t="s">
        <v>177</v>
      </c>
      <c r="AU831" s="157" t="s">
        <v>82</v>
      </c>
      <c r="AV831" s="13" t="s">
        <v>82</v>
      </c>
      <c r="AW831" s="13" t="s">
        <v>33</v>
      </c>
      <c r="AX831" s="13" t="s">
        <v>80</v>
      </c>
      <c r="AY831" s="157" t="s">
        <v>166</v>
      </c>
    </row>
    <row r="832" spans="2:65" s="12" customFormat="1" ht="22.5">
      <c r="B832" s="149"/>
      <c r="D832" s="150" t="s">
        <v>177</v>
      </c>
      <c r="E832" s="151" t="s">
        <v>19</v>
      </c>
      <c r="F832" s="152" t="s">
        <v>954</v>
      </c>
      <c r="H832" s="151" t="s">
        <v>19</v>
      </c>
      <c r="I832" s="153"/>
      <c r="L832" s="149"/>
      <c r="M832" s="154"/>
      <c r="T832" s="155"/>
      <c r="AT832" s="151" t="s">
        <v>177</v>
      </c>
      <c r="AU832" s="151" t="s">
        <v>82</v>
      </c>
      <c r="AV832" s="12" t="s">
        <v>80</v>
      </c>
      <c r="AW832" s="12" t="s">
        <v>33</v>
      </c>
      <c r="AX832" s="12" t="s">
        <v>72</v>
      </c>
      <c r="AY832" s="151" t="s">
        <v>166</v>
      </c>
    </row>
    <row r="833" spans="2:65" s="12" customFormat="1" ht="11.25">
      <c r="B833" s="149"/>
      <c r="D833" s="150" t="s">
        <v>177</v>
      </c>
      <c r="E833" s="151" t="s">
        <v>19</v>
      </c>
      <c r="F833" s="152" t="s">
        <v>946</v>
      </c>
      <c r="H833" s="151" t="s">
        <v>19</v>
      </c>
      <c r="I833" s="153"/>
      <c r="L833" s="149"/>
      <c r="M833" s="154"/>
      <c r="T833" s="155"/>
      <c r="AT833" s="151" t="s">
        <v>177</v>
      </c>
      <c r="AU833" s="151" t="s">
        <v>82</v>
      </c>
      <c r="AV833" s="12" t="s">
        <v>80</v>
      </c>
      <c r="AW833" s="12" t="s">
        <v>33</v>
      </c>
      <c r="AX833" s="12" t="s">
        <v>72</v>
      </c>
      <c r="AY833" s="151" t="s">
        <v>166</v>
      </c>
    </row>
    <row r="834" spans="2:65" s="11" customFormat="1" ht="22.9" customHeight="1">
      <c r="B834" s="120"/>
      <c r="D834" s="121" t="s">
        <v>71</v>
      </c>
      <c r="E834" s="130" t="s">
        <v>207</v>
      </c>
      <c r="F834" s="130" t="s">
        <v>955</v>
      </c>
      <c r="I834" s="123"/>
      <c r="J834" s="131">
        <f>BK834</f>
        <v>0</v>
      </c>
      <c r="L834" s="120"/>
      <c r="M834" s="125"/>
      <c r="P834" s="126">
        <f>SUM(P835:P839)</f>
        <v>0</v>
      </c>
      <c r="R834" s="126">
        <f>SUM(R835:R839)</f>
        <v>0</v>
      </c>
      <c r="T834" s="127">
        <f>SUM(T835:T839)</f>
        <v>0</v>
      </c>
      <c r="AR834" s="121" t="s">
        <v>80</v>
      </c>
      <c r="AT834" s="128" t="s">
        <v>71</v>
      </c>
      <c r="AU834" s="128" t="s">
        <v>80</v>
      </c>
      <c r="AY834" s="121" t="s">
        <v>166</v>
      </c>
      <c r="BK834" s="129">
        <f>SUM(BK835:BK839)</f>
        <v>0</v>
      </c>
    </row>
    <row r="835" spans="2:65" s="1" customFormat="1" ht="33" customHeight="1">
      <c r="B835" s="33"/>
      <c r="C835" s="132" t="s">
        <v>956</v>
      </c>
      <c r="D835" s="132" t="s">
        <v>168</v>
      </c>
      <c r="E835" s="133" t="s">
        <v>957</v>
      </c>
      <c r="F835" s="134" t="s">
        <v>958</v>
      </c>
      <c r="G835" s="135" t="s">
        <v>188</v>
      </c>
      <c r="H835" s="136">
        <v>23.22</v>
      </c>
      <c r="I835" s="137"/>
      <c r="J835" s="138">
        <f>ROUND(I835*H835,2)</f>
        <v>0</v>
      </c>
      <c r="K835" s="134" t="s">
        <v>172</v>
      </c>
      <c r="L835" s="33"/>
      <c r="M835" s="139" t="s">
        <v>19</v>
      </c>
      <c r="N835" s="140" t="s">
        <v>43</v>
      </c>
      <c r="P835" s="141">
        <f>O835*H835</f>
        <v>0</v>
      </c>
      <c r="Q835" s="141">
        <v>0</v>
      </c>
      <c r="R835" s="141">
        <f>Q835*H835</f>
        <v>0</v>
      </c>
      <c r="S835" s="141">
        <v>0</v>
      </c>
      <c r="T835" s="142">
        <f>S835*H835</f>
        <v>0</v>
      </c>
      <c r="AR835" s="143" t="s">
        <v>173</v>
      </c>
      <c r="AT835" s="143" t="s">
        <v>168</v>
      </c>
      <c r="AU835" s="143" t="s">
        <v>82</v>
      </c>
      <c r="AY835" s="18" t="s">
        <v>166</v>
      </c>
      <c r="BE835" s="144">
        <f>IF(N835="základní",J835,0)</f>
        <v>0</v>
      </c>
      <c r="BF835" s="144">
        <f>IF(N835="snížená",J835,0)</f>
        <v>0</v>
      </c>
      <c r="BG835" s="144">
        <f>IF(N835="zákl. přenesená",J835,0)</f>
        <v>0</v>
      </c>
      <c r="BH835" s="144">
        <f>IF(N835="sníž. přenesená",J835,0)</f>
        <v>0</v>
      </c>
      <c r="BI835" s="144">
        <f>IF(N835="nulová",J835,0)</f>
        <v>0</v>
      </c>
      <c r="BJ835" s="18" t="s">
        <v>80</v>
      </c>
      <c r="BK835" s="144">
        <f>ROUND(I835*H835,2)</f>
        <v>0</v>
      </c>
      <c r="BL835" s="18" t="s">
        <v>173</v>
      </c>
      <c r="BM835" s="143" t="s">
        <v>959</v>
      </c>
    </row>
    <row r="836" spans="2:65" s="1" customFormat="1" ht="11.25">
      <c r="B836" s="33"/>
      <c r="D836" s="145" t="s">
        <v>175</v>
      </c>
      <c r="F836" s="146" t="s">
        <v>960</v>
      </c>
      <c r="I836" s="147"/>
      <c r="L836" s="33"/>
      <c r="M836" s="148"/>
      <c r="T836" s="54"/>
      <c r="AT836" s="18" t="s">
        <v>175</v>
      </c>
      <c r="AU836" s="18" t="s">
        <v>82</v>
      </c>
    </row>
    <row r="837" spans="2:65" s="12" customFormat="1" ht="11.25">
      <c r="B837" s="149"/>
      <c r="D837" s="150" t="s">
        <v>177</v>
      </c>
      <c r="E837" s="151" t="s">
        <v>19</v>
      </c>
      <c r="F837" s="152" t="s">
        <v>407</v>
      </c>
      <c r="H837" s="151" t="s">
        <v>19</v>
      </c>
      <c r="I837" s="153"/>
      <c r="L837" s="149"/>
      <c r="M837" s="154"/>
      <c r="T837" s="155"/>
      <c r="AT837" s="151" t="s">
        <v>177</v>
      </c>
      <c r="AU837" s="151" t="s">
        <v>82</v>
      </c>
      <c r="AV837" s="12" t="s">
        <v>80</v>
      </c>
      <c r="AW837" s="12" t="s">
        <v>33</v>
      </c>
      <c r="AX837" s="12" t="s">
        <v>72</v>
      </c>
      <c r="AY837" s="151" t="s">
        <v>166</v>
      </c>
    </row>
    <row r="838" spans="2:65" s="12" customFormat="1" ht="11.25">
      <c r="B838" s="149"/>
      <c r="D838" s="150" t="s">
        <v>177</v>
      </c>
      <c r="E838" s="151" t="s">
        <v>19</v>
      </c>
      <c r="F838" s="152" t="s">
        <v>422</v>
      </c>
      <c r="H838" s="151" t="s">
        <v>19</v>
      </c>
      <c r="I838" s="153"/>
      <c r="L838" s="149"/>
      <c r="M838" s="154"/>
      <c r="T838" s="155"/>
      <c r="AT838" s="151" t="s">
        <v>177</v>
      </c>
      <c r="AU838" s="151" t="s">
        <v>82</v>
      </c>
      <c r="AV838" s="12" t="s">
        <v>80</v>
      </c>
      <c r="AW838" s="12" t="s">
        <v>33</v>
      </c>
      <c r="AX838" s="12" t="s">
        <v>72</v>
      </c>
      <c r="AY838" s="151" t="s">
        <v>166</v>
      </c>
    </row>
    <row r="839" spans="2:65" s="13" customFormat="1" ht="11.25">
      <c r="B839" s="156"/>
      <c r="D839" s="150" t="s">
        <v>177</v>
      </c>
      <c r="E839" s="157" t="s">
        <v>19</v>
      </c>
      <c r="F839" s="158" t="s">
        <v>424</v>
      </c>
      <c r="H839" s="159">
        <v>23.22</v>
      </c>
      <c r="I839" s="160"/>
      <c r="L839" s="156"/>
      <c r="M839" s="161"/>
      <c r="T839" s="162"/>
      <c r="AT839" s="157" t="s">
        <v>177</v>
      </c>
      <c r="AU839" s="157" t="s">
        <v>82</v>
      </c>
      <c r="AV839" s="13" t="s">
        <v>82</v>
      </c>
      <c r="AW839" s="13" t="s">
        <v>33</v>
      </c>
      <c r="AX839" s="13" t="s">
        <v>80</v>
      </c>
      <c r="AY839" s="157" t="s">
        <v>166</v>
      </c>
    </row>
    <row r="840" spans="2:65" s="11" customFormat="1" ht="22.9" customHeight="1">
      <c r="B840" s="120"/>
      <c r="D840" s="121" t="s">
        <v>71</v>
      </c>
      <c r="E840" s="130" t="s">
        <v>216</v>
      </c>
      <c r="F840" s="130" t="s">
        <v>961</v>
      </c>
      <c r="I840" s="123"/>
      <c r="J840" s="131">
        <f>BK840</f>
        <v>0</v>
      </c>
      <c r="L840" s="120"/>
      <c r="M840" s="125"/>
      <c r="P840" s="126">
        <f>SUM(P841:P1032)</f>
        <v>0</v>
      </c>
      <c r="R840" s="126">
        <f>SUM(R841:R1032)</f>
        <v>391.42498524999996</v>
      </c>
      <c r="T840" s="127">
        <f>SUM(T841:T1032)</f>
        <v>0</v>
      </c>
      <c r="AR840" s="121" t="s">
        <v>80</v>
      </c>
      <c r="AT840" s="128" t="s">
        <v>71</v>
      </c>
      <c r="AU840" s="128" t="s">
        <v>80</v>
      </c>
      <c r="AY840" s="121" t="s">
        <v>166</v>
      </c>
      <c r="BK840" s="129">
        <f>SUM(BK841:BK1032)</f>
        <v>0</v>
      </c>
    </row>
    <row r="841" spans="2:65" s="1" customFormat="1" ht="33" customHeight="1">
      <c r="B841" s="33"/>
      <c r="C841" s="132" t="s">
        <v>962</v>
      </c>
      <c r="D841" s="132" t="s">
        <v>168</v>
      </c>
      <c r="E841" s="133" t="s">
        <v>963</v>
      </c>
      <c r="F841" s="134" t="s">
        <v>964</v>
      </c>
      <c r="G841" s="135" t="s">
        <v>188</v>
      </c>
      <c r="H841" s="136">
        <v>399.6</v>
      </c>
      <c r="I841" s="137"/>
      <c r="J841" s="138">
        <f>ROUND(I841*H841,2)</f>
        <v>0</v>
      </c>
      <c r="K841" s="134" t="s">
        <v>172</v>
      </c>
      <c r="L841" s="33"/>
      <c r="M841" s="139" t="s">
        <v>19</v>
      </c>
      <c r="N841" s="140" t="s">
        <v>43</v>
      </c>
      <c r="P841" s="141">
        <f>O841*H841</f>
        <v>0</v>
      </c>
      <c r="Q841" s="141">
        <v>4.3800000000000002E-3</v>
      </c>
      <c r="R841" s="141">
        <f>Q841*H841</f>
        <v>1.7502480000000002</v>
      </c>
      <c r="S841" s="141">
        <v>0</v>
      </c>
      <c r="T841" s="142">
        <f>S841*H841</f>
        <v>0</v>
      </c>
      <c r="AR841" s="143" t="s">
        <v>173</v>
      </c>
      <c r="AT841" s="143" t="s">
        <v>168</v>
      </c>
      <c r="AU841" s="143" t="s">
        <v>82</v>
      </c>
      <c r="AY841" s="18" t="s">
        <v>166</v>
      </c>
      <c r="BE841" s="144">
        <f>IF(N841="základní",J841,0)</f>
        <v>0</v>
      </c>
      <c r="BF841" s="144">
        <f>IF(N841="snížená",J841,0)</f>
        <v>0</v>
      </c>
      <c r="BG841" s="144">
        <f>IF(N841="zákl. přenesená",J841,0)</f>
        <v>0</v>
      </c>
      <c r="BH841" s="144">
        <f>IF(N841="sníž. přenesená",J841,0)</f>
        <v>0</v>
      </c>
      <c r="BI841" s="144">
        <f>IF(N841="nulová",J841,0)</f>
        <v>0</v>
      </c>
      <c r="BJ841" s="18" t="s">
        <v>80</v>
      </c>
      <c r="BK841" s="144">
        <f>ROUND(I841*H841,2)</f>
        <v>0</v>
      </c>
      <c r="BL841" s="18" t="s">
        <v>173</v>
      </c>
      <c r="BM841" s="143" t="s">
        <v>965</v>
      </c>
    </row>
    <row r="842" spans="2:65" s="1" customFormat="1" ht="11.25">
      <c r="B842" s="33"/>
      <c r="D842" s="145" t="s">
        <v>175</v>
      </c>
      <c r="F842" s="146" t="s">
        <v>966</v>
      </c>
      <c r="I842" s="147"/>
      <c r="L842" s="33"/>
      <c r="M842" s="148"/>
      <c r="T842" s="54"/>
      <c r="AT842" s="18" t="s">
        <v>175</v>
      </c>
      <c r="AU842" s="18" t="s">
        <v>82</v>
      </c>
    </row>
    <row r="843" spans="2:65" s="12" customFormat="1" ht="11.25">
      <c r="B843" s="149"/>
      <c r="D843" s="150" t="s">
        <v>177</v>
      </c>
      <c r="E843" s="151" t="s">
        <v>19</v>
      </c>
      <c r="F843" s="152" t="s">
        <v>407</v>
      </c>
      <c r="H843" s="151" t="s">
        <v>19</v>
      </c>
      <c r="I843" s="153"/>
      <c r="L843" s="149"/>
      <c r="M843" s="154"/>
      <c r="T843" s="155"/>
      <c r="AT843" s="151" t="s">
        <v>177</v>
      </c>
      <c r="AU843" s="151" t="s">
        <v>82</v>
      </c>
      <c r="AV843" s="12" t="s">
        <v>80</v>
      </c>
      <c r="AW843" s="12" t="s">
        <v>33</v>
      </c>
      <c r="AX843" s="12" t="s">
        <v>72</v>
      </c>
      <c r="AY843" s="151" t="s">
        <v>166</v>
      </c>
    </row>
    <row r="844" spans="2:65" s="12" customFormat="1" ht="11.25">
      <c r="B844" s="149"/>
      <c r="D844" s="150" t="s">
        <v>177</v>
      </c>
      <c r="E844" s="151" t="s">
        <v>19</v>
      </c>
      <c r="F844" s="152" t="s">
        <v>967</v>
      </c>
      <c r="H844" s="151" t="s">
        <v>19</v>
      </c>
      <c r="I844" s="153"/>
      <c r="L844" s="149"/>
      <c r="M844" s="154"/>
      <c r="T844" s="155"/>
      <c r="AT844" s="151" t="s">
        <v>177</v>
      </c>
      <c r="AU844" s="151" t="s">
        <v>82</v>
      </c>
      <c r="AV844" s="12" t="s">
        <v>80</v>
      </c>
      <c r="AW844" s="12" t="s">
        <v>33</v>
      </c>
      <c r="AX844" s="12" t="s">
        <v>72</v>
      </c>
      <c r="AY844" s="151" t="s">
        <v>166</v>
      </c>
    </row>
    <row r="845" spans="2:65" s="13" customFormat="1" ht="11.25">
      <c r="B845" s="156"/>
      <c r="D845" s="150" t="s">
        <v>177</v>
      </c>
      <c r="E845" s="157" t="s">
        <v>19</v>
      </c>
      <c r="F845" s="158" t="s">
        <v>968</v>
      </c>
      <c r="H845" s="159">
        <v>265</v>
      </c>
      <c r="I845" s="160"/>
      <c r="L845" s="156"/>
      <c r="M845" s="161"/>
      <c r="T845" s="162"/>
      <c r="AT845" s="157" t="s">
        <v>177</v>
      </c>
      <c r="AU845" s="157" t="s">
        <v>82</v>
      </c>
      <c r="AV845" s="13" t="s">
        <v>82</v>
      </c>
      <c r="AW845" s="13" t="s">
        <v>33</v>
      </c>
      <c r="AX845" s="13" t="s">
        <v>72</v>
      </c>
      <c r="AY845" s="157" t="s">
        <v>166</v>
      </c>
    </row>
    <row r="846" spans="2:65" s="13" customFormat="1" ht="11.25">
      <c r="B846" s="156"/>
      <c r="D846" s="150" t="s">
        <v>177</v>
      </c>
      <c r="E846" s="157" t="s">
        <v>19</v>
      </c>
      <c r="F846" s="158" t="s">
        <v>969</v>
      </c>
      <c r="H846" s="159">
        <v>1.2</v>
      </c>
      <c r="I846" s="160"/>
      <c r="L846" s="156"/>
      <c r="M846" s="161"/>
      <c r="T846" s="162"/>
      <c r="AT846" s="157" t="s">
        <v>177</v>
      </c>
      <c r="AU846" s="157" t="s">
        <v>82</v>
      </c>
      <c r="AV846" s="13" t="s">
        <v>82</v>
      </c>
      <c r="AW846" s="13" t="s">
        <v>33</v>
      </c>
      <c r="AX846" s="13" t="s">
        <v>72</v>
      </c>
      <c r="AY846" s="157" t="s">
        <v>166</v>
      </c>
    </row>
    <row r="847" spans="2:65" s="13" customFormat="1" ht="11.25">
      <c r="B847" s="156"/>
      <c r="D847" s="150" t="s">
        <v>177</v>
      </c>
      <c r="E847" s="157" t="s">
        <v>19</v>
      </c>
      <c r="F847" s="158" t="s">
        <v>970</v>
      </c>
      <c r="H847" s="159">
        <v>0.96</v>
      </c>
      <c r="I847" s="160"/>
      <c r="L847" s="156"/>
      <c r="M847" s="161"/>
      <c r="T847" s="162"/>
      <c r="AT847" s="157" t="s">
        <v>177</v>
      </c>
      <c r="AU847" s="157" t="s">
        <v>82</v>
      </c>
      <c r="AV847" s="13" t="s">
        <v>82</v>
      </c>
      <c r="AW847" s="13" t="s">
        <v>33</v>
      </c>
      <c r="AX847" s="13" t="s">
        <v>72</v>
      </c>
      <c r="AY847" s="157" t="s">
        <v>166</v>
      </c>
    </row>
    <row r="848" spans="2:65" s="12" customFormat="1" ht="11.25">
      <c r="B848" s="149"/>
      <c r="D848" s="150" t="s">
        <v>177</v>
      </c>
      <c r="E848" s="151" t="s">
        <v>19</v>
      </c>
      <c r="F848" s="152" t="s">
        <v>971</v>
      </c>
      <c r="H848" s="151" t="s">
        <v>19</v>
      </c>
      <c r="I848" s="153"/>
      <c r="L848" s="149"/>
      <c r="M848" s="154"/>
      <c r="T848" s="155"/>
      <c r="AT848" s="151" t="s">
        <v>177</v>
      </c>
      <c r="AU848" s="151" t="s">
        <v>82</v>
      </c>
      <c r="AV848" s="12" t="s">
        <v>80</v>
      </c>
      <c r="AW848" s="12" t="s">
        <v>33</v>
      </c>
      <c r="AX848" s="12" t="s">
        <v>72</v>
      </c>
      <c r="AY848" s="151" t="s">
        <v>166</v>
      </c>
    </row>
    <row r="849" spans="2:65" s="13" customFormat="1" ht="11.25">
      <c r="B849" s="156"/>
      <c r="D849" s="150" t="s">
        <v>177</v>
      </c>
      <c r="E849" s="157" t="s">
        <v>19</v>
      </c>
      <c r="F849" s="158" t="s">
        <v>972</v>
      </c>
      <c r="H849" s="159">
        <v>28.41</v>
      </c>
      <c r="I849" s="160"/>
      <c r="L849" s="156"/>
      <c r="M849" s="161"/>
      <c r="T849" s="162"/>
      <c r="AT849" s="157" t="s">
        <v>177</v>
      </c>
      <c r="AU849" s="157" t="s">
        <v>82</v>
      </c>
      <c r="AV849" s="13" t="s">
        <v>82</v>
      </c>
      <c r="AW849" s="13" t="s">
        <v>33</v>
      </c>
      <c r="AX849" s="13" t="s">
        <v>72</v>
      </c>
      <c r="AY849" s="157" t="s">
        <v>166</v>
      </c>
    </row>
    <row r="850" spans="2:65" s="12" customFormat="1" ht="11.25">
      <c r="B850" s="149"/>
      <c r="D850" s="150" t="s">
        <v>177</v>
      </c>
      <c r="E850" s="151" t="s">
        <v>19</v>
      </c>
      <c r="F850" s="152" t="s">
        <v>973</v>
      </c>
      <c r="H850" s="151" t="s">
        <v>19</v>
      </c>
      <c r="I850" s="153"/>
      <c r="L850" s="149"/>
      <c r="M850" s="154"/>
      <c r="T850" s="155"/>
      <c r="AT850" s="151" t="s">
        <v>177</v>
      </c>
      <c r="AU850" s="151" t="s">
        <v>82</v>
      </c>
      <c r="AV850" s="12" t="s">
        <v>80</v>
      </c>
      <c r="AW850" s="12" t="s">
        <v>33</v>
      </c>
      <c r="AX850" s="12" t="s">
        <v>72</v>
      </c>
      <c r="AY850" s="151" t="s">
        <v>166</v>
      </c>
    </row>
    <row r="851" spans="2:65" s="13" customFormat="1" ht="11.25">
      <c r="B851" s="156"/>
      <c r="D851" s="150" t="s">
        <v>177</v>
      </c>
      <c r="E851" s="157" t="s">
        <v>19</v>
      </c>
      <c r="F851" s="158" t="s">
        <v>974</v>
      </c>
      <c r="H851" s="159">
        <v>59.13</v>
      </c>
      <c r="I851" s="160"/>
      <c r="L851" s="156"/>
      <c r="M851" s="161"/>
      <c r="T851" s="162"/>
      <c r="AT851" s="157" t="s">
        <v>177</v>
      </c>
      <c r="AU851" s="157" t="s">
        <v>82</v>
      </c>
      <c r="AV851" s="13" t="s">
        <v>82</v>
      </c>
      <c r="AW851" s="13" t="s">
        <v>33</v>
      </c>
      <c r="AX851" s="13" t="s">
        <v>72</v>
      </c>
      <c r="AY851" s="157" t="s">
        <v>166</v>
      </c>
    </row>
    <row r="852" spans="2:65" s="12" customFormat="1" ht="11.25">
      <c r="B852" s="149"/>
      <c r="D852" s="150" t="s">
        <v>177</v>
      </c>
      <c r="E852" s="151" t="s">
        <v>19</v>
      </c>
      <c r="F852" s="152" t="s">
        <v>487</v>
      </c>
      <c r="H852" s="151" t="s">
        <v>19</v>
      </c>
      <c r="I852" s="153"/>
      <c r="L852" s="149"/>
      <c r="M852" s="154"/>
      <c r="T852" s="155"/>
      <c r="AT852" s="151" t="s">
        <v>177</v>
      </c>
      <c r="AU852" s="151" t="s">
        <v>82</v>
      </c>
      <c r="AV852" s="12" t="s">
        <v>80</v>
      </c>
      <c r="AW852" s="12" t="s">
        <v>33</v>
      </c>
      <c r="AX852" s="12" t="s">
        <v>72</v>
      </c>
      <c r="AY852" s="151" t="s">
        <v>166</v>
      </c>
    </row>
    <row r="853" spans="2:65" s="13" customFormat="1" ht="11.25">
      <c r="B853" s="156"/>
      <c r="D853" s="150" t="s">
        <v>177</v>
      </c>
      <c r="E853" s="157" t="s">
        <v>19</v>
      </c>
      <c r="F853" s="158" t="s">
        <v>975</v>
      </c>
      <c r="H853" s="159">
        <v>44.9</v>
      </c>
      <c r="I853" s="160"/>
      <c r="L853" s="156"/>
      <c r="M853" s="161"/>
      <c r="T853" s="162"/>
      <c r="AT853" s="157" t="s">
        <v>177</v>
      </c>
      <c r="AU853" s="157" t="s">
        <v>82</v>
      </c>
      <c r="AV853" s="13" t="s">
        <v>82</v>
      </c>
      <c r="AW853" s="13" t="s">
        <v>33</v>
      </c>
      <c r="AX853" s="13" t="s">
        <v>72</v>
      </c>
      <c r="AY853" s="157" t="s">
        <v>166</v>
      </c>
    </row>
    <row r="854" spans="2:65" s="14" customFormat="1" ht="11.25">
      <c r="B854" s="163"/>
      <c r="D854" s="150" t="s">
        <v>177</v>
      </c>
      <c r="E854" s="164" t="s">
        <v>19</v>
      </c>
      <c r="F854" s="165" t="s">
        <v>206</v>
      </c>
      <c r="H854" s="166">
        <v>399.59999999999997</v>
      </c>
      <c r="I854" s="167"/>
      <c r="L854" s="163"/>
      <c r="M854" s="168"/>
      <c r="T854" s="169"/>
      <c r="AT854" s="164" t="s">
        <v>177</v>
      </c>
      <c r="AU854" s="164" t="s">
        <v>82</v>
      </c>
      <c r="AV854" s="14" t="s">
        <v>173</v>
      </c>
      <c r="AW854" s="14" t="s">
        <v>33</v>
      </c>
      <c r="AX854" s="14" t="s">
        <v>80</v>
      </c>
      <c r="AY854" s="164" t="s">
        <v>166</v>
      </c>
    </row>
    <row r="855" spans="2:65" s="1" customFormat="1" ht="44.25" customHeight="1">
      <c r="B855" s="33"/>
      <c r="C855" s="132" t="s">
        <v>976</v>
      </c>
      <c r="D855" s="132" t="s">
        <v>168</v>
      </c>
      <c r="E855" s="133" t="s">
        <v>977</v>
      </c>
      <c r="F855" s="134" t="s">
        <v>978</v>
      </c>
      <c r="G855" s="135" t="s">
        <v>458</v>
      </c>
      <c r="H855" s="136">
        <v>5.2</v>
      </c>
      <c r="I855" s="137"/>
      <c r="J855" s="138">
        <f>ROUND(I855*H855,2)</f>
        <v>0</v>
      </c>
      <c r="K855" s="134" t="s">
        <v>172</v>
      </c>
      <c r="L855" s="33"/>
      <c r="M855" s="139" t="s">
        <v>19</v>
      </c>
      <c r="N855" s="140" t="s">
        <v>43</v>
      </c>
      <c r="P855" s="141">
        <f>O855*H855</f>
        <v>0</v>
      </c>
      <c r="Q855" s="141">
        <v>0</v>
      </c>
      <c r="R855" s="141">
        <f>Q855*H855</f>
        <v>0</v>
      </c>
      <c r="S855" s="141">
        <v>0</v>
      </c>
      <c r="T855" s="142">
        <f>S855*H855</f>
        <v>0</v>
      </c>
      <c r="AR855" s="143" t="s">
        <v>173</v>
      </c>
      <c r="AT855" s="143" t="s">
        <v>168</v>
      </c>
      <c r="AU855" s="143" t="s">
        <v>82</v>
      </c>
      <c r="AY855" s="18" t="s">
        <v>166</v>
      </c>
      <c r="BE855" s="144">
        <f>IF(N855="základní",J855,0)</f>
        <v>0</v>
      </c>
      <c r="BF855" s="144">
        <f>IF(N855="snížená",J855,0)</f>
        <v>0</v>
      </c>
      <c r="BG855" s="144">
        <f>IF(N855="zákl. přenesená",J855,0)</f>
        <v>0</v>
      </c>
      <c r="BH855" s="144">
        <f>IF(N855="sníž. přenesená",J855,0)</f>
        <v>0</v>
      </c>
      <c r="BI855" s="144">
        <f>IF(N855="nulová",J855,0)</f>
        <v>0</v>
      </c>
      <c r="BJ855" s="18" t="s">
        <v>80</v>
      </c>
      <c r="BK855" s="144">
        <f>ROUND(I855*H855,2)</f>
        <v>0</v>
      </c>
      <c r="BL855" s="18" t="s">
        <v>173</v>
      </c>
      <c r="BM855" s="143" t="s">
        <v>979</v>
      </c>
    </row>
    <row r="856" spans="2:65" s="1" customFormat="1" ht="11.25">
      <c r="B856" s="33"/>
      <c r="D856" s="145" t="s">
        <v>175</v>
      </c>
      <c r="F856" s="146" t="s">
        <v>980</v>
      </c>
      <c r="I856" s="147"/>
      <c r="L856" s="33"/>
      <c r="M856" s="148"/>
      <c r="T856" s="54"/>
      <c r="AT856" s="18" t="s">
        <v>175</v>
      </c>
      <c r="AU856" s="18" t="s">
        <v>82</v>
      </c>
    </row>
    <row r="857" spans="2:65" s="12" customFormat="1" ht="11.25">
      <c r="B857" s="149"/>
      <c r="D857" s="150" t="s">
        <v>177</v>
      </c>
      <c r="E857" s="151" t="s">
        <v>19</v>
      </c>
      <c r="F857" s="152" t="s">
        <v>487</v>
      </c>
      <c r="H857" s="151" t="s">
        <v>19</v>
      </c>
      <c r="I857" s="153"/>
      <c r="L857" s="149"/>
      <c r="M857" s="154"/>
      <c r="T857" s="155"/>
      <c r="AT857" s="151" t="s">
        <v>177</v>
      </c>
      <c r="AU857" s="151" t="s">
        <v>82</v>
      </c>
      <c r="AV857" s="12" t="s">
        <v>80</v>
      </c>
      <c r="AW857" s="12" t="s">
        <v>33</v>
      </c>
      <c r="AX857" s="12" t="s">
        <v>72</v>
      </c>
      <c r="AY857" s="151" t="s">
        <v>166</v>
      </c>
    </row>
    <row r="858" spans="2:65" s="13" customFormat="1" ht="11.25">
      <c r="B858" s="156"/>
      <c r="D858" s="150" t="s">
        <v>177</v>
      </c>
      <c r="E858" s="157" t="s">
        <v>19</v>
      </c>
      <c r="F858" s="158" t="s">
        <v>981</v>
      </c>
      <c r="H858" s="159">
        <v>5.2</v>
      </c>
      <c r="I858" s="160"/>
      <c r="L858" s="156"/>
      <c r="M858" s="161"/>
      <c r="T858" s="162"/>
      <c r="AT858" s="157" t="s">
        <v>177</v>
      </c>
      <c r="AU858" s="157" t="s">
        <v>82</v>
      </c>
      <c r="AV858" s="13" t="s">
        <v>82</v>
      </c>
      <c r="AW858" s="13" t="s">
        <v>33</v>
      </c>
      <c r="AX858" s="13" t="s">
        <v>80</v>
      </c>
      <c r="AY858" s="157" t="s">
        <v>166</v>
      </c>
    </row>
    <row r="859" spans="2:65" s="1" customFormat="1" ht="16.5" customHeight="1">
      <c r="B859" s="33"/>
      <c r="C859" s="170" t="s">
        <v>982</v>
      </c>
      <c r="D859" s="170" t="s">
        <v>277</v>
      </c>
      <c r="E859" s="171" t="s">
        <v>983</v>
      </c>
      <c r="F859" s="172" t="s">
        <v>984</v>
      </c>
      <c r="G859" s="173" t="s">
        <v>458</v>
      </c>
      <c r="H859" s="174">
        <v>5.2</v>
      </c>
      <c r="I859" s="175"/>
      <c r="J859" s="176">
        <f>ROUND(I859*H859,2)</f>
        <v>0</v>
      </c>
      <c r="K859" s="172" t="s">
        <v>19</v>
      </c>
      <c r="L859" s="177"/>
      <c r="M859" s="178" t="s">
        <v>19</v>
      </c>
      <c r="N859" s="179" t="s">
        <v>43</v>
      </c>
      <c r="P859" s="141">
        <f>O859*H859</f>
        <v>0</v>
      </c>
      <c r="Q859" s="141">
        <v>0</v>
      </c>
      <c r="R859" s="141">
        <f>Q859*H859</f>
        <v>0</v>
      </c>
      <c r="S859" s="141">
        <v>0</v>
      </c>
      <c r="T859" s="142">
        <f>S859*H859</f>
        <v>0</v>
      </c>
      <c r="AR859" s="143" t="s">
        <v>233</v>
      </c>
      <c r="AT859" s="143" t="s">
        <v>277</v>
      </c>
      <c r="AU859" s="143" t="s">
        <v>82</v>
      </c>
      <c r="AY859" s="18" t="s">
        <v>166</v>
      </c>
      <c r="BE859" s="144">
        <f>IF(N859="základní",J859,0)</f>
        <v>0</v>
      </c>
      <c r="BF859" s="144">
        <f>IF(N859="snížená",J859,0)</f>
        <v>0</v>
      </c>
      <c r="BG859" s="144">
        <f>IF(N859="zákl. přenesená",J859,0)</f>
        <v>0</v>
      </c>
      <c r="BH859" s="144">
        <f>IF(N859="sníž. přenesená",J859,0)</f>
        <v>0</v>
      </c>
      <c r="BI859" s="144">
        <f>IF(N859="nulová",J859,0)</f>
        <v>0</v>
      </c>
      <c r="BJ859" s="18" t="s">
        <v>80</v>
      </c>
      <c r="BK859" s="144">
        <f>ROUND(I859*H859,2)</f>
        <v>0</v>
      </c>
      <c r="BL859" s="18" t="s">
        <v>173</v>
      </c>
      <c r="BM859" s="143" t="s">
        <v>985</v>
      </c>
    </row>
    <row r="860" spans="2:65" s="1" customFormat="1" ht="24.2" customHeight="1">
      <c r="B860" s="33"/>
      <c r="C860" s="132" t="s">
        <v>986</v>
      </c>
      <c r="D860" s="132" t="s">
        <v>168</v>
      </c>
      <c r="E860" s="133" t="s">
        <v>987</v>
      </c>
      <c r="F860" s="134" t="s">
        <v>988</v>
      </c>
      <c r="G860" s="135" t="s">
        <v>188</v>
      </c>
      <c r="H860" s="136">
        <v>28.41</v>
      </c>
      <c r="I860" s="137"/>
      <c r="J860" s="138">
        <f>ROUND(I860*H860,2)</f>
        <v>0</v>
      </c>
      <c r="K860" s="134" t="s">
        <v>172</v>
      </c>
      <c r="L860" s="33"/>
      <c r="M860" s="139" t="s">
        <v>19</v>
      </c>
      <c r="N860" s="140" t="s">
        <v>43</v>
      </c>
      <c r="P860" s="141">
        <f>O860*H860</f>
        <v>0</v>
      </c>
      <c r="Q860" s="141">
        <v>1.8000000000000001E-4</v>
      </c>
      <c r="R860" s="141">
        <f>Q860*H860</f>
        <v>5.1137999999999999E-3</v>
      </c>
      <c r="S860" s="141">
        <v>0</v>
      </c>
      <c r="T860" s="142">
        <f>S860*H860</f>
        <v>0</v>
      </c>
      <c r="AR860" s="143" t="s">
        <v>173</v>
      </c>
      <c r="AT860" s="143" t="s">
        <v>168</v>
      </c>
      <c r="AU860" s="143" t="s">
        <v>82</v>
      </c>
      <c r="AY860" s="18" t="s">
        <v>166</v>
      </c>
      <c r="BE860" s="144">
        <f>IF(N860="základní",J860,0)</f>
        <v>0</v>
      </c>
      <c r="BF860" s="144">
        <f>IF(N860="snížená",J860,0)</f>
        <v>0</v>
      </c>
      <c r="BG860" s="144">
        <f>IF(N860="zákl. přenesená",J860,0)</f>
        <v>0</v>
      </c>
      <c r="BH860" s="144">
        <f>IF(N860="sníž. přenesená",J860,0)</f>
        <v>0</v>
      </c>
      <c r="BI860" s="144">
        <f>IF(N860="nulová",J860,0)</f>
        <v>0</v>
      </c>
      <c r="BJ860" s="18" t="s">
        <v>80</v>
      </c>
      <c r="BK860" s="144">
        <f>ROUND(I860*H860,2)</f>
        <v>0</v>
      </c>
      <c r="BL860" s="18" t="s">
        <v>173</v>
      </c>
      <c r="BM860" s="143" t="s">
        <v>989</v>
      </c>
    </row>
    <row r="861" spans="2:65" s="1" customFormat="1" ht="11.25">
      <c r="B861" s="33"/>
      <c r="D861" s="145" t="s">
        <v>175</v>
      </c>
      <c r="F861" s="146" t="s">
        <v>990</v>
      </c>
      <c r="I861" s="147"/>
      <c r="L861" s="33"/>
      <c r="M861" s="148"/>
      <c r="T861" s="54"/>
      <c r="AT861" s="18" t="s">
        <v>175</v>
      </c>
      <c r="AU861" s="18" t="s">
        <v>82</v>
      </c>
    </row>
    <row r="862" spans="2:65" s="12" customFormat="1" ht="11.25">
      <c r="B862" s="149"/>
      <c r="D862" s="150" t="s">
        <v>177</v>
      </c>
      <c r="E862" s="151" t="s">
        <v>19</v>
      </c>
      <c r="F862" s="152" t="s">
        <v>407</v>
      </c>
      <c r="H862" s="151" t="s">
        <v>19</v>
      </c>
      <c r="I862" s="153"/>
      <c r="L862" s="149"/>
      <c r="M862" s="154"/>
      <c r="T862" s="155"/>
      <c r="AT862" s="151" t="s">
        <v>177</v>
      </c>
      <c r="AU862" s="151" t="s">
        <v>82</v>
      </c>
      <c r="AV862" s="12" t="s">
        <v>80</v>
      </c>
      <c r="AW862" s="12" t="s">
        <v>33</v>
      </c>
      <c r="AX862" s="12" t="s">
        <v>72</v>
      </c>
      <c r="AY862" s="151" t="s">
        <v>166</v>
      </c>
    </row>
    <row r="863" spans="2:65" s="12" customFormat="1" ht="11.25">
      <c r="B863" s="149"/>
      <c r="D863" s="150" t="s">
        <v>177</v>
      </c>
      <c r="E863" s="151" t="s">
        <v>19</v>
      </c>
      <c r="F863" s="152" t="s">
        <v>971</v>
      </c>
      <c r="H863" s="151" t="s">
        <v>19</v>
      </c>
      <c r="I863" s="153"/>
      <c r="L863" s="149"/>
      <c r="M863" s="154"/>
      <c r="T863" s="155"/>
      <c r="AT863" s="151" t="s">
        <v>177</v>
      </c>
      <c r="AU863" s="151" t="s">
        <v>82</v>
      </c>
      <c r="AV863" s="12" t="s">
        <v>80</v>
      </c>
      <c r="AW863" s="12" t="s">
        <v>33</v>
      </c>
      <c r="AX863" s="12" t="s">
        <v>72</v>
      </c>
      <c r="AY863" s="151" t="s">
        <v>166</v>
      </c>
    </row>
    <row r="864" spans="2:65" s="13" customFormat="1" ht="11.25">
      <c r="B864" s="156"/>
      <c r="D864" s="150" t="s">
        <v>177</v>
      </c>
      <c r="E864" s="157" t="s">
        <v>19</v>
      </c>
      <c r="F864" s="158" t="s">
        <v>972</v>
      </c>
      <c r="H864" s="159">
        <v>28.41</v>
      </c>
      <c r="I864" s="160"/>
      <c r="L864" s="156"/>
      <c r="M864" s="161"/>
      <c r="T864" s="162"/>
      <c r="AT864" s="157" t="s">
        <v>177</v>
      </c>
      <c r="AU864" s="157" t="s">
        <v>82</v>
      </c>
      <c r="AV864" s="13" t="s">
        <v>82</v>
      </c>
      <c r="AW864" s="13" t="s">
        <v>33</v>
      </c>
      <c r="AX864" s="13" t="s">
        <v>80</v>
      </c>
      <c r="AY864" s="157" t="s">
        <v>166</v>
      </c>
    </row>
    <row r="865" spans="2:65" s="1" customFormat="1" ht="24.2" customHeight="1">
      <c r="B865" s="33"/>
      <c r="C865" s="132" t="s">
        <v>991</v>
      </c>
      <c r="D865" s="132" t="s">
        <v>168</v>
      </c>
      <c r="E865" s="133" t="s">
        <v>992</v>
      </c>
      <c r="F865" s="134" t="s">
        <v>993</v>
      </c>
      <c r="G865" s="135" t="s">
        <v>188</v>
      </c>
      <c r="H865" s="136">
        <v>267.16000000000003</v>
      </c>
      <c r="I865" s="137"/>
      <c r="J865" s="138">
        <f>ROUND(I865*H865,2)</f>
        <v>0</v>
      </c>
      <c r="K865" s="134" t="s">
        <v>172</v>
      </c>
      <c r="L865" s="33"/>
      <c r="M865" s="139" t="s">
        <v>19</v>
      </c>
      <c r="N865" s="140" t="s">
        <v>43</v>
      </c>
      <c r="P865" s="141">
        <f>O865*H865</f>
        <v>0</v>
      </c>
      <c r="Q865" s="141">
        <v>1.3999999999999999E-4</v>
      </c>
      <c r="R865" s="141">
        <f>Q865*H865</f>
        <v>3.7402400000000002E-2</v>
      </c>
      <c r="S865" s="141">
        <v>0</v>
      </c>
      <c r="T865" s="142">
        <f>S865*H865</f>
        <v>0</v>
      </c>
      <c r="AR865" s="143" t="s">
        <v>173</v>
      </c>
      <c r="AT865" s="143" t="s">
        <v>168</v>
      </c>
      <c r="AU865" s="143" t="s">
        <v>82</v>
      </c>
      <c r="AY865" s="18" t="s">
        <v>166</v>
      </c>
      <c r="BE865" s="144">
        <f>IF(N865="základní",J865,0)</f>
        <v>0</v>
      </c>
      <c r="BF865" s="144">
        <f>IF(N865="snížená",J865,0)</f>
        <v>0</v>
      </c>
      <c r="BG865" s="144">
        <f>IF(N865="zákl. přenesená",J865,0)</f>
        <v>0</v>
      </c>
      <c r="BH865" s="144">
        <f>IF(N865="sníž. přenesená",J865,0)</f>
        <v>0</v>
      </c>
      <c r="BI865" s="144">
        <f>IF(N865="nulová",J865,0)</f>
        <v>0</v>
      </c>
      <c r="BJ865" s="18" t="s">
        <v>80</v>
      </c>
      <c r="BK865" s="144">
        <f>ROUND(I865*H865,2)</f>
        <v>0</v>
      </c>
      <c r="BL865" s="18" t="s">
        <v>173</v>
      </c>
      <c r="BM865" s="143" t="s">
        <v>994</v>
      </c>
    </row>
    <row r="866" spans="2:65" s="1" customFormat="1" ht="11.25">
      <c r="B866" s="33"/>
      <c r="D866" s="145" t="s">
        <v>175</v>
      </c>
      <c r="F866" s="146" t="s">
        <v>995</v>
      </c>
      <c r="I866" s="147"/>
      <c r="L866" s="33"/>
      <c r="M866" s="148"/>
      <c r="T866" s="54"/>
      <c r="AT866" s="18" t="s">
        <v>175</v>
      </c>
      <c r="AU866" s="18" t="s">
        <v>82</v>
      </c>
    </row>
    <row r="867" spans="2:65" s="12" customFormat="1" ht="11.25">
      <c r="B867" s="149"/>
      <c r="D867" s="150" t="s">
        <v>177</v>
      </c>
      <c r="E867" s="151" t="s">
        <v>19</v>
      </c>
      <c r="F867" s="152" t="s">
        <v>407</v>
      </c>
      <c r="H867" s="151" t="s">
        <v>19</v>
      </c>
      <c r="I867" s="153"/>
      <c r="L867" s="149"/>
      <c r="M867" s="154"/>
      <c r="T867" s="155"/>
      <c r="AT867" s="151" t="s">
        <v>177</v>
      </c>
      <c r="AU867" s="151" t="s">
        <v>82</v>
      </c>
      <c r="AV867" s="12" t="s">
        <v>80</v>
      </c>
      <c r="AW867" s="12" t="s">
        <v>33</v>
      </c>
      <c r="AX867" s="12" t="s">
        <v>72</v>
      </c>
      <c r="AY867" s="151" t="s">
        <v>166</v>
      </c>
    </row>
    <row r="868" spans="2:65" s="12" customFormat="1" ht="11.25">
      <c r="B868" s="149"/>
      <c r="D868" s="150" t="s">
        <v>177</v>
      </c>
      <c r="E868" s="151" t="s">
        <v>19</v>
      </c>
      <c r="F868" s="152" t="s">
        <v>967</v>
      </c>
      <c r="H868" s="151" t="s">
        <v>19</v>
      </c>
      <c r="I868" s="153"/>
      <c r="L868" s="149"/>
      <c r="M868" s="154"/>
      <c r="T868" s="155"/>
      <c r="AT868" s="151" t="s">
        <v>177</v>
      </c>
      <c r="AU868" s="151" t="s">
        <v>82</v>
      </c>
      <c r="AV868" s="12" t="s">
        <v>80</v>
      </c>
      <c r="AW868" s="12" t="s">
        <v>33</v>
      </c>
      <c r="AX868" s="12" t="s">
        <v>72</v>
      </c>
      <c r="AY868" s="151" t="s">
        <v>166</v>
      </c>
    </row>
    <row r="869" spans="2:65" s="13" customFormat="1" ht="11.25">
      <c r="B869" s="156"/>
      <c r="D869" s="150" t="s">
        <v>177</v>
      </c>
      <c r="E869" s="157" t="s">
        <v>19</v>
      </c>
      <c r="F869" s="158" t="s">
        <v>968</v>
      </c>
      <c r="H869" s="159">
        <v>265</v>
      </c>
      <c r="I869" s="160"/>
      <c r="L869" s="156"/>
      <c r="M869" s="161"/>
      <c r="T869" s="162"/>
      <c r="AT869" s="157" t="s">
        <v>177</v>
      </c>
      <c r="AU869" s="157" t="s">
        <v>82</v>
      </c>
      <c r="AV869" s="13" t="s">
        <v>82</v>
      </c>
      <c r="AW869" s="13" t="s">
        <v>33</v>
      </c>
      <c r="AX869" s="13" t="s">
        <v>72</v>
      </c>
      <c r="AY869" s="157" t="s">
        <v>166</v>
      </c>
    </row>
    <row r="870" spans="2:65" s="13" customFormat="1" ht="11.25">
      <c r="B870" s="156"/>
      <c r="D870" s="150" t="s">
        <v>177</v>
      </c>
      <c r="E870" s="157" t="s">
        <v>19</v>
      </c>
      <c r="F870" s="158" t="s">
        <v>969</v>
      </c>
      <c r="H870" s="159">
        <v>1.2</v>
      </c>
      <c r="I870" s="160"/>
      <c r="L870" s="156"/>
      <c r="M870" s="161"/>
      <c r="T870" s="162"/>
      <c r="AT870" s="157" t="s">
        <v>177</v>
      </c>
      <c r="AU870" s="157" t="s">
        <v>82</v>
      </c>
      <c r="AV870" s="13" t="s">
        <v>82</v>
      </c>
      <c r="AW870" s="13" t="s">
        <v>33</v>
      </c>
      <c r="AX870" s="13" t="s">
        <v>72</v>
      </c>
      <c r="AY870" s="157" t="s">
        <v>166</v>
      </c>
    </row>
    <row r="871" spans="2:65" s="13" customFormat="1" ht="11.25">
      <c r="B871" s="156"/>
      <c r="D871" s="150" t="s">
        <v>177</v>
      </c>
      <c r="E871" s="157" t="s">
        <v>19</v>
      </c>
      <c r="F871" s="158" t="s">
        <v>970</v>
      </c>
      <c r="H871" s="159">
        <v>0.96</v>
      </c>
      <c r="I871" s="160"/>
      <c r="L871" s="156"/>
      <c r="M871" s="161"/>
      <c r="T871" s="162"/>
      <c r="AT871" s="157" t="s">
        <v>177</v>
      </c>
      <c r="AU871" s="157" t="s">
        <v>82</v>
      </c>
      <c r="AV871" s="13" t="s">
        <v>82</v>
      </c>
      <c r="AW871" s="13" t="s">
        <v>33</v>
      </c>
      <c r="AX871" s="13" t="s">
        <v>72</v>
      </c>
      <c r="AY871" s="157" t="s">
        <v>166</v>
      </c>
    </row>
    <row r="872" spans="2:65" s="14" customFormat="1" ht="11.25">
      <c r="B872" s="163"/>
      <c r="D872" s="150" t="s">
        <v>177</v>
      </c>
      <c r="E872" s="164" t="s">
        <v>19</v>
      </c>
      <c r="F872" s="165" t="s">
        <v>206</v>
      </c>
      <c r="H872" s="166">
        <v>267.15999999999997</v>
      </c>
      <c r="I872" s="167"/>
      <c r="L872" s="163"/>
      <c r="M872" s="168"/>
      <c r="T872" s="169"/>
      <c r="AT872" s="164" t="s">
        <v>177</v>
      </c>
      <c r="AU872" s="164" t="s">
        <v>82</v>
      </c>
      <c r="AV872" s="14" t="s">
        <v>173</v>
      </c>
      <c r="AW872" s="14" t="s">
        <v>33</v>
      </c>
      <c r="AX872" s="14" t="s">
        <v>80</v>
      </c>
      <c r="AY872" s="164" t="s">
        <v>166</v>
      </c>
    </row>
    <row r="873" spans="2:65" s="1" customFormat="1" ht="66.75" customHeight="1">
      <c r="B873" s="33"/>
      <c r="C873" s="132" t="s">
        <v>996</v>
      </c>
      <c r="D873" s="132" t="s">
        <v>168</v>
      </c>
      <c r="E873" s="133" t="s">
        <v>997</v>
      </c>
      <c r="F873" s="134" t="s">
        <v>998</v>
      </c>
      <c r="G873" s="135" t="s">
        <v>188</v>
      </c>
      <c r="H873" s="136">
        <v>342.54</v>
      </c>
      <c r="I873" s="137"/>
      <c r="J873" s="138">
        <f>ROUND(I873*H873,2)</f>
        <v>0</v>
      </c>
      <c r="K873" s="134" t="s">
        <v>172</v>
      </c>
      <c r="L873" s="33"/>
      <c r="M873" s="139" t="s">
        <v>19</v>
      </c>
      <c r="N873" s="140" t="s">
        <v>43</v>
      </c>
      <c r="P873" s="141">
        <f>O873*H873</f>
        <v>0</v>
      </c>
      <c r="Q873" s="141">
        <v>8.5199999999999998E-3</v>
      </c>
      <c r="R873" s="141">
        <f>Q873*H873</f>
        <v>2.9184407999999999</v>
      </c>
      <c r="S873" s="141">
        <v>0</v>
      </c>
      <c r="T873" s="142">
        <f>S873*H873</f>
        <v>0</v>
      </c>
      <c r="AR873" s="143" t="s">
        <v>173</v>
      </c>
      <c r="AT873" s="143" t="s">
        <v>168</v>
      </c>
      <c r="AU873" s="143" t="s">
        <v>82</v>
      </c>
      <c r="AY873" s="18" t="s">
        <v>166</v>
      </c>
      <c r="BE873" s="144">
        <f>IF(N873="základní",J873,0)</f>
        <v>0</v>
      </c>
      <c r="BF873" s="144">
        <f>IF(N873="snížená",J873,0)</f>
        <v>0</v>
      </c>
      <c r="BG873" s="144">
        <f>IF(N873="zákl. přenesená",J873,0)</f>
        <v>0</v>
      </c>
      <c r="BH873" s="144">
        <f>IF(N873="sníž. přenesená",J873,0)</f>
        <v>0</v>
      </c>
      <c r="BI873" s="144">
        <f>IF(N873="nulová",J873,0)</f>
        <v>0</v>
      </c>
      <c r="BJ873" s="18" t="s">
        <v>80</v>
      </c>
      <c r="BK873" s="144">
        <f>ROUND(I873*H873,2)</f>
        <v>0</v>
      </c>
      <c r="BL873" s="18" t="s">
        <v>173</v>
      </c>
      <c r="BM873" s="143" t="s">
        <v>999</v>
      </c>
    </row>
    <row r="874" spans="2:65" s="1" customFormat="1" ht="11.25">
      <c r="B874" s="33"/>
      <c r="D874" s="145" t="s">
        <v>175</v>
      </c>
      <c r="F874" s="146" t="s">
        <v>1000</v>
      </c>
      <c r="I874" s="147"/>
      <c r="L874" s="33"/>
      <c r="M874" s="148"/>
      <c r="T874" s="54"/>
      <c r="AT874" s="18" t="s">
        <v>175</v>
      </c>
      <c r="AU874" s="18" t="s">
        <v>82</v>
      </c>
    </row>
    <row r="875" spans="2:65" s="12" customFormat="1" ht="11.25">
      <c r="B875" s="149"/>
      <c r="D875" s="150" t="s">
        <v>177</v>
      </c>
      <c r="E875" s="151" t="s">
        <v>19</v>
      </c>
      <c r="F875" s="152" t="s">
        <v>407</v>
      </c>
      <c r="H875" s="151" t="s">
        <v>19</v>
      </c>
      <c r="I875" s="153"/>
      <c r="L875" s="149"/>
      <c r="M875" s="154"/>
      <c r="T875" s="155"/>
      <c r="AT875" s="151" t="s">
        <v>177</v>
      </c>
      <c r="AU875" s="151" t="s">
        <v>82</v>
      </c>
      <c r="AV875" s="12" t="s">
        <v>80</v>
      </c>
      <c r="AW875" s="12" t="s">
        <v>33</v>
      </c>
      <c r="AX875" s="12" t="s">
        <v>72</v>
      </c>
      <c r="AY875" s="151" t="s">
        <v>166</v>
      </c>
    </row>
    <row r="876" spans="2:65" s="12" customFormat="1" ht="11.25">
      <c r="B876" s="149"/>
      <c r="D876" s="150" t="s">
        <v>177</v>
      </c>
      <c r="E876" s="151" t="s">
        <v>19</v>
      </c>
      <c r="F876" s="152" t="s">
        <v>967</v>
      </c>
      <c r="H876" s="151" t="s">
        <v>19</v>
      </c>
      <c r="I876" s="153"/>
      <c r="L876" s="149"/>
      <c r="M876" s="154"/>
      <c r="T876" s="155"/>
      <c r="AT876" s="151" t="s">
        <v>177</v>
      </c>
      <c r="AU876" s="151" t="s">
        <v>82</v>
      </c>
      <c r="AV876" s="12" t="s">
        <v>80</v>
      </c>
      <c r="AW876" s="12" t="s">
        <v>33</v>
      </c>
      <c r="AX876" s="12" t="s">
        <v>72</v>
      </c>
      <c r="AY876" s="151" t="s">
        <v>166</v>
      </c>
    </row>
    <row r="877" spans="2:65" s="13" customFormat="1" ht="11.25">
      <c r="B877" s="156"/>
      <c r="D877" s="150" t="s">
        <v>177</v>
      </c>
      <c r="E877" s="157" t="s">
        <v>19</v>
      </c>
      <c r="F877" s="158" t="s">
        <v>1001</v>
      </c>
      <c r="H877" s="159">
        <v>255</v>
      </c>
      <c r="I877" s="160"/>
      <c r="L877" s="156"/>
      <c r="M877" s="161"/>
      <c r="T877" s="162"/>
      <c r="AT877" s="157" t="s">
        <v>177</v>
      </c>
      <c r="AU877" s="157" t="s">
        <v>82</v>
      </c>
      <c r="AV877" s="13" t="s">
        <v>82</v>
      </c>
      <c r="AW877" s="13" t="s">
        <v>33</v>
      </c>
      <c r="AX877" s="13" t="s">
        <v>72</v>
      </c>
      <c r="AY877" s="157" t="s">
        <v>166</v>
      </c>
    </row>
    <row r="878" spans="2:65" s="12" customFormat="1" ht="11.25">
      <c r="B878" s="149"/>
      <c r="D878" s="150" t="s">
        <v>177</v>
      </c>
      <c r="E878" s="151" t="s">
        <v>19</v>
      </c>
      <c r="F878" s="152" t="s">
        <v>971</v>
      </c>
      <c r="H878" s="151" t="s">
        <v>19</v>
      </c>
      <c r="I878" s="153"/>
      <c r="L878" s="149"/>
      <c r="M878" s="154"/>
      <c r="T878" s="155"/>
      <c r="AT878" s="151" t="s">
        <v>177</v>
      </c>
      <c r="AU878" s="151" t="s">
        <v>82</v>
      </c>
      <c r="AV878" s="12" t="s">
        <v>80</v>
      </c>
      <c r="AW878" s="12" t="s">
        <v>33</v>
      </c>
      <c r="AX878" s="12" t="s">
        <v>72</v>
      </c>
      <c r="AY878" s="151" t="s">
        <v>166</v>
      </c>
    </row>
    <row r="879" spans="2:65" s="13" customFormat="1" ht="11.25">
      <c r="B879" s="156"/>
      <c r="D879" s="150" t="s">
        <v>177</v>
      </c>
      <c r="E879" s="157" t="s">
        <v>19</v>
      </c>
      <c r="F879" s="158" t="s">
        <v>972</v>
      </c>
      <c r="H879" s="159">
        <v>28.41</v>
      </c>
      <c r="I879" s="160"/>
      <c r="L879" s="156"/>
      <c r="M879" s="161"/>
      <c r="T879" s="162"/>
      <c r="AT879" s="157" t="s">
        <v>177</v>
      </c>
      <c r="AU879" s="157" t="s">
        <v>82</v>
      </c>
      <c r="AV879" s="13" t="s">
        <v>82</v>
      </c>
      <c r="AW879" s="13" t="s">
        <v>33</v>
      </c>
      <c r="AX879" s="13" t="s">
        <v>72</v>
      </c>
      <c r="AY879" s="157" t="s">
        <v>166</v>
      </c>
    </row>
    <row r="880" spans="2:65" s="12" customFormat="1" ht="11.25">
      <c r="B880" s="149"/>
      <c r="D880" s="150" t="s">
        <v>177</v>
      </c>
      <c r="E880" s="151" t="s">
        <v>19</v>
      </c>
      <c r="F880" s="152" t="s">
        <v>973</v>
      </c>
      <c r="H880" s="151" t="s">
        <v>19</v>
      </c>
      <c r="I880" s="153"/>
      <c r="L880" s="149"/>
      <c r="M880" s="154"/>
      <c r="T880" s="155"/>
      <c r="AT880" s="151" t="s">
        <v>177</v>
      </c>
      <c r="AU880" s="151" t="s">
        <v>82</v>
      </c>
      <c r="AV880" s="12" t="s">
        <v>80</v>
      </c>
      <c r="AW880" s="12" t="s">
        <v>33</v>
      </c>
      <c r="AX880" s="12" t="s">
        <v>72</v>
      </c>
      <c r="AY880" s="151" t="s">
        <v>166</v>
      </c>
    </row>
    <row r="881" spans="2:65" s="13" customFormat="1" ht="11.25">
      <c r="B881" s="156"/>
      <c r="D881" s="150" t="s">
        <v>177</v>
      </c>
      <c r="E881" s="157" t="s">
        <v>19</v>
      </c>
      <c r="F881" s="158" t="s">
        <v>974</v>
      </c>
      <c r="H881" s="159">
        <v>59.13</v>
      </c>
      <c r="I881" s="160"/>
      <c r="L881" s="156"/>
      <c r="M881" s="161"/>
      <c r="T881" s="162"/>
      <c r="AT881" s="157" t="s">
        <v>177</v>
      </c>
      <c r="AU881" s="157" t="s">
        <v>82</v>
      </c>
      <c r="AV881" s="13" t="s">
        <v>82</v>
      </c>
      <c r="AW881" s="13" t="s">
        <v>33</v>
      </c>
      <c r="AX881" s="13" t="s">
        <v>72</v>
      </c>
      <c r="AY881" s="157" t="s">
        <v>166</v>
      </c>
    </row>
    <row r="882" spans="2:65" s="14" customFormat="1" ht="11.25">
      <c r="B882" s="163"/>
      <c r="D882" s="150" t="s">
        <v>177</v>
      </c>
      <c r="E882" s="164" t="s">
        <v>19</v>
      </c>
      <c r="F882" s="165" t="s">
        <v>206</v>
      </c>
      <c r="H882" s="166">
        <v>342.54</v>
      </c>
      <c r="I882" s="167"/>
      <c r="L882" s="163"/>
      <c r="M882" s="168"/>
      <c r="T882" s="169"/>
      <c r="AT882" s="164" t="s">
        <v>177</v>
      </c>
      <c r="AU882" s="164" t="s">
        <v>82</v>
      </c>
      <c r="AV882" s="14" t="s">
        <v>173</v>
      </c>
      <c r="AW882" s="14" t="s">
        <v>33</v>
      </c>
      <c r="AX882" s="14" t="s">
        <v>80</v>
      </c>
      <c r="AY882" s="164" t="s">
        <v>166</v>
      </c>
    </row>
    <row r="883" spans="2:65" s="1" customFormat="1" ht="16.5" customHeight="1">
      <c r="B883" s="33"/>
      <c r="C883" s="170" t="s">
        <v>1002</v>
      </c>
      <c r="D883" s="170" t="s">
        <v>277</v>
      </c>
      <c r="E883" s="171" t="s">
        <v>1003</v>
      </c>
      <c r="F883" s="172" t="s">
        <v>1004</v>
      </c>
      <c r="G883" s="173" t="s">
        <v>188</v>
      </c>
      <c r="H883" s="174">
        <v>267.75</v>
      </c>
      <c r="I883" s="175"/>
      <c r="J883" s="176">
        <f>ROUND(I883*H883,2)</f>
        <v>0</v>
      </c>
      <c r="K883" s="172" t="s">
        <v>172</v>
      </c>
      <c r="L883" s="177"/>
      <c r="M883" s="178" t="s">
        <v>19</v>
      </c>
      <c r="N883" s="179" t="s">
        <v>43</v>
      </c>
      <c r="P883" s="141">
        <f>O883*H883</f>
        <v>0</v>
      </c>
      <c r="Q883" s="141">
        <v>1.4E-3</v>
      </c>
      <c r="R883" s="141">
        <f>Q883*H883</f>
        <v>0.37485000000000002</v>
      </c>
      <c r="S883" s="141">
        <v>0</v>
      </c>
      <c r="T883" s="142">
        <f>S883*H883</f>
        <v>0</v>
      </c>
      <c r="AR883" s="143" t="s">
        <v>233</v>
      </c>
      <c r="AT883" s="143" t="s">
        <v>277</v>
      </c>
      <c r="AU883" s="143" t="s">
        <v>82</v>
      </c>
      <c r="AY883" s="18" t="s">
        <v>166</v>
      </c>
      <c r="BE883" s="144">
        <f>IF(N883="základní",J883,0)</f>
        <v>0</v>
      </c>
      <c r="BF883" s="144">
        <f>IF(N883="snížená",J883,0)</f>
        <v>0</v>
      </c>
      <c r="BG883" s="144">
        <f>IF(N883="zákl. přenesená",J883,0)</f>
        <v>0</v>
      </c>
      <c r="BH883" s="144">
        <f>IF(N883="sníž. přenesená",J883,0)</f>
        <v>0</v>
      </c>
      <c r="BI883" s="144">
        <f>IF(N883="nulová",J883,0)</f>
        <v>0</v>
      </c>
      <c r="BJ883" s="18" t="s">
        <v>80</v>
      </c>
      <c r="BK883" s="144">
        <f>ROUND(I883*H883,2)</f>
        <v>0</v>
      </c>
      <c r="BL883" s="18" t="s">
        <v>173</v>
      </c>
      <c r="BM883" s="143" t="s">
        <v>1005</v>
      </c>
    </row>
    <row r="884" spans="2:65" s="12" customFormat="1" ht="11.25">
      <c r="B884" s="149"/>
      <c r="D884" s="150" t="s">
        <v>177</v>
      </c>
      <c r="E884" s="151" t="s">
        <v>19</v>
      </c>
      <c r="F884" s="152" t="s">
        <v>967</v>
      </c>
      <c r="H884" s="151" t="s">
        <v>19</v>
      </c>
      <c r="I884" s="153"/>
      <c r="L884" s="149"/>
      <c r="M884" s="154"/>
      <c r="T884" s="155"/>
      <c r="AT884" s="151" t="s">
        <v>177</v>
      </c>
      <c r="AU884" s="151" t="s">
        <v>82</v>
      </c>
      <c r="AV884" s="12" t="s">
        <v>80</v>
      </c>
      <c r="AW884" s="12" t="s">
        <v>33</v>
      </c>
      <c r="AX884" s="12" t="s">
        <v>72</v>
      </c>
      <c r="AY884" s="151" t="s">
        <v>166</v>
      </c>
    </row>
    <row r="885" spans="2:65" s="13" customFormat="1" ht="11.25">
      <c r="B885" s="156"/>
      <c r="D885" s="150" t="s">
        <v>177</v>
      </c>
      <c r="E885" s="157" t="s">
        <v>19</v>
      </c>
      <c r="F885" s="158" t="s">
        <v>1006</v>
      </c>
      <c r="H885" s="159">
        <v>255</v>
      </c>
      <c r="I885" s="160"/>
      <c r="L885" s="156"/>
      <c r="M885" s="161"/>
      <c r="T885" s="162"/>
      <c r="AT885" s="157" t="s">
        <v>177</v>
      </c>
      <c r="AU885" s="157" t="s">
        <v>82</v>
      </c>
      <c r="AV885" s="13" t="s">
        <v>82</v>
      </c>
      <c r="AW885" s="13" t="s">
        <v>33</v>
      </c>
      <c r="AX885" s="13" t="s">
        <v>80</v>
      </c>
      <c r="AY885" s="157" t="s">
        <v>166</v>
      </c>
    </row>
    <row r="886" spans="2:65" s="13" customFormat="1" ht="11.25">
      <c r="B886" s="156"/>
      <c r="D886" s="150" t="s">
        <v>177</v>
      </c>
      <c r="F886" s="158" t="s">
        <v>1007</v>
      </c>
      <c r="H886" s="159">
        <v>267.75</v>
      </c>
      <c r="I886" s="160"/>
      <c r="L886" s="156"/>
      <c r="M886" s="161"/>
      <c r="T886" s="162"/>
      <c r="AT886" s="157" t="s">
        <v>177</v>
      </c>
      <c r="AU886" s="157" t="s">
        <v>82</v>
      </c>
      <c r="AV886" s="13" t="s">
        <v>82</v>
      </c>
      <c r="AW886" s="13" t="s">
        <v>4</v>
      </c>
      <c r="AX886" s="13" t="s">
        <v>80</v>
      </c>
      <c r="AY886" s="157" t="s">
        <v>166</v>
      </c>
    </row>
    <row r="887" spans="2:65" s="1" customFormat="1" ht="24.2" customHeight="1">
      <c r="B887" s="33"/>
      <c r="C887" s="170" t="s">
        <v>1008</v>
      </c>
      <c r="D887" s="170" t="s">
        <v>277</v>
      </c>
      <c r="E887" s="171" t="s">
        <v>1009</v>
      </c>
      <c r="F887" s="172" t="s">
        <v>1010</v>
      </c>
      <c r="G887" s="173" t="s">
        <v>188</v>
      </c>
      <c r="H887" s="174">
        <v>91.917000000000002</v>
      </c>
      <c r="I887" s="175"/>
      <c r="J887" s="176">
        <f>ROUND(I887*H887,2)</f>
        <v>0</v>
      </c>
      <c r="K887" s="172" t="s">
        <v>172</v>
      </c>
      <c r="L887" s="177"/>
      <c r="M887" s="178" t="s">
        <v>19</v>
      </c>
      <c r="N887" s="179" t="s">
        <v>43</v>
      </c>
      <c r="P887" s="141">
        <f>O887*H887</f>
        <v>0</v>
      </c>
      <c r="Q887" s="141">
        <v>2.8999999999999998E-3</v>
      </c>
      <c r="R887" s="141">
        <f>Q887*H887</f>
        <v>0.2665593</v>
      </c>
      <c r="S887" s="141">
        <v>0</v>
      </c>
      <c r="T887" s="142">
        <f>S887*H887</f>
        <v>0</v>
      </c>
      <c r="AR887" s="143" t="s">
        <v>233</v>
      </c>
      <c r="AT887" s="143" t="s">
        <v>277</v>
      </c>
      <c r="AU887" s="143" t="s">
        <v>82</v>
      </c>
      <c r="AY887" s="18" t="s">
        <v>166</v>
      </c>
      <c r="BE887" s="144">
        <f>IF(N887="základní",J887,0)</f>
        <v>0</v>
      </c>
      <c r="BF887" s="144">
        <f>IF(N887="snížená",J887,0)</f>
        <v>0</v>
      </c>
      <c r="BG887" s="144">
        <f>IF(N887="zákl. přenesená",J887,0)</f>
        <v>0</v>
      </c>
      <c r="BH887" s="144">
        <f>IF(N887="sníž. přenesená",J887,0)</f>
        <v>0</v>
      </c>
      <c r="BI887" s="144">
        <f>IF(N887="nulová",J887,0)</f>
        <v>0</v>
      </c>
      <c r="BJ887" s="18" t="s">
        <v>80</v>
      </c>
      <c r="BK887" s="144">
        <f>ROUND(I887*H887,2)</f>
        <v>0</v>
      </c>
      <c r="BL887" s="18" t="s">
        <v>173</v>
      </c>
      <c r="BM887" s="143" t="s">
        <v>1011</v>
      </c>
    </row>
    <row r="888" spans="2:65" s="12" customFormat="1" ht="11.25">
      <c r="B888" s="149"/>
      <c r="D888" s="150" t="s">
        <v>177</v>
      </c>
      <c r="E888" s="151" t="s">
        <v>19</v>
      </c>
      <c r="F888" s="152" t="s">
        <v>971</v>
      </c>
      <c r="H888" s="151" t="s">
        <v>19</v>
      </c>
      <c r="I888" s="153"/>
      <c r="L888" s="149"/>
      <c r="M888" s="154"/>
      <c r="T888" s="155"/>
      <c r="AT888" s="151" t="s">
        <v>177</v>
      </c>
      <c r="AU888" s="151" t="s">
        <v>82</v>
      </c>
      <c r="AV888" s="12" t="s">
        <v>80</v>
      </c>
      <c r="AW888" s="12" t="s">
        <v>33</v>
      </c>
      <c r="AX888" s="12" t="s">
        <v>72</v>
      </c>
      <c r="AY888" s="151" t="s">
        <v>166</v>
      </c>
    </row>
    <row r="889" spans="2:65" s="13" customFormat="1" ht="11.25">
      <c r="B889" s="156"/>
      <c r="D889" s="150" t="s">
        <v>177</v>
      </c>
      <c r="E889" s="157" t="s">
        <v>19</v>
      </c>
      <c r="F889" s="158" t="s">
        <v>972</v>
      </c>
      <c r="H889" s="159">
        <v>28.41</v>
      </c>
      <c r="I889" s="160"/>
      <c r="L889" s="156"/>
      <c r="M889" s="161"/>
      <c r="T889" s="162"/>
      <c r="AT889" s="157" t="s">
        <v>177</v>
      </c>
      <c r="AU889" s="157" t="s">
        <v>82</v>
      </c>
      <c r="AV889" s="13" t="s">
        <v>82</v>
      </c>
      <c r="AW889" s="13" t="s">
        <v>33</v>
      </c>
      <c r="AX889" s="13" t="s">
        <v>72</v>
      </c>
      <c r="AY889" s="157" t="s">
        <v>166</v>
      </c>
    </row>
    <row r="890" spans="2:65" s="12" customFormat="1" ht="11.25">
      <c r="B890" s="149"/>
      <c r="D890" s="150" t="s">
        <v>177</v>
      </c>
      <c r="E890" s="151" t="s">
        <v>19</v>
      </c>
      <c r="F890" s="152" t="s">
        <v>973</v>
      </c>
      <c r="H890" s="151" t="s">
        <v>19</v>
      </c>
      <c r="I890" s="153"/>
      <c r="L890" s="149"/>
      <c r="M890" s="154"/>
      <c r="T890" s="155"/>
      <c r="AT890" s="151" t="s">
        <v>177</v>
      </c>
      <c r="AU890" s="151" t="s">
        <v>82</v>
      </c>
      <c r="AV890" s="12" t="s">
        <v>80</v>
      </c>
      <c r="AW890" s="12" t="s">
        <v>33</v>
      </c>
      <c r="AX890" s="12" t="s">
        <v>72</v>
      </c>
      <c r="AY890" s="151" t="s">
        <v>166</v>
      </c>
    </row>
    <row r="891" spans="2:65" s="13" customFormat="1" ht="11.25">
      <c r="B891" s="156"/>
      <c r="D891" s="150" t="s">
        <v>177</v>
      </c>
      <c r="E891" s="157" t="s">
        <v>19</v>
      </c>
      <c r="F891" s="158" t="s">
        <v>974</v>
      </c>
      <c r="H891" s="159">
        <v>59.13</v>
      </c>
      <c r="I891" s="160"/>
      <c r="L891" s="156"/>
      <c r="M891" s="161"/>
      <c r="T891" s="162"/>
      <c r="AT891" s="157" t="s">
        <v>177</v>
      </c>
      <c r="AU891" s="157" t="s">
        <v>82</v>
      </c>
      <c r="AV891" s="13" t="s">
        <v>82</v>
      </c>
      <c r="AW891" s="13" t="s">
        <v>33</v>
      </c>
      <c r="AX891" s="13" t="s">
        <v>72</v>
      </c>
      <c r="AY891" s="157" t="s">
        <v>166</v>
      </c>
    </row>
    <row r="892" spans="2:65" s="14" customFormat="1" ht="11.25">
      <c r="B892" s="163"/>
      <c r="D892" s="150" t="s">
        <v>177</v>
      </c>
      <c r="E892" s="164" t="s">
        <v>19</v>
      </c>
      <c r="F892" s="165" t="s">
        <v>206</v>
      </c>
      <c r="H892" s="166">
        <v>87.54</v>
      </c>
      <c r="I892" s="167"/>
      <c r="L892" s="163"/>
      <c r="M892" s="168"/>
      <c r="T892" s="169"/>
      <c r="AT892" s="164" t="s">
        <v>177</v>
      </c>
      <c r="AU892" s="164" t="s">
        <v>82</v>
      </c>
      <c r="AV892" s="14" t="s">
        <v>173</v>
      </c>
      <c r="AW892" s="14" t="s">
        <v>33</v>
      </c>
      <c r="AX892" s="14" t="s">
        <v>80</v>
      </c>
      <c r="AY892" s="164" t="s">
        <v>166</v>
      </c>
    </row>
    <row r="893" spans="2:65" s="13" customFormat="1" ht="11.25">
      <c r="B893" s="156"/>
      <c r="D893" s="150" t="s">
        <v>177</v>
      </c>
      <c r="F893" s="158" t="s">
        <v>1012</v>
      </c>
      <c r="H893" s="159">
        <v>91.917000000000002</v>
      </c>
      <c r="I893" s="160"/>
      <c r="L893" s="156"/>
      <c r="M893" s="161"/>
      <c r="T893" s="162"/>
      <c r="AT893" s="157" t="s">
        <v>177</v>
      </c>
      <c r="AU893" s="157" t="s">
        <v>82</v>
      </c>
      <c r="AV893" s="13" t="s">
        <v>82</v>
      </c>
      <c r="AW893" s="13" t="s">
        <v>4</v>
      </c>
      <c r="AX893" s="13" t="s">
        <v>80</v>
      </c>
      <c r="AY893" s="157" t="s">
        <v>166</v>
      </c>
    </row>
    <row r="894" spans="2:65" s="1" customFormat="1" ht="55.5" customHeight="1">
      <c r="B894" s="33"/>
      <c r="C894" s="132" t="s">
        <v>1013</v>
      </c>
      <c r="D894" s="132" t="s">
        <v>168</v>
      </c>
      <c r="E894" s="133" t="s">
        <v>1014</v>
      </c>
      <c r="F894" s="134" t="s">
        <v>1015</v>
      </c>
      <c r="G894" s="135" t="s">
        <v>458</v>
      </c>
      <c r="H894" s="136">
        <v>10.8</v>
      </c>
      <c r="I894" s="137"/>
      <c r="J894" s="138">
        <f>ROUND(I894*H894,2)</f>
        <v>0</v>
      </c>
      <c r="K894" s="134" t="s">
        <v>172</v>
      </c>
      <c r="L894" s="33"/>
      <c r="M894" s="139" t="s">
        <v>19</v>
      </c>
      <c r="N894" s="140" t="s">
        <v>43</v>
      </c>
      <c r="P894" s="141">
        <f>O894*H894</f>
        <v>0</v>
      </c>
      <c r="Q894" s="141">
        <v>1.7600000000000001E-3</v>
      </c>
      <c r="R894" s="141">
        <f>Q894*H894</f>
        <v>1.9008000000000001E-2</v>
      </c>
      <c r="S894" s="141">
        <v>0</v>
      </c>
      <c r="T894" s="142">
        <f>S894*H894</f>
        <v>0</v>
      </c>
      <c r="AR894" s="143" t="s">
        <v>173</v>
      </c>
      <c r="AT894" s="143" t="s">
        <v>168</v>
      </c>
      <c r="AU894" s="143" t="s">
        <v>82</v>
      </c>
      <c r="AY894" s="18" t="s">
        <v>166</v>
      </c>
      <c r="BE894" s="144">
        <f>IF(N894="základní",J894,0)</f>
        <v>0</v>
      </c>
      <c r="BF894" s="144">
        <f>IF(N894="snížená",J894,0)</f>
        <v>0</v>
      </c>
      <c r="BG894" s="144">
        <f>IF(N894="zákl. přenesená",J894,0)</f>
        <v>0</v>
      </c>
      <c r="BH894" s="144">
        <f>IF(N894="sníž. přenesená",J894,0)</f>
        <v>0</v>
      </c>
      <c r="BI894" s="144">
        <f>IF(N894="nulová",J894,0)</f>
        <v>0</v>
      </c>
      <c r="BJ894" s="18" t="s">
        <v>80</v>
      </c>
      <c r="BK894" s="144">
        <f>ROUND(I894*H894,2)</f>
        <v>0</v>
      </c>
      <c r="BL894" s="18" t="s">
        <v>173</v>
      </c>
      <c r="BM894" s="143" t="s">
        <v>1016</v>
      </c>
    </row>
    <row r="895" spans="2:65" s="1" customFormat="1" ht="11.25">
      <c r="B895" s="33"/>
      <c r="D895" s="145" t="s">
        <v>175</v>
      </c>
      <c r="F895" s="146" t="s">
        <v>1017</v>
      </c>
      <c r="I895" s="147"/>
      <c r="L895" s="33"/>
      <c r="M895" s="148"/>
      <c r="T895" s="54"/>
      <c r="AT895" s="18" t="s">
        <v>175</v>
      </c>
      <c r="AU895" s="18" t="s">
        <v>82</v>
      </c>
    </row>
    <row r="896" spans="2:65" s="12" customFormat="1" ht="11.25">
      <c r="B896" s="149"/>
      <c r="D896" s="150" t="s">
        <v>177</v>
      </c>
      <c r="E896" s="151" t="s">
        <v>19</v>
      </c>
      <c r="F896" s="152" t="s">
        <v>407</v>
      </c>
      <c r="H896" s="151" t="s">
        <v>19</v>
      </c>
      <c r="I896" s="153"/>
      <c r="L896" s="149"/>
      <c r="M896" s="154"/>
      <c r="T896" s="155"/>
      <c r="AT896" s="151" t="s">
        <v>177</v>
      </c>
      <c r="AU896" s="151" t="s">
        <v>82</v>
      </c>
      <c r="AV896" s="12" t="s">
        <v>80</v>
      </c>
      <c r="AW896" s="12" t="s">
        <v>33</v>
      </c>
      <c r="AX896" s="12" t="s">
        <v>72</v>
      </c>
      <c r="AY896" s="151" t="s">
        <v>166</v>
      </c>
    </row>
    <row r="897" spans="2:65" s="12" customFormat="1" ht="11.25">
      <c r="B897" s="149"/>
      <c r="D897" s="150" t="s">
        <v>177</v>
      </c>
      <c r="E897" s="151" t="s">
        <v>19</v>
      </c>
      <c r="F897" s="152" t="s">
        <v>967</v>
      </c>
      <c r="H897" s="151" t="s">
        <v>19</v>
      </c>
      <c r="I897" s="153"/>
      <c r="L897" s="149"/>
      <c r="M897" s="154"/>
      <c r="T897" s="155"/>
      <c r="AT897" s="151" t="s">
        <v>177</v>
      </c>
      <c r="AU897" s="151" t="s">
        <v>82</v>
      </c>
      <c r="AV897" s="12" t="s">
        <v>80</v>
      </c>
      <c r="AW897" s="12" t="s">
        <v>33</v>
      </c>
      <c r="AX897" s="12" t="s">
        <v>72</v>
      </c>
      <c r="AY897" s="151" t="s">
        <v>166</v>
      </c>
    </row>
    <row r="898" spans="2:65" s="13" customFormat="1" ht="11.25">
      <c r="B898" s="156"/>
      <c r="D898" s="150" t="s">
        <v>177</v>
      </c>
      <c r="E898" s="157" t="s">
        <v>19</v>
      </c>
      <c r="F898" s="158" t="s">
        <v>1018</v>
      </c>
      <c r="H898" s="159">
        <v>6</v>
      </c>
      <c r="I898" s="160"/>
      <c r="L898" s="156"/>
      <c r="M898" s="161"/>
      <c r="T898" s="162"/>
      <c r="AT898" s="157" t="s">
        <v>177</v>
      </c>
      <c r="AU898" s="157" t="s">
        <v>82</v>
      </c>
      <c r="AV898" s="13" t="s">
        <v>82</v>
      </c>
      <c r="AW898" s="13" t="s">
        <v>33</v>
      </c>
      <c r="AX898" s="13" t="s">
        <v>72</v>
      </c>
      <c r="AY898" s="157" t="s">
        <v>166</v>
      </c>
    </row>
    <row r="899" spans="2:65" s="13" customFormat="1" ht="11.25">
      <c r="B899" s="156"/>
      <c r="D899" s="150" t="s">
        <v>177</v>
      </c>
      <c r="E899" s="157" t="s">
        <v>19</v>
      </c>
      <c r="F899" s="158" t="s">
        <v>1019</v>
      </c>
      <c r="H899" s="159">
        <v>4.8</v>
      </c>
      <c r="I899" s="160"/>
      <c r="L899" s="156"/>
      <c r="M899" s="161"/>
      <c r="T899" s="162"/>
      <c r="AT899" s="157" t="s">
        <v>177</v>
      </c>
      <c r="AU899" s="157" t="s">
        <v>82</v>
      </c>
      <c r="AV899" s="13" t="s">
        <v>82</v>
      </c>
      <c r="AW899" s="13" t="s">
        <v>33</v>
      </c>
      <c r="AX899" s="13" t="s">
        <v>72</v>
      </c>
      <c r="AY899" s="157" t="s">
        <v>166</v>
      </c>
    </row>
    <row r="900" spans="2:65" s="14" customFormat="1" ht="11.25">
      <c r="B900" s="163"/>
      <c r="D900" s="150" t="s">
        <v>177</v>
      </c>
      <c r="E900" s="164" t="s">
        <v>19</v>
      </c>
      <c r="F900" s="165" t="s">
        <v>206</v>
      </c>
      <c r="H900" s="166">
        <v>10.8</v>
      </c>
      <c r="I900" s="167"/>
      <c r="L900" s="163"/>
      <c r="M900" s="168"/>
      <c r="T900" s="169"/>
      <c r="AT900" s="164" t="s">
        <v>177</v>
      </c>
      <c r="AU900" s="164" t="s">
        <v>82</v>
      </c>
      <c r="AV900" s="14" t="s">
        <v>173</v>
      </c>
      <c r="AW900" s="14" t="s">
        <v>33</v>
      </c>
      <c r="AX900" s="14" t="s">
        <v>80</v>
      </c>
      <c r="AY900" s="164" t="s">
        <v>166</v>
      </c>
    </row>
    <row r="901" spans="2:65" s="1" customFormat="1" ht="16.5" customHeight="1">
      <c r="B901" s="33"/>
      <c r="C901" s="170" t="s">
        <v>1020</v>
      </c>
      <c r="D901" s="170" t="s">
        <v>277</v>
      </c>
      <c r="E901" s="171" t="s">
        <v>1021</v>
      </c>
      <c r="F901" s="172" t="s">
        <v>1022</v>
      </c>
      <c r="G901" s="173" t="s">
        <v>188</v>
      </c>
      <c r="H901" s="174">
        <v>1.1339999999999999</v>
      </c>
      <c r="I901" s="175"/>
      <c r="J901" s="176">
        <f>ROUND(I901*H901,2)</f>
        <v>0</v>
      </c>
      <c r="K901" s="172" t="s">
        <v>172</v>
      </c>
      <c r="L901" s="177"/>
      <c r="M901" s="178" t="s">
        <v>19</v>
      </c>
      <c r="N901" s="179" t="s">
        <v>43</v>
      </c>
      <c r="P901" s="141">
        <f>O901*H901</f>
        <v>0</v>
      </c>
      <c r="Q901" s="141">
        <v>4.2000000000000002E-4</v>
      </c>
      <c r="R901" s="141">
        <f>Q901*H901</f>
        <v>4.7627999999999999E-4</v>
      </c>
      <c r="S901" s="141">
        <v>0</v>
      </c>
      <c r="T901" s="142">
        <f>S901*H901</f>
        <v>0</v>
      </c>
      <c r="AR901" s="143" t="s">
        <v>233</v>
      </c>
      <c r="AT901" s="143" t="s">
        <v>277</v>
      </c>
      <c r="AU901" s="143" t="s">
        <v>82</v>
      </c>
      <c r="AY901" s="18" t="s">
        <v>166</v>
      </c>
      <c r="BE901" s="144">
        <f>IF(N901="základní",J901,0)</f>
        <v>0</v>
      </c>
      <c r="BF901" s="144">
        <f>IF(N901="snížená",J901,0)</f>
        <v>0</v>
      </c>
      <c r="BG901" s="144">
        <f>IF(N901="zákl. přenesená",J901,0)</f>
        <v>0</v>
      </c>
      <c r="BH901" s="144">
        <f>IF(N901="sníž. přenesená",J901,0)</f>
        <v>0</v>
      </c>
      <c r="BI901" s="144">
        <f>IF(N901="nulová",J901,0)</f>
        <v>0</v>
      </c>
      <c r="BJ901" s="18" t="s">
        <v>80</v>
      </c>
      <c r="BK901" s="144">
        <f>ROUND(I901*H901,2)</f>
        <v>0</v>
      </c>
      <c r="BL901" s="18" t="s">
        <v>173</v>
      </c>
      <c r="BM901" s="143" t="s">
        <v>1023</v>
      </c>
    </row>
    <row r="902" spans="2:65" s="13" customFormat="1" ht="11.25">
      <c r="B902" s="156"/>
      <c r="D902" s="150" t="s">
        <v>177</v>
      </c>
      <c r="F902" s="158" t="s">
        <v>1024</v>
      </c>
      <c r="H902" s="159">
        <v>1.1339999999999999</v>
      </c>
      <c r="I902" s="160"/>
      <c r="L902" s="156"/>
      <c r="M902" s="161"/>
      <c r="T902" s="162"/>
      <c r="AT902" s="157" t="s">
        <v>177</v>
      </c>
      <c r="AU902" s="157" t="s">
        <v>82</v>
      </c>
      <c r="AV902" s="13" t="s">
        <v>82</v>
      </c>
      <c r="AW902" s="13" t="s">
        <v>4</v>
      </c>
      <c r="AX902" s="13" t="s">
        <v>80</v>
      </c>
      <c r="AY902" s="157" t="s">
        <v>166</v>
      </c>
    </row>
    <row r="903" spans="2:65" s="1" customFormat="1" ht="78" customHeight="1">
      <c r="B903" s="33"/>
      <c r="C903" s="132" t="s">
        <v>1025</v>
      </c>
      <c r="D903" s="132" t="s">
        <v>168</v>
      </c>
      <c r="E903" s="133" t="s">
        <v>1026</v>
      </c>
      <c r="F903" s="134" t="s">
        <v>1027</v>
      </c>
      <c r="G903" s="135" t="s">
        <v>188</v>
      </c>
      <c r="H903" s="136">
        <v>10</v>
      </c>
      <c r="I903" s="137"/>
      <c r="J903" s="138">
        <f>ROUND(I903*H903,2)</f>
        <v>0</v>
      </c>
      <c r="K903" s="134" t="s">
        <v>172</v>
      </c>
      <c r="L903" s="33"/>
      <c r="M903" s="139" t="s">
        <v>19</v>
      </c>
      <c r="N903" s="140" t="s">
        <v>43</v>
      </c>
      <c r="P903" s="141">
        <f>O903*H903</f>
        <v>0</v>
      </c>
      <c r="Q903" s="141">
        <v>1.1520000000000001E-2</v>
      </c>
      <c r="R903" s="141">
        <f>Q903*H903</f>
        <v>0.11520000000000001</v>
      </c>
      <c r="S903" s="141">
        <v>0</v>
      </c>
      <c r="T903" s="142">
        <f>S903*H903</f>
        <v>0</v>
      </c>
      <c r="AR903" s="143" t="s">
        <v>173</v>
      </c>
      <c r="AT903" s="143" t="s">
        <v>168</v>
      </c>
      <c r="AU903" s="143" t="s">
        <v>82</v>
      </c>
      <c r="AY903" s="18" t="s">
        <v>166</v>
      </c>
      <c r="BE903" s="144">
        <f>IF(N903="základní",J903,0)</f>
        <v>0</v>
      </c>
      <c r="BF903" s="144">
        <f>IF(N903="snížená",J903,0)</f>
        <v>0</v>
      </c>
      <c r="BG903" s="144">
        <f>IF(N903="zákl. přenesená",J903,0)</f>
        <v>0</v>
      </c>
      <c r="BH903" s="144">
        <f>IF(N903="sníž. přenesená",J903,0)</f>
        <v>0</v>
      </c>
      <c r="BI903" s="144">
        <f>IF(N903="nulová",J903,0)</f>
        <v>0</v>
      </c>
      <c r="BJ903" s="18" t="s">
        <v>80</v>
      </c>
      <c r="BK903" s="144">
        <f>ROUND(I903*H903,2)</f>
        <v>0</v>
      </c>
      <c r="BL903" s="18" t="s">
        <v>173</v>
      </c>
      <c r="BM903" s="143" t="s">
        <v>1028</v>
      </c>
    </row>
    <row r="904" spans="2:65" s="1" customFormat="1" ht="11.25">
      <c r="B904" s="33"/>
      <c r="D904" s="145" t="s">
        <v>175</v>
      </c>
      <c r="F904" s="146" t="s">
        <v>1029</v>
      </c>
      <c r="I904" s="147"/>
      <c r="L904" s="33"/>
      <c r="M904" s="148"/>
      <c r="T904" s="54"/>
      <c r="AT904" s="18" t="s">
        <v>175</v>
      </c>
      <c r="AU904" s="18" t="s">
        <v>82</v>
      </c>
    </row>
    <row r="905" spans="2:65" s="12" customFormat="1" ht="11.25">
      <c r="B905" s="149"/>
      <c r="D905" s="150" t="s">
        <v>177</v>
      </c>
      <c r="E905" s="151" t="s">
        <v>19</v>
      </c>
      <c r="F905" s="152" t="s">
        <v>967</v>
      </c>
      <c r="H905" s="151" t="s">
        <v>19</v>
      </c>
      <c r="I905" s="153"/>
      <c r="L905" s="149"/>
      <c r="M905" s="154"/>
      <c r="T905" s="155"/>
      <c r="AT905" s="151" t="s">
        <v>177</v>
      </c>
      <c r="AU905" s="151" t="s">
        <v>82</v>
      </c>
      <c r="AV905" s="12" t="s">
        <v>80</v>
      </c>
      <c r="AW905" s="12" t="s">
        <v>33</v>
      </c>
      <c r="AX905" s="12" t="s">
        <v>72</v>
      </c>
      <c r="AY905" s="151" t="s">
        <v>166</v>
      </c>
    </row>
    <row r="906" spans="2:65" s="12" customFormat="1" ht="22.5">
      <c r="B906" s="149"/>
      <c r="D906" s="150" t="s">
        <v>177</v>
      </c>
      <c r="E906" s="151" t="s">
        <v>19</v>
      </c>
      <c r="F906" s="152" t="s">
        <v>1030</v>
      </c>
      <c r="H906" s="151" t="s">
        <v>19</v>
      </c>
      <c r="I906" s="153"/>
      <c r="L906" s="149"/>
      <c r="M906" s="154"/>
      <c r="T906" s="155"/>
      <c r="AT906" s="151" t="s">
        <v>177</v>
      </c>
      <c r="AU906" s="151" t="s">
        <v>82</v>
      </c>
      <c r="AV906" s="12" t="s">
        <v>80</v>
      </c>
      <c r="AW906" s="12" t="s">
        <v>33</v>
      </c>
      <c r="AX906" s="12" t="s">
        <v>72</v>
      </c>
      <c r="AY906" s="151" t="s">
        <v>166</v>
      </c>
    </row>
    <row r="907" spans="2:65" s="13" customFormat="1" ht="11.25">
      <c r="B907" s="156"/>
      <c r="D907" s="150" t="s">
        <v>177</v>
      </c>
      <c r="E907" s="157" t="s">
        <v>19</v>
      </c>
      <c r="F907" s="158" t="s">
        <v>1031</v>
      </c>
      <c r="H907" s="159">
        <v>10</v>
      </c>
      <c r="I907" s="160"/>
      <c r="L907" s="156"/>
      <c r="M907" s="161"/>
      <c r="T907" s="162"/>
      <c r="AT907" s="157" t="s">
        <v>177</v>
      </c>
      <c r="AU907" s="157" t="s">
        <v>82</v>
      </c>
      <c r="AV907" s="13" t="s">
        <v>82</v>
      </c>
      <c r="AW907" s="13" t="s">
        <v>33</v>
      </c>
      <c r="AX907" s="13" t="s">
        <v>80</v>
      </c>
      <c r="AY907" s="157" t="s">
        <v>166</v>
      </c>
    </row>
    <row r="908" spans="2:65" s="1" customFormat="1" ht="24.2" customHeight="1">
      <c r="B908" s="33"/>
      <c r="C908" s="170" t="s">
        <v>1032</v>
      </c>
      <c r="D908" s="170" t="s">
        <v>277</v>
      </c>
      <c r="E908" s="171" t="s">
        <v>1033</v>
      </c>
      <c r="F908" s="172" t="s">
        <v>1034</v>
      </c>
      <c r="G908" s="173" t="s">
        <v>188</v>
      </c>
      <c r="H908" s="174">
        <v>10.5</v>
      </c>
      <c r="I908" s="175"/>
      <c r="J908" s="176">
        <f>ROUND(I908*H908,2)</f>
        <v>0</v>
      </c>
      <c r="K908" s="172" t="s">
        <v>172</v>
      </c>
      <c r="L908" s="177"/>
      <c r="M908" s="178" t="s">
        <v>19</v>
      </c>
      <c r="N908" s="179" t="s">
        <v>43</v>
      </c>
      <c r="P908" s="141">
        <f>O908*H908</f>
        <v>0</v>
      </c>
      <c r="Q908" s="141">
        <v>1.55E-2</v>
      </c>
      <c r="R908" s="141">
        <f>Q908*H908</f>
        <v>0.16275000000000001</v>
      </c>
      <c r="S908" s="141">
        <v>0</v>
      </c>
      <c r="T908" s="142">
        <f>S908*H908</f>
        <v>0</v>
      </c>
      <c r="AR908" s="143" t="s">
        <v>233</v>
      </c>
      <c r="AT908" s="143" t="s">
        <v>277</v>
      </c>
      <c r="AU908" s="143" t="s">
        <v>82</v>
      </c>
      <c r="AY908" s="18" t="s">
        <v>166</v>
      </c>
      <c r="BE908" s="144">
        <f>IF(N908="základní",J908,0)</f>
        <v>0</v>
      </c>
      <c r="BF908" s="144">
        <f>IF(N908="snížená",J908,0)</f>
        <v>0</v>
      </c>
      <c r="BG908" s="144">
        <f>IF(N908="zákl. přenesená",J908,0)</f>
        <v>0</v>
      </c>
      <c r="BH908" s="144">
        <f>IF(N908="sníž. přenesená",J908,0)</f>
        <v>0</v>
      </c>
      <c r="BI908" s="144">
        <f>IF(N908="nulová",J908,0)</f>
        <v>0</v>
      </c>
      <c r="BJ908" s="18" t="s">
        <v>80</v>
      </c>
      <c r="BK908" s="144">
        <f>ROUND(I908*H908,2)</f>
        <v>0</v>
      </c>
      <c r="BL908" s="18" t="s">
        <v>173</v>
      </c>
      <c r="BM908" s="143" t="s">
        <v>1035</v>
      </c>
    </row>
    <row r="909" spans="2:65" s="13" customFormat="1" ht="11.25">
      <c r="B909" s="156"/>
      <c r="D909" s="150" t="s">
        <v>177</v>
      </c>
      <c r="F909" s="158" t="s">
        <v>1036</v>
      </c>
      <c r="H909" s="159">
        <v>10.5</v>
      </c>
      <c r="I909" s="160"/>
      <c r="L909" s="156"/>
      <c r="M909" s="161"/>
      <c r="T909" s="162"/>
      <c r="AT909" s="157" t="s">
        <v>177</v>
      </c>
      <c r="AU909" s="157" t="s">
        <v>82</v>
      </c>
      <c r="AV909" s="13" t="s">
        <v>82</v>
      </c>
      <c r="AW909" s="13" t="s">
        <v>4</v>
      </c>
      <c r="AX909" s="13" t="s">
        <v>80</v>
      </c>
      <c r="AY909" s="157" t="s">
        <v>166</v>
      </c>
    </row>
    <row r="910" spans="2:65" s="1" customFormat="1" ht="49.15" customHeight="1">
      <c r="B910" s="33"/>
      <c r="C910" s="132" t="s">
        <v>1037</v>
      </c>
      <c r="D910" s="132" t="s">
        <v>168</v>
      </c>
      <c r="E910" s="133" t="s">
        <v>1038</v>
      </c>
      <c r="F910" s="134" t="s">
        <v>1039</v>
      </c>
      <c r="G910" s="135" t="s">
        <v>188</v>
      </c>
      <c r="H910" s="136">
        <v>295.57</v>
      </c>
      <c r="I910" s="137"/>
      <c r="J910" s="138">
        <f>ROUND(I910*H910,2)</f>
        <v>0</v>
      </c>
      <c r="K910" s="134" t="s">
        <v>172</v>
      </c>
      <c r="L910" s="33"/>
      <c r="M910" s="139" t="s">
        <v>19</v>
      </c>
      <c r="N910" s="140" t="s">
        <v>43</v>
      </c>
      <c r="P910" s="141">
        <f>O910*H910</f>
        <v>0</v>
      </c>
      <c r="Q910" s="141">
        <v>0</v>
      </c>
      <c r="R910" s="141">
        <f>Q910*H910</f>
        <v>0</v>
      </c>
      <c r="S910" s="141">
        <v>0</v>
      </c>
      <c r="T910" s="142">
        <f>S910*H910</f>
        <v>0</v>
      </c>
      <c r="AR910" s="143" t="s">
        <v>173</v>
      </c>
      <c r="AT910" s="143" t="s">
        <v>168</v>
      </c>
      <c r="AU910" s="143" t="s">
        <v>82</v>
      </c>
      <c r="AY910" s="18" t="s">
        <v>166</v>
      </c>
      <c r="BE910" s="144">
        <f>IF(N910="základní",J910,0)</f>
        <v>0</v>
      </c>
      <c r="BF910" s="144">
        <f>IF(N910="snížená",J910,0)</f>
        <v>0</v>
      </c>
      <c r="BG910" s="144">
        <f>IF(N910="zákl. přenesená",J910,0)</f>
        <v>0</v>
      </c>
      <c r="BH910" s="144">
        <f>IF(N910="sníž. přenesená",J910,0)</f>
        <v>0</v>
      </c>
      <c r="BI910" s="144">
        <f>IF(N910="nulová",J910,0)</f>
        <v>0</v>
      </c>
      <c r="BJ910" s="18" t="s">
        <v>80</v>
      </c>
      <c r="BK910" s="144">
        <f>ROUND(I910*H910,2)</f>
        <v>0</v>
      </c>
      <c r="BL910" s="18" t="s">
        <v>173</v>
      </c>
      <c r="BM910" s="143" t="s">
        <v>1040</v>
      </c>
    </row>
    <row r="911" spans="2:65" s="1" customFormat="1" ht="11.25">
      <c r="B911" s="33"/>
      <c r="D911" s="145" t="s">
        <v>175</v>
      </c>
      <c r="F911" s="146" t="s">
        <v>1041</v>
      </c>
      <c r="I911" s="147"/>
      <c r="L911" s="33"/>
      <c r="M911" s="148"/>
      <c r="T911" s="54"/>
      <c r="AT911" s="18" t="s">
        <v>175</v>
      </c>
      <c r="AU911" s="18" t="s">
        <v>82</v>
      </c>
    </row>
    <row r="912" spans="2:65" s="12" customFormat="1" ht="11.25">
      <c r="B912" s="149"/>
      <c r="D912" s="150" t="s">
        <v>177</v>
      </c>
      <c r="E912" s="151" t="s">
        <v>19</v>
      </c>
      <c r="F912" s="152" t="s">
        <v>407</v>
      </c>
      <c r="H912" s="151" t="s">
        <v>19</v>
      </c>
      <c r="I912" s="153"/>
      <c r="L912" s="149"/>
      <c r="M912" s="154"/>
      <c r="T912" s="155"/>
      <c r="AT912" s="151" t="s">
        <v>177</v>
      </c>
      <c r="AU912" s="151" t="s">
        <v>82</v>
      </c>
      <c r="AV912" s="12" t="s">
        <v>80</v>
      </c>
      <c r="AW912" s="12" t="s">
        <v>33</v>
      </c>
      <c r="AX912" s="12" t="s">
        <v>72</v>
      </c>
      <c r="AY912" s="151" t="s">
        <v>166</v>
      </c>
    </row>
    <row r="913" spans="2:65" s="12" customFormat="1" ht="11.25">
      <c r="B913" s="149"/>
      <c r="D913" s="150" t="s">
        <v>177</v>
      </c>
      <c r="E913" s="151" t="s">
        <v>19</v>
      </c>
      <c r="F913" s="152" t="s">
        <v>967</v>
      </c>
      <c r="H913" s="151" t="s">
        <v>19</v>
      </c>
      <c r="I913" s="153"/>
      <c r="L913" s="149"/>
      <c r="M913" s="154"/>
      <c r="T913" s="155"/>
      <c r="AT913" s="151" t="s">
        <v>177</v>
      </c>
      <c r="AU913" s="151" t="s">
        <v>82</v>
      </c>
      <c r="AV913" s="12" t="s">
        <v>80</v>
      </c>
      <c r="AW913" s="12" t="s">
        <v>33</v>
      </c>
      <c r="AX913" s="12" t="s">
        <v>72</v>
      </c>
      <c r="AY913" s="151" t="s">
        <v>166</v>
      </c>
    </row>
    <row r="914" spans="2:65" s="13" customFormat="1" ht="11.25">
      <c r="B914" s="156"/>
      <c r="D914" s="150" t="s">
        <v>177</v>
      </c>
      <c r="E914" s="157" t="s">
        <v>19</v>
      </c>
      <c r="F914" s="158" t="s">
        <v>968</v>
      </c>
      <c r="H914" s="159">
        <v>265</v>
      </c>
      <c r="I914" s="160"/>
      <c r="L914" s="156"/>
      <c r="M914" s="161"/>
      <c r="T914" s="162"/>
      <c r="AT914" s="157" t="s">
        <v>177</v>
      </c>
      <c r="AU914" s="157" t="s">
        <v>82</v>
      </c>
      <c r="AV914" s="13" t="s">
        <v>82</v>
      </c>
      <c r="AW914" s="13" t="s">
        <v>33</v>
      </c>
      <c r="AX914" s="13" t="s">
        <v>72</v>
      </c>
      <c r="AY914" s="157" t="s">
        <v>166</v>
      </c>
    </row>
    <row r="915" spans="2:65" s="13" customFormat="1" ht="11.25">
      <c r="B915" s="156"/>
      <c r="D915" s="150" t="s">
        <v>177</v>
      </c>
      <c r="E915" s="157" t="s">
        <v>19</v>
      </c>
      <c r="F915" s="158" t="s">
        <v>969</v>
      </c>
      <c r="H915" s="159">
        <v>1.2</v>
      </c>
      <c r="I915" s="160"/>
      <c r="L915" s="156"/>
      <c r="M915" s="161"/>
      <c r="T915" s="162"/>
      <c r="AT915" s="157" t="s">
        <v>177</v>
      </c>
      <c r="AU915" s="157" t="s">
        <v>82</v>
      </c>
      <c r="AV915" s="13" t="s">
        <v>82</v>
      </c>
      <c r="AW915" s="13" t="s">
        <v>33</v>
      </c>
      <c r="AX915" s="13" t="s">
        <v>72</v>
      </c>
      <c r="AY915" s="157" t="s">
        <v>166</v>
      </c>
    </row>
    <row r="916" spans="2:65" s="13" customFormat="1" ht="11.25">
      <c r="B916" s="156"/>
      <c r="D916" s="150" t="s">
        <v>177</v>
      </c>
      <c r="E916" s="157" t="s">
        <v>19</v>
      </c>
      <c r="F916" s="158" t="s">
        <v>970</v>
      </c>
      <c r="H916" s="159">
        <v>0.96</v>
      </c>
      <c r="I916" s="160"/>
      <c r="L916" s="156"/>
      <c r="M916" s="161"/>
      <c r="T916" s="162"/>
      <c r="AT916" s="157" t="s">
        <v>177</v>
      </c>
      <c r="AU916" s="157" t="s">
        <v>82</v>
      </c>
      <c r="AV916" s="13" t="s">
        <v>82</v>
      </c>
      <c r="AW916" s="13" t="s">
        <v>33</v>
      </c>
      <c r="AX916" s="13" t="s">
        <v>72</v>
      </c>
      <c r="AY916" s="157" t="s">
        <v>166</v>
      </c>
    </row>
    <row r="917" spans="2:65" s="12" customFormat="1" ht="11.25">
      <c r="B917" s="149"/>
      <c r="D917" s="150" t="s">
        <v>177</v>
      </c>
      <c r="E917" s="151" t="s">
        <v>19</v>
      </c>
      <c r="F917" s="152" t="s">
        <v>971</v>
      </c>
      <c r="H917" s="151" t="s">
        <v>19</v>
      </c>
      <c r="I917" s="153"/>
      <c r="L917" s="149"/>
      <c r="M917" s="154"/>
      <c r="T917" s="155"/>
      <c r="AT917" s="151" t="s">
        <v>177</v>
      </c>
      <c r="AU917" s="151" t="s">
        <v>82</v>
      </c>
      <c r="AV917" s="12" t="s">
        <v>80</v>
      </c>
      <c r="AW917" s="12" t="s">
        <v>33</v>
      </c>
      <c r="AX917" s="12" t="s">
        <v>72</v>
      </c>
      <c r="AY917" s="151" t="s">
        <v>166</v>
      </c>
    </row>
    <row r="918" spans="2:65" s="13" customFormat="1" ht="11.25">
      <c r="B918" s="156"/>
      <c r="D918" s="150" t="s">
        <v>177</v>
      </c>
      <c r="E918" s="157" t="s">
        <v>19</v>
      </c>
      <c r="F918" s="158" t="s">
        <v>972</v>
      </c>
      <c r="H918" s="159">
        <v>28.41</v>
      </c>
      <c r="I918" s="160"/>
      <c r="L918" s="156"/>
      <c r="M918" s="161"/>
      <c r="T918" s="162"/>
      <c r="AT918" s="157" t="s">
        <v>177</v>
      </c>
      <c r="AU918" s="157" t="s">
        <v>82</v>
      </c>
      <c r="AV918" s="13" t="s">
        <v>82</v>
      </c>
      <c r="AW918" s="13" t="s">
        <v>33</v>
      </c>
      <c r="AX918" s="13" t="s">
        <v>72</v>
      </c>
      <c r="AY918" s="157" t="s">
        <v>166</v>
      </c>
    </row>
    <row r="919" spans="2:65" s="14" customFormat="1" ht="11.25">
      <c r="B919" s="163"/>
      <c r="D919" s="150" t="s">
        <v>177</v>
      </c>
      <c r="E919" s="164" t="s">
        <v>19</v>
      </c>
      <c r="F919" s="165" t="s">
        <v>206</v>
      </c>
      <c r="H919" s="166">
        <v>295.57</v>
      </c>
      <c r="I919" s="167"/>
      <c r="L919" s="163"/>
      <c r="M919" s="168"/>
      <c r="T919" s="169"/>
      <c r="AT919" s="164" t="s">
        <v>177</v>
      </c>
      <c r="AU919" s="164" t="s">
        <v>82</v>
      </c>
      <c r="AV919" s="14" t="s">
        <v>173</v>
      </c>
      <c r="AW919" s="14" t="s">
        <v>33</v>
      </c>
      <c r="AX919" s="14" t="s">
        <v>80</v>
      </c>
      <c r="AY919" s="164" t="s">
        <v>166</v>
      </c>
    </row>
    <row r="920" spans="2:65" s="1" customFormat="1" ht="24.2" customHeight="1">
      <c r="B920" s="33"/>
      <c r="C920" s="132" t="s">
        <v>1042</v>
      </c>
      <c r="D920" s="132" t="s">
        <v>168</v>
      </c>
      <c r="E920" s="133" t="s">
        <v>1043</v>
      </c>
      <c r="F920" s="134" t="s">
        <v>1044</v>
      </c>
      <c r="G920" s="135" t="s">
        <v>458</v>
      </c>
      <c r="H920" s="136">
        <v>72</v>
      </c>
      <c r="I920" s="137"/>
      <c r="J920" s="138">
        <f>ROUND(I920*H920,2)</f>
        <v>0</v>
      </c>
      <c r="K920" s="134" t="s">
        <v>172</v>
      </c>
      <c r="L920" s="33"/>
      <c r="M920" s="139" t="s">
        <v>19</v>
      </c>
      <c r="N920" s="140" t="s">
        <v>43</v>
      </c>
      <c r="P920" s="141">
        <f>O920*H920</f>
        <v>0</v>
      </c>
      <c r="Q920" s="141">
        <v>3.0000000000000001E-5</v>
      </c>
      <c r="R920" s="141">
        <f>Q920*H920</f>
        <v>2.16E-3</v>
      </c>
      <c r="S920" s="141">
        <v>0</v>
      </c>
      <c r="T920" s="142">
        <f>S920*H920</f>
        <v>0</v>
      </c>
      <c r="AR920" s="143" t="s">
        <v>173</v>
      </c>
      <c r="AT920" s="143" t="s">
        <v>168</v>
      </c>
      <c r="AU920" s="143" t="s">
        <v>82</v>
      </c>
      <c r="AY920" s="18" t="s">
        <v>166</v>
      </c>
      <c r="BE920" s="144">
        <f>IF(N920="základní",J920,0)</f>
        <v>0</v>
      </c>
      <c r="BF920" s="144">
        <f>IF(N920="snížená",J920,0)</f>
        <v>0</v>
      </c>
      <c r="BG920" s="144">
        <f>IF(N920="zákl. přenesená",J920,0)</f>
        <v>0</v>
      </c>
      <c r="BH920" s="144">
        <f>IF(N920="sníž. přenesená",J920,0)</f>
        <v>0</v>
      </c>
      <c r="BI920" s="144">
        <f>IF(N920="nulová",J920,0)</f>
        <v>0</v>
      </c>
      <c r="BJ920" s="18" t="s">
        <v>80</v>
      </c>
      <c r="BK920" s="144">
        <f>ROUND(I920*H920,2)</f>
        <v>0</v>
      </c>
      <c r="BL920" s="18" t="s">
        <v>173</v>
      </c>
      <c r="BM920" s="143" t="s">
        <v>1045</v>
      </c>
    </row>
    <row r="921" spans="2:65" s="1" customFormat="1" ht="11.25">
      <c r="B921" s="33"/>
      <c r="D921" s="145" t="s">
        <v>175</v>
      </c>
      <c r="F921" s="146" t="s">
        <v>1046</v>
      </c>
      <c r="I921" s="147"/>
      <c r="L921" s="33"/>
      <c r="M921" s="148"/>
      <c r="T921" s="54"/>
      <c r="AT921" s="18" t="s">
        <v>175</v>
      </c>
      <c r="AU921" s="18" t="s">
        <v>82</v>
      </c>
    </row>
    <row r="922" spans="2:65" s="1" customFormat="1" ht="24.2" customHeight="1">
      <c r="B922" s="33"/>
      <c r="C922" s="170" t="s">
        <v>1047</v>
      </c>
      <c r="D922" s="170" t="s">
        <v>277</v>
      </c>
      <c r="E922" s="171" t="s">
        <v>1048</v>
      </c>
      <c r="F922" s="172" t="s">
        <v>1049</v>
      </c>
      <c r="G922" s="173" t="s">
        <v>458</v>
      </c>
      <c r="H922" s="174">
        <v>75.599999999999994</v>
      </c>
      <c r="I922" s="175"/>
      <c r="J922" s="176">
        <f>ROUND(I922*H922,2)</f>
        <v>0</v>
      </c>
      <c r="K922" s="172" t="s">
        <v>172</v>
      </c>
      <c r="L922" s="177"/>
      <c r="M922" s="178" t="s">
        <v>19</v>
      </c>
      <c r="N922" s="179" t="s">
        <v>43</v>
      </c>
      <c r="P922" s="141">
        <f>O922*H922</f>
        <v>0</v>
      </c>
      <c r="Q922" s="141">
        <v>3.2000000000000003E-4</v>
      </c>
      <c r="R922" s="141">
        <f>Q922*H922</f>
        <v>2.4192000000000002E-2</v>
      </c>
      <c r="S922" s="141">
        <v>0</v>
      </c>
      <c r="T922" s="142">
        <f>S922*H922</f>
        <v>0</v>
      </c>
      <c r="AR922" s="143" t="s">
        <v>233</v>
      </c>
      <c r="AT922" s="143" t="s">
        <v>277</v>
      </c>
      <c r="AU922" s="143" t="s">
        <v>82</v>
      </c>
      <c r="AY922" s="18" t="s">
        <v>166</v>
      </c>
      <c r="BE922" s="144">
        <f>IF(N922="základní",J922,0)</f>
        <v>0</v>
      </c>
      <c r="BF922" s="144">
        <f>IF(N922="snížená",J922,0)</f>
        <v>0</v>
      </c>
      <c r="BG922" s="144">
        <f>IF(N922="zákl. přenesená",J922,0)</f>
        <v>0</v>
      </c>
      <c r="BH922" s="144">
        <f>IF(N922="sníž. přenesená",J922,0)</f>
        <v>0</v>
      </c>
      <c r="BI922" s="144">
        <f>IF(N922="nulová",J922,0)</f>
        <v>0</v>
      </c>
      <c r="BJ922" s="18" t="s">
        <v>80</v>
      </c>
      <c r="BK922" s="144">
        <f>ROUND(I922*H922,2)</f>
        <v>0</v>
      </c>
      <c r="BL922" s="18" t="s">
        <v>173</v>
      </c>
      <c r="BM922" s="143" t="s">
        <v>1050</v>
      </c>
    </row>
    <row r="923" spans="2:65" s="13" customFormat="1" ht="11.25">
      <c r="B923" s="156"/>
      <c r="D923" s="150" t="s">
        <v>177</v>
      </c>
      <c r="F923" s="158" t="s">
        <v>1051</v>
      </c>
      <c r="H923" s="159">
        <v>75.599999999999994</v>
      </c>
      <c r="I923" s="160"/>
      <c r="L923" s="156"/>
      <c r="M923" s="161"/>
      <c r="T923" s="162"/>
      <c r="AT923" s="157" t="s">
        <v>177</v>
      </c>
      <c r="AU923" s="157" t="s">
        <v>82</v>
      </c>
      <c r="AV923" s="13" t="s">
        <v>82</v>
      </c>
      <c r="AW923" s="13" t="s">
        <v>4</v>
      </c>
      <c r="AX923" s="13" t="s">
        <v>80</v>
      </c>
      <c r="AY923" s="157" t="s">
        <v>166</v>
      </c>
    </row>
    <row r="924" spans="2:65" s="1" customFormat="1" ht="37.9" customHeight="1">
      <c r="B924" s="33"/>
      <c r="C924" s="132" t="s">
        <v>1052</v>
      </c>
      <c r="D924" s="132" t="s">
        <v>168</v>
      </c>
      <c r="E924" s="133" t="s">
        <v>1053</v>
      </c>
      <c r="F924" s="134" t="s">
        <v>1054</v>
      </c>
      <c r="G924" s="135" t="s">
        <v>188</v>
      </c>
      <c r="H924" s="136">
        <v>28.41</v>
      </c>
      <c r="I924" s="137"/>
      <c r="J924" s="138">
        <f>ROUND(I924*H924,2)</f>
        <v>0</v>
      </c>
      <c r="K924" s="134" t="s">
        <v>172</v>
      </c>
      <c r="L924" s="33"/>
      <c r="M924" s="139" t="s">
        <v>19</v>
      </c>
      <c r="N924" s="140" t="s">
        <v>43</v>
      </c>
      <c r="P924" s="141">
        <f>O924*H924</f>
        <v>0</v>
      </c>
      <c r="Q924" s="141">
        <v>4.3E-3</v>
      </c>
      <c r="R924" s="141">
        <f>Q924*H924</f>
        <v>0.12216299999999999</v>
      </c>
      <c r="S924" s="141">
        <v>0</v>
      </c>
      <c r="T924" s="142">
        <f>S924*H924</f>
        <v>0</v>
      </c>
      <c r="AR924" s="143" t="s">
        <v>173</v>
      </c>
      <c r="AT924" s="143" t="s">
        <v>168</v>
      </c>
      <c r="AU924" s="143" t="s">
        <v>82</v>
      </c>
      <c r="AY924" s="18" t="s">
        <v>166</v>
      </c>
      <c r="BE924" s="144">
        <f>IF(N924="základní",J924,0)</f>
        <v>0</v>
      </c>
      <c r="BF924" s="144">
        <f>IF(N924="snížená",J924,0)</f>
        <v>0</v>
      </c>
      <c r="BG924" s="144">
        <f>IF(N924="zákl. přenesená",J924,0)</f>
        <v>0</v>
      </c>
      <c r="BH924" s="144">
        <f>IF(N924="sníž. přenesená",J924,0)</f>
        <v>0</v>
      </c>
      <c r="BI924" s="144">
        <f>IF(N924="nulová",J924,0)</f>
        <v>0</v>
      </c>
      <c r="BJ924" s="18" t="s">
        <v>80</v>
      </c>
      <c r="BK924" s="144">
        <f>ROUND(I924*H924,2)</f>
        <v>0</v>
      </c>
      <c r="BL924" s="18" t="s">
        <v>173</v>
      </c>
      <c r="BM924" s="143" t="s">
        <v>1055</v>
      </c>
    </row>
    <row r="925" spans="2:65" s="1" customFormat="1" ht="11.25">
      <c r="B925" s="33"/>
      <c r="D925" s="145" t="s">
        <v>175</v>
      </c>
      <c r="F925" s="146" t="s">
        <v>1056</v>
      </c>
      <c r="I925" s="147"/>
      <c r="L925" s="33"/>
      <c r="M925" s="148"/>
      <c r="T925" s="54"/>
      <c r="AT925" s="18" t="s">
        <v>175</v>
      </c>
      <c r="AU925" s="18" t="s">
        <v>82</v>
      </c>
    </row>
    <row r="926" spans="2:65" s="12" customFormat="1" ht="11.25">
      <c r="B926" s="149"/>
      <c r="D926" s="150" t="s">
        <v>177</v>
      </c>
      <c r="E926" s="151" t="s">
        <v>19</v>
      </c>
      <c r="F926" s="152" t="s">
        <v>407</v>
      </c>
      <c r="H926" s="151" t="s">
        <v>19</v>
      </c>
      <c r="I926" s="153"/>
      <c r="L926" s="149"/>
      <c r="M926" s="154"/>
      <c r="T926" s="155"/>
      <c r="AT926" s="151" t="s">
        <v>177</v>
      </c>
      <c r="AU926" s="151" t="s">
        <v>82</v>
      </c>
      <c r="AV926" s="12" t="s">
        <v>80</v>
      </c>
      <c r="AW926" s="12" t="s">
        <v>33</v>
      </c>
      <c r="AX926" s="12" t="s">
        <v>72</v>
      </c>
      <c r="AY926" s="151" t="s">
        <v>166</v>
      </c>
    </row>
    <row r="927" spans="2:65" s="12" customFormat="1" ht="11.25">
      <c r="B927" s="149"/>
      <c r="D927" s="150" t="s">
        <v>177</v>
      </c>
      <c r="E927" s="151" t="s">
        <v>19</v>
      </c>
      <c r="F927" s="152" t="s">
        <v>971</v>
      </c>
      <c r="H927" s="151" t="s">
        <v>19</v>
      </c>
      <c r="I927" s="153"/>
      <c r="L927" s="149"/>
      <c r="M927" s="154"/>
      <c r="T927" s="155"/>
      <c r="AT927" s="151" t="s">
        <v>177</v>
      </c>
      <c r="AU927" s="151" t="s">
        <v>82</v>
      </c>
      <c r="AV927" s="12" t="s">
        <v>80</v>
      </c>
      <c r="AW927" s="12" t="s">
        <v>33</v>
      </c>
      <c r="AX927" s="12" t="s">
        <v>72</v>
      </c>
      <c r="AY927" s="151" t="s">
        <v>166</v>
      </c>
    </row>
    <row r="928" spans="2:65" s="13" customFormat="1" ht="11.25">
      <c r="B928" s="156"/>
      <c r="D928" s="150" t="s">
        <v>177</v>
      </c>
      <c r="E928" s="157" t="s">
        <v>19</v>
      </c>
      <c r="F928" s="158" t="s">
        <v>972</v>
      </c>
      <c r="H928" s="159">
        <v>28.41</v>
      </c>
      <c r="I928" s="160"/>
      <c r="L928" s="156"/>
      <c r="M928" s="161"/>
      <c r="T928" s="162"/>
      <c r="AT928" s="157" t="s">
        <v>177</v>
      </c>
      <c r="AU928" s="157" t="s">
        <v>82</v>
      </c>
      <c r="AV928" s="13" t="s">
        <v>82</v>
      </c>
      <c r="AW928" s="13" t="s">
        <v>33</v>
      </c>
      <c r="AX928" s="13" t="s">
        <v>80</v>
      </c>
      <c r="AY928" s="157" t="s">
        <v>166</v>
      </c>
    </row>
    <row r="929" spans="2:65" s="1" customFormat="1" ht="37.9" customHeight="1">
      <c r="B929" s="33"/>
      <c r="C929" s="132" t="s">
        <v>1057</v>
      </c>
      <c r="D929" s="132" t="s">
        <v>168</v>
      </c>
      <c r="E929" s="133" t="s">
        <v>1058</v>
      </c>
      <c r="F929" s="134" t="s">
        <v>1059</v>
      </c>
      <c r="G929" s="135" t="s">
        <v>188</v>
      </c>
      <c r="H929" s="136">
        <v>267.16000000000003</v>
      </c>
      <c r="I929" s="137"/>
      <c r="J929" s="138">
        <f>ROUND(I929*H929,2)</f>
        <v>0</v>
      </c>
      <c r="K929" s="134" t="s">
        <v>172</v>
      </c>
      <c r="L929" s="33"/>
      <c r="M929" s="139" t="s">
        <v>19</v>
      </c>
      <c r="N929" s="140" t="s">
        <v>43</v>
      </c>
      <c r="P929" s="141">
        <f>O929*H929</f>
        <v>0</v>
      </c>
      <c r="Q929" s="141">
        <v>3.3E-3</v>
      </c>
      <c r="R929" s="141">
        <f>Q929*H929</f>
        <v>0.88162800000000008</v>
      </c>
      <c r="S929" s="141">
        <v>0</v>
      </c>
      <c r="T929" s="142">
        <f>S929*H929</f>
        <v>0</v>
      </c>
      <c r="AR929" s="143" t="s">
        <v>173</v>
      </c>
      <c r="AT929" s="143" t="s">
        <v>168</v>
      </c>
      <c r="AU929" s="143" t="s">
        <v>82</v>
      </c>
      <c r="AY929" s="18" t="s">
        <v>166</v>
      </c>
      <c r="BE929" s="144">
        <f>IF(N929="základní",J929,0)</f>
        <v>0</v>
      </c>
      <c r="BF929" s="144">
        <f>IF(N929="snížená",J929,0)</f>
        <v>0</v>
      </c>
      <c r="BG929" s="144">
        <f>IF(N929="zákl. přenesená",J929,0)</f>
        <v>0</v>
      </c>
      <c r="BH929" s="144">
        <f>IF(N929="sníž. přenesená",J929,0)</f>
        <v>0</v>
      </c>
      <c r="BI929" s="144">
        <f>IF(N929="nulová",J929,0)</f>
        <v>0</v>
      </c>
      <c r="BJ929" s="18" t="s">
        <v>80</v>
      </c>
      <c r="BK929" s="144">
        <f>ROUND(I929*H929,2)</f>
        <v>0</v>
      </c>
      <c r="BL929" s="18" t="s">
        <v>173</v>
      </c>
      <c r="BM929" s="143" t="s">
        <v>1060</v>
      </c>
    </row>
    <row r="930" spans="2:65" s="1" customFormat="1" ht="11.25">
      <c r="B930" s="33"/>
      <c r="D930" s="145" t="s">
        <v>175</v>
      </c>
      <c r="F930" s="146" t="s">
        <v>1061</v>
      </c>
      <c r="I930" s="147"/>
      <c r="L930" s="33"/>
      <c r="M930" s="148"/>
      <c r="T930" s="54"/>
      <c r="AT930" s="18" t="s">
        <v>175</v>
      </c>
      <c r="AU930" s="18" t="s">
        <v>82</v>
      </c>
    </row>
    <row r="931" spans="2:65" s="12" customFormat="1" ht="11.25">
      <c r="B931" s="149"/>
      <c r="D931" s="150" t="s">
        <v>177</v>
      </c>
      <c r="E931" s="151" t="s">
        <v>19</v>
      </c>
      <c r="F931" s="152" t="s">
        <v>407</v>
      </c>
      <c r="H931" s="151" t="s">
        <v>19</v>
      </c>
      <c r="I931" s="153"/>
      <c r="L931" s="149"/>
      <c r="M931" s="154"/>
      <c r="T931" s="155"/>
      <c r="AT931" s="151" t="s">
        <v>177</v>
      </c>
      <c r="AU931" s="151" t="s">
        <v>82</v>
      </c>
      <c r="AV931" s="12" t="s">
        <v>80</v>
      </c>
      <c r="AW931" s="12" t="s">
        <v>33</v>
      </c>
      <c r="AX931" s="12" t="s">
        <v>72</v>
      </c>
      <c r="AY931" s="151" t="s">
        <v>166</v>
      </c>
    </row>
    <row r="932" spans="2:65" s="12" customFormat="1" ht="11.25">
      <c r="B932" s="149"/>
      <c r="D932" s="150" t="s">
        <v>177</v>
      </c>
      <c r="E932" s="151" t="s">
        <v>19</v>
      </c>
      <c r="F932" s="152" t="s">
        <v>967</v>
      </c>
      <c r="H932" s="151" t="s">
        <v>19</v>
      </c>
      <c r="I932" s="153"/>
      <c r="L932" s="149"/>
      <c r="M932" s="154"/>
      <c r="T932" s="155"/>
      <c r="AT932" s="151" t="s">
        <v>177</v>
      </c>
      <c r="AU932" s="151" t="s">
        <v>82</v>
      </c>
      <c r="AV932" s="12" t="s">
        <v>80</v>
      </c>
      <c r="AW932" s="12" t="s">
        <v>33</v>
      </c>
      <c r="AX932" s="12" t="s">
        <v>72</v>
      </c>
      <c r="AY932" s="151" t="s">
        <v>166</v>
      </c>
    </row>
    <row r="933" spans="2:65" s="13" customFormat="1" ht="11.25">
      <c r="B933" s="156"/>
      <c r="D933" s="150" t="s">
        <v>177</v>
      </c>
      <c r="E933" s="157" t="s">
        <v>19</v>
      </c>
      <c r="F933" s="158" t="s">
        <v>968</v>
      </c>
      <c r="H933" s="159">
        <v>265</v>
      </c>
      <c r="I933" s="160"/>
      <c r="L933" s="156"/>
      <c r="M933" s="161"/>
      <c r="T933" s="162"/>
      <c r="AT933" s="157" t="s">
        <v>177</v>
      </c>
      <c r="AU933" s="157" t="s">
        <v>82</v>
      </c>
      <c r="AV933" s="13" t="s">
        <v>82</v>
      </c>
      <c r="AW933" s="13" t="s">
        <v>33</v>
      </c>
      <c r="AX933" s="13" t="s">
        <v>72</v>
      </c>
      <c r="AY933" s="157" t="s">
        <v>166</v>
      </c>
    </row>
    <row r="934" spans="2:65" s="13" customFormat="1" ht="11.25">
      <c r="B934" s="156"/>
      <c r="D934" s="150" t="s">
        <v>177</v>
      </c>
      <c r="E934" s="157" t="s">
        <v>19</v>
      </c>
      <c r="F934" s="158" t="s">
        <v>969</v>
      </c>
      <c r="H934" s="159">
        <v>1.2</v>
      </c>
      <c r="I934" s="160"/>
      <c r="L934" s="156"/>
      <c r="M934" s="161"/>
      <c r="T934" s="162"/>
      <c r="AT934" s="157" t="s">
        <v>177</v>
      </c>
      <c r="AU934" s="157" t="s">
        <v>82</v>
      </c>
      <c r="AV934" s="13" t="s">
        <v>82</v>
      </c>
      <c r="AW934" s="13" t="s">
        <v>33</v>
      </c>
      <c r="AX934" s="13" t="s">
        <v>72</v>
      </c>
      <c r="AY934" s="157" t="s">
        <v>166</v>
      </c>
    </row>
    <row r="935" spans="2:65" s="13" customFormat="1" ht="11.25">
      <c r="B935" s="156"/>
      <c r="D935" s="150" t="s">
        <v>177</v>
      </c>
      <c r="E935" s="157" t="s">
        <v>19</v>
      </c>
      <c r="F935" s="158" t="s">
        <v>970</v>
      </c>
      <c r="H935" s="159">
        <v>0.96</v>
      </c>
      <c r="I935" s="160"/>
      <c r="L935" s="156"/>
      <c r="M935" s="161"/>
      <c r="T935" s="162"/>
      <c r="AT935" s="157" t="s">
        <v>177</v>
      </c>
      <c r="AU935" s="157" t="s">
        <v>82</v>
      </c>
      <c r="AV935" s="13" t="s">
        <v>82</v>
      </c>
      <c r="AW935" s="13" t="s">
        <v>33</v>
      </c>
      <c r="AX935" s="13" t="s">
        <v>72</v>
      </c>
      <c r="AY935" s="157" t="s">
        <v>166</v>
      </c>
    </row>
    <row r="936" spans="2:65" s="14" customFormat="1" ht="11.25">
      <c r="B936" s="163"/>
      <c r="D936" s="150" t="s">
        <v>177</v>
      </c>
      <c r="E936" s="164" t="s">
        <v>19</v>
      </c>
      <c r="F936" s="165" t="s">
        <v>206</v>
      </c>
      <c r="H936" s="166">
        <v>267.15999999999997</v>
      </c>
      <c r="I936" s="167"/>
      <c r="L936" s="163"/>
      <c r="M936" s="168"/>
      <c r="T936" s="169"/>
      <c r="AT936" s="164" t="s">
        <v>177</v>
      </c>
      <c r="AU936" s="164" t="s">
        <v>82</v>
      </c>
      <c r="AV936" s="14" t="s">
        <v>173</v>
      </c>
      <c r="AW936" s="14" t="s">
        <v>33</v>
      </c>
      <c r="AX936" s="14" t="s">
        <v>80</v>
      </c>
      <c r="AY936" s="164" t="s">
        <v>166</v>
      </c>
    </row>
    <row r="937" spans="2:65" s="1" customFormat="1" ht="33" customHeight="1">
      <c r="B937" s="33"/>
      <c r="C937" s="132" t="s">
        <v>1062</v>
      </c>
      <c r="D937" s="132" t="s">
        <v>168</v>
      </c>
      <c r="E937" s="133" t="s">
        <v>1063</v>
      </c>
      <c r="F937" s="134" t="s">
        <v>1064</v>
      </c>
      <c r="G937" s="135" t="s">
        <v>197</v>
      </c>
      <c r="H937" s="136">
        <v>15.409000000000001</v>
      </c>
      <c r="I937" s="137"/>
      <c r="J937" s="138">
        <f>ROUND(I937*H937,2)</f>
        <v>0</v>
      </c>
      <c r="K937" s="134" t="s">
        <v>172</v>
      </c>
      <c r="L937" s="33"/>
      <c r="M937" s="139" t="s">
        <v>19</v>
      </c>
      <c r="N937" s="140" t="s">
        <v>43</v>
      </c>
      <c r="P937" s="141">
        <f>O937*H937</f>
        <v>0</v>
      </c>
      <c r="Q937" s="141">
        <v>2.5018699999999998</v>
      </c>
      <c r="R937" s="141">
        <f>Q937*H937</f>
        <v>38.551314829999995</v>
      </c>
      <c r="S937" s="141">
        <v>0</v>
      </c>
      <c r="T937" s="142">
        <f>S937*H937</f>
        <v>0</v>
      </c>
      <c r="AR937" s="143" t="s">
        <v>173</v>
      </c>
      <c r="AT937" s="143" t="s">
        <v>168</v>
      </c>
      <c r="AU937" s="143" t="s">
        <v>82</v>
      </c>
      <c r="AY937" s="18" t="s">
        <v>166</v>
      </c>
      <c r="BE937" s="144">
        <f>IF(N937="základní",J937,0)</f>
        <v>0</v>
      </c>
      <c r="BF937" s="144">
        <f>IF(N937="snížená",J937,0)</f>
        <v>0</v>
      </c>
      <c r="BG937" s="144">
        <f>IF(N937="zákl. přenesená",J937,0)</f>
        <v>0</v>
      </c>
      <c r="BH937" s="144">
        <f>IF(N937="sníž. přenesená",J937,0)</f>
        <v>0</v>
      </c>
      <c r="BI937" s="144">
        <f>IF(N937="nulová",J937,0)</f>
        <v>0</v>
      </c>
      <c r="BJ937" s="18" t="s">
        <v>80</v>
      </c>
      <c r="BK937" s="144">
        <f>ROUND(I937*H937,2)</f>
        <v>0</v>
      </c>
      <c r="BL937" s="18" t="s">
        <v>173</v>
      </c>
      <c r="BM937" s="143" t="s">
        <v>1065</v>
      </c>
    </row>
    <row r="938" spans="2:65" s="1" customFormat="1" ht="11.25">
      <c r="B938" s="33"/>
      <c r="D938" s="145" t="s">
        <v>175</v>
      </c>
      <c r="F938" s="146" t="s">
        <v>1066</v>
      </c>
      <c r="I938" s="147"/>
      <c r="L938" s="33"/>
      <c r="M938" s="148"/>
      <c r="T938" s="54"/>
      <c r="AT938" s="18" t="s">
        <v>175</v>
      </c>
      <c r="AU938" s="18" t="s">
        <v>82</v>
      </c>
    </row>
    <row r="939" spans="2:65" s="12" customFormat="1" ht="11.25">
      <c r="B939" s="149"/>
      <c r="D939" s="150" t="s">
        <v>177</v>
      </c>
      <c r="E939" s="151" t="s">
        <v>19</v>
      </c>
      <c r="F939" s="152" t="s">
        <v>407</v>
      </c>
      <c r="H939" s="151" t="s">
        <v>19</v>
      </c>
      <c r="I939" s="153"/>
      <c r="L939" s="149"/>
      <c r="M939" s="154"/>
      <c r="T939" s="155"/>
      <c r="AT939" s="151" t="s">
        <v>177</v>
      </c>
      <c r="AU939" s="151" t="s">
        <v>82</v>
      </c>
      <c r="AV939" s="12" t="s">
        <v>80</v>
      </c>
      <c r="AW939" s="12" t="s">
        <v>33</v>
      </c>
      <c r="AX939" s="12" t="s">
        <v>72</v>
      </c>
      <c r="AY939" s="151" t="s">
        <v>166</v>
      </c>
    </row>
    <row r="940" spans="2:65" s="12" customFormat="1" ht="22.5">
      <c r="B940" s="149"/>
      <c r="D940" s="150" t="s">
        <v>177</v>
      </c>
      <c r="E940" s="151" t="s">
        <v>19</v>
      </c>
      <c r="F940" s="152" t="s">
        <v>1067</v>
      </c>
      <c r="H940" s="151" t="s">
        <v>19</v>
      </c>
      <c r="I940" s="153"/>
      <c r="L940" s="149"/>
      <c r="M940" s="154"/>
      <c r="T940" s="155"/>
      <c r="AT940" s="151" t="s">
        <v>177</v>
      </c>
      <c r="AU940" s="151" t="s">
        <v>82</v>
      </c>
      <c r="AV940" s="12" t="s">
        <v>80</v>
      </c>
      <c r="AW940" s="12" t="s">
        <v>33</v>
      </c>
      <c r="AX940" s="12" t="s">
        <v>72</v>
      </c>
      <c r="AY940" s="151" t="s">
        <v>166</v>
      </c>
    </row>
    <row r="941" spans="2:65" s="13" customFormat="1" ht="11.25">
      <c r="B941" s="156"/>
      <c r="D941" s="150" t="s">
        <v>177</v>
      </c>
      <c r="E941" s="157" t="s">
        <v>19</v>
      </c>
      <c r="F941" s="158" t="s">
        <v>1068</v>
      </c>
      <c r="H941" s="159">
        <v>0.56999999999999995</v>
      </c>
      <c r="I941" s="160"/>
      <c r="L941" s="156"/>
      <c r="M941" s="161"/>
      <c r="T941" s="162"/>
      <c r="AT941" s="157" t="s">
        <v>177</v>
      </c>
      <c r="AU941" s="157" t="s">
        <v>82</v>
      </c>
      <c r="AV941" s="13" t="s">
        <v>82</v>
      </c>
      <c r="AW941" s="13" t="s">
        <v>33</v>
      </c>
      <c r="AX941" s="13" t="s">
        <v>72</v>
      </c>
      <c r="AY941" s="157" t="s">
        <v>166</v>
      </c>
    </row>
    <row r="942" spans="2:65" s="12" customFormat="1" ht="22.5">
      <c r="B942" s="149"/>
      <c r="D942" s="150" t="s">
        <v>177</v>
      </c>
      <c r="E942" s="151" t="s">
        <v>19</v>
      </c>
      <c r="F942" s="152" t="s">
        <v>1069</v>
      </c>
      <c r="H942" s="151" t="s">
        <v>19</v>
      </c>
      <c r="I942" s="153"/>
      <c r="L942" s="149"/>
      <c r="M942" s="154"/>
      <c r="T942" s="155"/>
      <c r="AT942" s="151" t="s">
        <v>177</v>
      </c>
      <c r="AU942" s="151" t="s">
        <v>82</v>
      </c>
      <c r="AV942" s="12" t="s">
        <v>80</v>
      </c>
      <c r="AW942" s="12" t="s">
        <v>33</v>
      </c>
      <c r="AX942" s="12" t="s">
        <v>72</v>
      </c>
      <c r="AY942" s="151" t="s">
        <v>166</v>
      </c>
    </row>
    <row r="943" spans="2:65" s="12" customFormat="1" ht="11.25">
      <c r="B943" s="149"/>
      <c r="D943" s="150" t="s">
        <v>177</v>
      </c>
      <c r="E943" s="151" t="s">
        <v>19</v>
      </c>
      <c r="F943" s="152" t="s">
        <v>1070</v>
      </c>
      <c r="H943" s="151" t="s">
        <v>19</v>
      </c>
      <c r="I943" s="153"/>
      <c r="L943" s="149"/>
      <c r="M943" s="154"/>
      <c r="T943" s="155"/>
      <c r="AT943" s="151" t="s">
        <v>177</v>
      </c>
      <c r="AU943" s="151" t="s">
        <v>82</v>
      </c>
      <c r="AV943" s="12" t="s">
        <v>80</v>
      </c>
      <c r="AW943" s="12" t="s">
        <v>33</v>
      </c>
      <c r="AX943" s="12" t="s">
        <v>72</v>
      </c>
      <c r="AY943" s="151" t="s">
        <v>166</v>
      </c>
    </row>
    <row r="944" spans="2:65" s="12" customFormat="1" ht="11.25">
      <c r="B944" s="149"/>
      <c r="D944" s="150" t="s">
        <v>177</v>
      </c>
      <c r="E944" s="151" t="s">
        <v>19</v>
      </c>
      <c r="F944" s="152" t="s">
        <v>1071</v>
      </c>
      <c r="H944" s="151" t="s">
        <v>19</v>
      </c>
      <c r="I944" s="153"/>
      <c r="L944" s="149"/>
      <c r="M944" s="154"/>
      <c r="T944" s="155"/>
      <c r="AT944" s="151" t="s">
        <v>177</v>
      </c>
      <c r="AU944" s="151" t="s">
        <v>82</v>
      </c>
      <c r="AV944" s="12" t="s">
        <v>80</v>
      </c>
      <c r="AW944" s="12" t="s">
        <v>33</v>
      </c>
      <c r="AX944" s="12" t="s">
        <v>72</v>
      </c>
      <c r="AY944" s="151" t="s">
        <v>166</v>
      </c>
    </row>
    <row r="945" spans="2:65" s="13" customFormat="1" ht="11.25">
      <c r="B945" s="156"/>
      <c r="D945" s="150" t="s">
        <v>177</v>
      </c>
      <c r="E945" s="157" t="s">
        <v>19</v>
      </c>
      <c r="F945" s="158" t="s">
        <v>1072</v>
      </c>
      <c r="H945" s="159">
        <v>14.157999999999999</v>
      </c>
      <c r="I945" s="160"/>
      <c r="L945" s="156"/>
      <c r="M945" s="161"/>
      <c r="T945" s="162"/>
      <c r="AT945" s="157" t="s">
        <v>177</v>
      </c>
      <c r="AU945" s="157" t="s">
        <v>82</v>
      </c>
      <c r="AV945" s="13" t="s">
        <v>82</v>
      </c>
      <c r="AW945" s="13" t="s">
        <v>33</v>
      </c>
      <c r="AX945" s="13" t="s">
        <v>72</v>
      </c>
      <c r="AY945" s="157" t="s">
        <v>166</v>
      </c>
    </row>
    <row r="946" spans="2:65" s="12" customFormat="1" ht="11.25">
      <c r="B946" s="149"/>
      <c r="D946" s="150" t="s">
        <v>177</v>
      </c>
      <c r="E946" s="151" t="s">
        <v>19</v>
      </c>
      <c r="F946" s="152" t="s">
        <v>1073</v>
      </c>
      <c r="H946" s="151" t="s">
        <v>19</v>
      </c>
      <c r="I946" s="153"/>
      <c r="L946" s="149"/>
      <c r="M946" s="154"/>
      <c r="T946" s="155"/>
      <c r="AT946" s="151" t="s">
        <v>177</v>
      </c>
      <c r="AU946" s="151" t="s">
        <v>82</v>
      </c>
      <c r="AV946" s="12" t="s">
        <v>80</v>
      </c>
      <c r="AW946" s="12" t="s">
        <v>33</v>
      </c>
      <c r="AX946" s="12" t="s">
        <v>72</v>
      </c>
      <c r="AY946" s="151" t="s">
        <v>166</v>
      </c>
    </row>
    <row r="947" spans="2:65" s="12" customFormat="1" ht="11.25">
      <c r="B947" s="149"/>
      <c r="D947" s="150" t="s">
        <v>177</v>
      </c>
      <c r="E947" s="151" t="s">
        <v>19</v>
      </c>
      <c r="F947" s="152" t="s">
        <v>1074</v>
      </c>
      <c r="H947" s="151" t="s">
        <v>19</v>
      </c>
      <c r="I947" s="153"/>
      <c r="L947" s="149"/>
      <c r="M947" s="154"/>
      <c r="T947" s="155"/>
      <c r="AT947" s="151" t="s">
        <v>177</v>
      </c>
      <c r="AU947" s="151" t="s">
        <v>82</v>
      </c>
      <c r="AV947" s="12" t="s">
        <v>80</v>
      </c>
      <c r="AW947" s="12" t="s">
        <v>33</v>
      </c>
      <c r="AX947" s="12" t="s">
        <v>72</v>
      </c>
      <c r="AY947" s="151" t="s">
        <v>166</v>
      </c>
    </row>
    <row r="948" spans="2:65" s="12" customFormat="1" ht="11.25">
      <c r="B948" s="149"/>
      <c r="D948" s="150" t="s">
        <v>177</v>
      </c>
      <c r="E948" s="151" t="s">
        <v>19</v>
      </c>
      <c r="F948" s="152" t="s">
        <v>1075</v>
      </c>
      <c r="H948" s="151" t="s">
        <v>19</v>
      </c>
      <c r="I948" s="153"/>
      <c r="L948" s="149"/>
      <c r="M948" s="154"/>
      <c r="T948" s="155"/>
      <c r="AT948" s="151" t="s">
        <v>177</v>
      </c>
      <c r="AU948" s="151" t="s">
        <v>82</v>
      </c>
      <c r="AV948" s="12" t="s">
        <v>80</v>
      </c>
      <c r="AW948" s="12" t="s">
        <v>33</v>
      </c>
      <c r="AX948" s="12" t="s">
        <v>72</v>
      </c>
      <c r="AY948" s="151" t="s">
        <v>166</v>
      </c>
    </row>
    <row r="949" spans="2:65" s="13" customFormat="1" ht="11.25">
      <c r="B949" s="156"/>
      <c r="D949" s="150" t="s">
        <v>177</v>
      </c>
      <c r="E949" s="157" t="s">
        <v>19</v>
      </c>
      <c r="F949" s="158" t="s">
        <v>1076</v>
      </c>
      <c r="H949" s="159">
        <v>0.66100000000000003</v>
      </c>
      <c r="I949" s="160"/>
      <c r="L949" s="156"/>
      <c r="M949" s="161"/>
      <c r="T949" s="162"/>
      <c r="AT949" s="157" t="s">
        <v>177</v>
      </c>
      <c r="AU949" s="157" t="s">
        <v>82</v>
      </c>
      <c r="AV949" s="13" t="s">
        <v>82</v>
      </c>
      <c r="AW949" s="13" t="s">
        <v>33</v>
      </c>
      <c r="AX949" s="13" t="s">
        <v>72</v>
      </c>
      <c r="AY949" s="157" t="s">
        <v>166</v>
      </c>
    </row>
    <row r="950" spans="2:65" s="12" customFormat="1" ht="22.5">
      <c r="B950" s="149"/>
      <c r="D950" s="150" t="s">
        <v>177</v>
      </c>
      <c r="E950" s="151" t="s">
        <v>19</v>
      </c>
      <c r="F950" s="152" t="s">
        <v>1077</v>
      </c>
      <c r="H950" s="151" t="s">
        <v>19</v>
      </c>
      <c r="I950" s="153"/>
      <c r="L950" s="149"/>
      <c r="M950" s="154"/>
      <c r="T950" s="155"/>
      <c r="AT950" s="151" t="s">
        <v>177</v>
      </c>
      <c r="AU950" s="151" t="s">
        <v>82</v>
      </c>
      <c r="AV950" s="12" t="s">
        <v>80</v>
      </c>
      <c r="AW950" s="12" t="s">
        <v>33</v>
      </c>
      <c r="AX950" s="12" t="s">
        <v>72</v>
      </c>
      <c r="AY950" s="151" t="s">
        <v>166</v>
      </c>
    </row>
    <row r="951" spans="2:65" s="13" customFormat="1" ht="11.25">
      <c r="B951" s="156"/>
      <c r="D951" s="150" t="s">
        <v>177</v>
      </c>
      <c r="E951" s="157" t="s">
        <v>19</v>
      </c>
      <c r="F951" s="158" t="s">
        <v>1078</v>
      </c>
      <c r="H951" s="159">
        <v>0.02</v>
      </c>
      <c r="I951" s="160"/>
      <c r="L951" s="156"/>
      <c r="M951" s="161"/>
      <c r="T951" s="162"/>
      <c r="AT951" s="157" t="s">
        <v>177</v>
      </c>
      <c r="AU951" s="157" t="s">
        <v>82</v>
      </c>
      <c r="AV951" s="13" t="s">
        <v>82</v>
      </c>
      <c r="AW951" s="13" t="s">
        <v>33</v>
      </c>
      <c r="AX951" s="13" t="s">
        <v>72</v>
      </c>
      <c r="AY951" s="157" t="s">
        <v>166</v>
      </c>
    </row>
    <row r="952" spans="2:65" s="14" customFormat="1" ht="11.25">
      <c r="B952" s="163"/>
      <c r="D952" s="150" t="s">
        <v>177</v>
      </c>
      <c r="E952" s="164" t="s">
        <v>19</v>
      </c>
      <c r="F952" s="165" t="s">
        <v>206</v>
      </c>
      <c r="H952" s="166">
        <v>15.408999999999999</v>
      </c>
      <c r="I952" s="167"/>
      <c r="L952" s="163"/>
      <c r="M952" s="168"/>
      <c r="T952" s="169"/>
      <c r="AT952" s="164" t="s">
        <v>177</v>
      </c>
      <c r="AU952" s="164" t="s">
        <v>82</v>
      </c>
      <c r="AV952" s="14" t="s">
        <v>173</v>
      </c>
      <c r="AW952" s="14" t="s">
        <v>33</v>
      </c>
      <c r="AX952" s="14" t="s">
        <v>80</v>
      </c>
      <c r="AY952" s="164" t="s">
        <v>166</v>
      </c>
    </row>
    <row r="953" spans="2:65" s="1" customFormat="1" ht="33" customHeight="1">
      <c r="B953" s="33"/>
      <c r="C953" s="132" t="s">
        <v>1079</v>
      </c>
      <c r="D953" s="132" t="s">
        <v>168</v>
      </c>
      <c r="E953" s="133" t="s">
        <v>1080</v>
      </c>
      <c r="F953" s="134" t="s">
        <v>1081</v>
      </c>
      <c r="G953" s="135" t="s">
        <v>197</v>
      </c>
      <c r="H953" s="136">
        <v>130.86799999999999</v>
      </c>
      <c r="I953" s="137"/>
      <c r="J953" s="138">
        <f>ROUND(I953*H953,2)</f>
        <v>0</v>
      </c>
      <c r="K953" s="134" t="s">
        <v>172</v>
      </c>
      <c r="L953" s="33"/>
      <c r="M953" s="139" t="s">
        <v>19</v>
      </c>
      <c r="N953" s="140" t="s">
        <v>43</v>
      </c>
      <c r="P953" s="141">
        <f>O953*H953</f>
        <v>0</v>
      </c>
      <c r="Q953" s="141">
        <v>2.5018699999999998</v>
      </c>
      <c r="R953" s="141">
        <f>Q953*H953</f>
        <v>327.41472315999994</v>
      </c>
      <c r="S953" s="141">
        <v>0</v>
      </c>
      <c r="T953" s="142">
        <f>S953*H953</f>
        <v>0</v>
      </c>
      <c r="AR953" s="143" t="s">
        <v>173</v>
      </c>
      <c r="AT953" s="143" t="s">
        <v>168</v>
      </c>
      <c r="AU953" s="143" t="s">
        <v>82</v>
      </c>
      <c r="AY953" s="18" t="s">
        <v>166</v>
      </c>
      <c r="BE953" s="144">
        <f>IF(N953="základní",J953,0)</f>
        <v>0</v>
      </c>
      <c r="BF953" s="144">
        <f>IF(N953="snížená",J953,0)</f>
        <v>0</v>
      </c>
      <c r="BG953" s="144">
        <f>IF(N953="zákl. přenesená",J953,0)</f>
        <v>0</v>
      </c>
      <c r="BH953" s="144">
        <f>IF(N953="sníž. přenesená",J953,0)</f>
        <v>0</v>
      </c>
      <c r="BI953" s="144">
        <f>IF(N953="nulová",J953,0)</f>
        <v>0</v>
      </c>
      <c r="BJ953" s="18" t="s">
        <v>80</v>
      </c>
      <c r="BK953" s="144">
        <f>ROUND(I953*H953,2)</f>
        <v>0</v>
      </c>
      <c r="BL953" s="18" t="s">
        <v>173</v>
      </c>
      <c r="BM953" s="143" t="s">
        <v>1082</v>
      </c>
    </row>
    <row r="954" spans="2:65" s="1" customFormat="1" ht="11.25">
      <c r="B954" s="33"/>
      <c r="D954" s="145" t="s">
        <v>175</v>
      </c>
      <c r="F954" s="146" t="s">
        <v>1083</v>
      </c>
      <c r="I954" s="147"/>
      <c r="L954" s="33"/>
      <c r="M954" s="148"/>
      <c r="T954" s="54"/>
      <c r="AT954" s="18" t="s">
        <v>175</v>
      </c>
      <c r="AU954" s="18" t="s">
        <v>82</v>
      </c>
    </row>
    <row r="955" spans="2:65" s="12" customFormat="1" ht="11.25">
      <c r="B955" s="149"/>
      <c r="D955" s="150" t="s">
        <v>177</v>
      </c>
      <c r="E955" s="151" t="s">
        <v>19</v>
      </c>
      <c r="F955" s="152" t="s">
        <v>407</v>
      </c>
      <c r="H955" s="151" t="s">
        <v>19</v>
      </c>
      <c r="I955" s="153"/>
      <c r="L955" s="149"/>
      <c r="M955" s="154"/>
      <c r="T955" s="155"/>
      <c r="AT955" s="151" t="s">
        <v>177</v>
      </c>
      <c r="AU955" s="151" t="s">
        <v>82</v>
      </c>
      <c r="AV955" s="12" t="s">
        <v>80</v>
      </c>
      <c r="AW955" s="12" t="s">
        <v>33</v>
      </c>
      <c r="AX955" s="12" t="s">
        <v>72</v>
      </c>
      <c r="AY955" s="151" t="s">
        <v>166</v>
      </c>
    </row>
    <row r="956" spans="2:65" s="12" customFormat="1" ht="11.25">
      <c r="B956" s="149"/>
      <c r="D956" s="150" t="s">
        <v>177</v>
      </c>
      <c r="E956" s="151" t="s">
        <v>19</v>
      </c>
      <c r="F956" s="152" t="s">
        <v>1084</v>
      </c>
      <c r="H956" s="151" t="s">
        <v>19</v>
      </c>
      <c r="I956" s="153"/>
      <c r="L956" s="149"/>
      <c r="M956" s="154"/>
      <c r="T956" s="155"/>
      <c r="AT956" s="151" t="s">
        <v>177</v>
      </c>
      <c r="AU956" s="151" t="s">
        <v>82</v>
      </c>
      <c r="AV956" s="12" t="s">
        <v>80</v>
      </c>
      <c r="AW956" s="12" t="s">
        <v>33</v>
      </c>
      <c r="AX956" s="12" t="s">
        <v>72</v>
      </c>
      <c r="AY956" s="151" t="s">
        <v>166</v>
      </c>
    </row>
    <row r="957" spans="2:65" s="12" customFormat="1" ht="11.25">
      <c r="B957" s="149"/>
      <c r="D957" s="150" t="s">
        <v>177</v>
      </c>
      <c r="E957" s="151" t="s">
        <v>19</v>
      </c>
      <c r="F957" s="152" t="s">
        <v>1075</v>
      </c>
      <c r="H957" s="151" t="s">
        <v>19</v>
      </c>
      <c r="I957" s="153"/>
      <c r="L957" s="149"/>
      <c r="M957" s="154"/>
      <c r="T957" s="155"/>
      <c r="AT957" s="151" t="s">
        <v>177</v>
      </c>
      <c r="AU957" s="151" t="s">
        <v>82</v>
      </c>
      <c r="AV957" s="12" t="s">
        <v>80</v>
      </c>
      <c r="AW957" s="12" t="s">
        <v>33</v>
      </c>
      <c r="AX957" s="12" t="s">
        <v>72</v>
      </c>
      <c r="AY957" s="151" t="s">
        <v>166</v>
      </c>
    </row>
    <row r="958" spans="2:65" s="13" customFormat="1" ht="11.25">
      <c r="B958" s="156"/>
      <c r="D958" s="150" t="s">
        <v>177</v>
      </c>
      <c r="E958" s="157" t="s">
        <v>19</v>
      </c>
      <c r="F958" s="158" t="s">
        <v>1085</v>
      </c>
      <c r="H958" s="159">
        <v>852.08</v>
      </c>
      <c r="I958" s="160"/>
      <c r="L958" s="156"/>
      <c r="M958" s="161"/>
      <c r="T958" s="162"/>
      <c r="AT958" s="157" t="s">
        <v>177</v>
      </c>
      <c r="AU958" s="157" t="s">
        <v>82</v>
      </c>
      <c r="AV958" s="13" t="s">
        <v>82</v>
      </c>
      <c r="AW958" s="13" t="s">
        <v>33</v>
      </c>
      <c r="AX958" s="13" t="s">
        <v>72</v>
      </c>
      <c r="AY958" s="157" t="s">
        <v>166</v>
      </c>
    </row>
    <row r="959" spans="2:65" s="15" customFormat="1" ht="11.25">
      <c r="B959" s="180"/>
      <c r="D959" s="150" t="s">
        <v>177</v>
      </c>
      <c r="E959" s="181" t="s">
        <v>19</v>
      </c>
      <c r="F959" s="182" t="s">
        <v>410</v>
      </c>
      <c r="H959" s="183">
        <v>852.08</v>
      </c>
      <c r="I959" s="184"/>
      <c r="L959" s="180"/>
      <c r="M959" s="185"/>
      <c r="T959" s="186"/>
      <c r="AT959" s="181" t="s">
        <v>177</v>
      </c>
      <c r="AU959" s="181" t="s">
        <v>82</v>
      </c>
      <c r="AV959" s="15" t="s">
        <v>185</v>
      </c>
      <c r="AW959" s="15" t="s">
        <v>33</v>
      </c>
      <c r="AX959" s="15" t="s">
        <v>72</v>
      </c>
      <c r="AY959" s="181" t="s">
        <v>166</v>
      </c>
    </row>
    <row r="960" spans="2:65" s="13" customFormat="1" ht="11.25">
      <c r="B960" s="156"/>
      <c r="D960" s="150" t="s">
        <v>177</v>
      </c>
      <c r="E960" s="157" t="s">
        <v>19</v>
      </c>
      <c r="F960" s="158" t="s">
        <v>1086</v>
      </c>
      <c r="H960" s="159">
        <v>80.947999999999993</v>
      </c>
      <c r="I960" s="160"/>
      <c r="L960" s="156"/>
      <c r="M960" s="161"/>
      <c r="T960" s="162"/>
      <c r="AT960" s="157" t="s">
        <v>177</v>
      </c>
      <c r="AU960" s="157" t="s">
        <v>82</v>
      </c>
      <c r="AV960" s="13" t="s">
        <v>82</v>
      </c>
      <c r="AW960" s="13" t="s">
        <v>33</v>
      </c>
      <c r="AX960" s="13" t="s">
        <v>72</v>
      </c>
      <c r="AY960" s="157" t="s">
        <v>166</v>
      </c>
    </row>
    <row r="961" spans="2:65" s="12" customFormat="1" ht="11.25">
      <c r="B961" s="149"/>
      <c r="D961" s="150" t="s">
        <v>177</v>
      </c>
      <c r="E961" s="151" t="s">
        <v>19</v>
      </c>
      <c r="F961" s="152" t="s">
        <v>1087</v>
      </c>
      <c r="H961" s="151" t="s">
        <v>19</v>
      </c>
      <c r="I961" s="153"/>
      <c r="L961" s="149"/>
      <c r="M961" s="154"/>
      <c r="T961" s="155"/>
      <c r="AT961" s="151" t="s">
        <v>177</v>
      </c>
      <c r="AU961" s="151" t="s">
        <v>82</v>
      </c>
      <c r="AV961" s="12" t="s">
        <v>80</v>
      </c>
      <c r="AW961" s="12" t="s">
        <v>33</v>
      </c>
      <c r="AX961" s="12" t="s">
        <v>72</v>
      </c>
      <c r="AY961" s="151" t="s">
        <v>166</v>
      </c>
    </row>
    <row r="962" spans="2:65" s="13" customFormat="1" ht="11.25">
      <c r="B962" s="156"/>
      <c r="D962" s="150" t="s">
        <v>177</v>
      </c>
      <c r="E962" s="157" t="s">
        <v>19</v>
      </c>
      <c r="F962" s="158" t="s">
        <v>1088</v>
      </c>
      <c r="H962" s="159">
        <v>49.92</v>
      </c>
      <c r="I962" s="160"/>
      <c r="L962" s="156"/>
      <c r="M962" s="161"/>
      <c r="T962" s="162"/>
      <c r="AT962" s="157" t="s">
        <v>177</v>
      </c>
      <c r="AU962" s="157" t="s">
        <v>82</v>
      </c>
      <c r="AV962" s="13" t="s">
        <v>82</v>
      </c>
      <c r="AW962" s="13" t="s">
        <v>33</v>
      </c>
      <c r="AX962" s="13" t="s">
        <v>72</v>
      </c>
      <c r="AY962" s="157" t="s">
        <v>166</v>
      </c>
    </row>
    <row r="963" spans="2:65" s="15" customFormat="1" ht="11.25">
      <c r="B963" s="180"/>
      <c r="D963" s="150" t="s">
        <v>177</v>
      </c>
      <c r="E963" s="181" t="s">
        <v>19</v>
      </c>
      <c r="F963" s="182" t="s">
        <v>410</v>
      </c>
      <c r="H963" s="183">
        <v>130.86799999999999</v>
      </c>
      <c r="I963" s="184"/>
      <c r="L963" s="180"/>
      <c r="M963" s="185"/>
      <c r="T963" s="186"/>
      <c r="AT963" s="181" t="s">
        <v>177</v>
      </c>
      <c r="AU963" s="181" t="s">
        <v>82</v>
      </c>
      <c r="AV963" s="15" t="s">
        <v>185</v>
      </c>
      <c r="AW963" s="15" t="s">
        <v>33</v>
      </c>
      <c r="AX963" s="15" t="s">
        <v>80</v>
      </c>
      <c r="AY963" s="181" t="s">
        <v>166</v>
      </c>
    </row>
    <row r="964" spans="2:65" s="1" customFormat="1" ht="33" customHeight="1">
      <c r="B964" s="33"/>
      <c r="C964" s="132" t="s">
        <v>1089</v>
      </c>
      <c r="D964" s="132" t="s">
        <v>168</v>
      </c>
      <c r="E964" s="133" t="s">
        <v>1090</v>
      </c>
      <c r="F964" s="134" t="s">
        <v>1091</v>
      </c>
      <c r="G964" s="135" t="s">
        <v>197</v>
      </c>
      <c r="H964" s="136">
        <v>15.409000000000001</v>
      </c>
      <c r="I964" s="137"/>
      <c r="J964" s="138">
        <f>ROUND(I964*H964,2)</f>
        <v>0</v>
      </c>
      <c r="K964" s="134" t="s">
        <v>172</v>
      </c>
      <c r="L964" s="33"/>
      <c r="M964" s="139" t="s">
        <v>19</v>
      </c>
      <c r="N964" s="140" t="s">
        <v>43</v>
      </c>
      <c r="P964" s="141">
        <f>O964*H964</f>
        <v>0</v>
      </c>
      <c r="Q964" s="141">
        <v>0</v>
      </c>
      <c r="R964" s="141">
        <f>Q964*H964</f>
        <v>0</v>
      </c>
      <c r="S964" s="141">
        <v>0</v>
      </c>
      <c r="T964" s="142">
        <f>S964*H964</f>
        <v>0</v>
      </c>
      <c r="AR964" s="143" t="s">
        <v>173</v>
      </c>
      <c r="AT964" s="143" t="s">
        <v>168</v>
      </c>
      <c r="AU964" s="143" t="s">
        <v>82</v>
      </c>
      <c r="AY964" s="18" t="s">
        <v>166</v>
      </c>
      <c r="BE964" s="144">
        <f>IF(N964="základní",J964,0)</f>
        <v>0</v>
      </c>
      <c r="BF964" s="144">
        <f>IF(N964="snížená",J964,0)</f>
        <v>0</v>
      </c>
      <c r="BG964" s="144">
        <f>IF(N964="zákl. přenesená",J964,0)</f>
        <v>0</v>
      </c>
      <c r="BH964" s="144">
        <f>IF(N964="sníž. přenesená",J964,0)</f>
        <v>0</v>
      </c>
      <c r="BI964" s="144">
        <f>IF(N964="nulová",J964,0)</f>
        <v>0</v>
      </c>
      <c r="BJ964" s="18" t="s">
        <v>80</v>
      </c>
      <c r="BK964" s="144">
        <f>ROUND(I964*H964,2)</f>
        <v>0</v>
      </c>
      <c r="BL964" s="18" t="s">
        <v>173</v>
      </c>
      <c r="BM964" s="143" t="s">
        <v>1092</v>
      </c>
    </row>
    <row r="965" spans="2:65" s="1" customFormat="1" ht="11.25">
      <c r="B965" s="33"/>
      <c r="D965" s="145" t="s">
        <v>175</v>
      </c>
      <c r="F965" s="146" t="s">
        <v>1093</v>
      </c>
      <c r="I965" s="147"/>
      <c r="L965" s="33"/>
      <c r="M965" s="148"/>
      <c r="T965" s="54"/>
      <c r="AT965" s="18" t="s">
        <v>175</v>
      </c>
      <c r="AU965" s="18" t="s">
        <v>82</v>
      </c>
    </row>
    <row r="966" spans="2:65" s="1" customFormat="1" ht="37.9" customHeight="1">
      <c r="B966" s="33"/>
      <c r="C966" s="132" t="s">
        <v>1094</v>
      </c>
      <c r="D966" s="132" t="s">
        <v>168</v>
      </c>
      <c r="E966" s="133" t="s">
        <v>1095</v>
      </c>
      <c r="F966" s="134" t="s">
        <v>1096</v>
      </c>
      <c r="G966" s="135" t="s">
        <v>197</v>
      </c>
      <c r="H966" s="136">
        <v>130.86799999999999</v>
      </c>
      <c r="I966" s="137"/>
      <c r="J966" s="138">
        <f>ROUND(I966*H966,2)</f>
        <v>0</v>
      </c>
      <c r="K966" s="134" t="s">
        <v>172</v>
      </c>
      <c r="L966" s="33"/>
      <c r="M966" s="139" t="s">
        <v>19</v>
      </c>
      <c r="N966" s="140" t="s">
        <v>43</v>
      </c>
      <c r="P966" s="141">
        <f>O966*H966</f>
        <v>0</v>
      </c>
      <c r="Q966" s="141">
        <v>0</v>
      </c>
      <c r="R966" s="141">
        <f>Q966*H966</f>
        <v>0</v>
      </c>
      <c r="S966" s="141">
        <v>0</v>
      </c>
      <c r="T966" s="142">
        <f>S966*H966</f>
        <v>0</v>
      </c>
      <c r="AR966" s="143" t="s">
        <v>173</v>
      </c>
      <c r="AT966" s="143" t="s">
        <v>168</v>
      </c>
      <c r="AU966" s="143" t="s">
        <v>82</v>
      </c>
      <c r="AY966" s="18" t="s">
        <v>166</v>
      </c>
      <c r="BE966" s="144">
        <f>IF(N966="základní",J966,0)</f>
        <v>0</v>
      </c>
      <c r="BF966" s="144">
        <f>IF(N966="snížená",J966,0)</f>
        <v>0</v>
      </c>
      <c r="BG966" s="144">
        <f>IF(N966="zákl. přenesená",J966,0)</f>
        <v>0</v>
      </c>
      <c r="BH966" s="144">
        <f>IF(N966="sníž. přenesená",J966,0)</f>
        <v>0</v>
      </c>
      <c r="BI966" s="144">
        <f>IF(N966="nulová",J966,0)</f>
        <v>0</v>
      </c>
      <c r="BJ966" s="18" t="s">
        <v>80</v>
      </c>
      <c r="BK966" s="144">
        <f>ROUND(I966*H966,2)</f>
        <v>0</v>
      </c>
      <c r="BL966" s="18" t="s">
        <v>173</v>
      </c>
      <c r="BM966" s="143" t="s">
        <v>1097</v>
      </c>
    </row>
    <row r="967" spans="2:65" s="1" customFormat="1" ht="11.25">
      <c r="B967" s="33"/>
      <c r="D967" s="145" t="s">
        <v>175</v>
      </c>
      <c r="F967" s="146" t="s">
        <v>1098</v>
      </c>
      <c r="I967" s="147"/>
      <c r="L967" s="33"/>
      <c r="M967" s="148"/>
      <c r="T967" s="54"/>
      <c r="AT967" s="18" t="s">
        <v>175</v>
      </c>
      <c r="AU967" s="18" t="s">
        <v>82</v>
      </c>
    </row>
    <row r="968" spans="2:65" s="1" customFormat="1" ht="44.25" customHeight="1">
      <c r="B968" s="33"/>
      <c r="C968" s="132" t="s">
        <v>1099</v>
      </c>
      <c r="D968" s="132" t="s">
        <v>168</v>
      </c>
      <c r="E968" s="133" t="s">
        <v>1100</v>
      </c>
      <c r="F968" s="134" t="s">
        <v>1101</v>
      </c>
      <c r="G968" s="135" t="s">
        <v>197</v>
      </c>
      <c r="H968" s="136">
        <v>130.86799999999999</v>
      </c>
      <c r="I968" s="137"/>
      <c r="J968" s="138">
        <f>ROUND(I968*H968,2)</f>
        <v>0</v>
      </c>
      <c r="K968" s="134" t="s">
        <v>172</v>
      </c>
      <c r="L968" s="33"/>
      <c r="M968" s="139" t="s">
        <v>19</v>
      </c>
      <c r="N968" s="140" t="s">
        <v>43</v>
      </c>
      <c r="P968" s="141">
        <f>O968*H968</f>
        <v>0</v>
      </c>
      <c r="Q968" s="141">
        <v>0</v>
      </c>
      <c r="R968" s="141">
        <f>Q968*H968</f>
        <v>0</v>
      </c>
      <c r="S968" s="141">
        <v>0</v>
      </c>
      <c r="T968" s="142">
        <f>S968*H968</f>
        <v>0</v>
      </c>
      <c r="AR968" s="143" t="s">
        <v>173</v>
      </c>
      <c r="AT968" s="143" t="s">
        <v>168</v>
      </c>
      <c r="AU968" s="143" t="s">
        <v>82</v>
      </c>
      <c r="AY968" s="18" t="s">
        <v>166</v>
      </c>
      <c r="BE968" s="144">
        <f>IF(N968="základní",J968,0)</f>
        <v>0</v>
      </c>
      <c r="BF968" s="144">
        <f>IF(N968="snížená",J968,0)</f>
        <v>0</v>
      </c>
      <c r="BG968" s="144">
        <f>IF(N968="zákl. přenesená",J968,0)</f>
        <v>0</v>
      </c>
      <c r="BH968" s="144">
        <f>IF(N968="sníž. přenesená",J968,0)</f>
        <v>0</v>
      </c>
      <c r="BI968" s="144">
        <f>IF(N968="nulová",J968,0)</f>
        <v>0</v>
      </c>
      <c r="BJ968" s="18" t="s">
        <v>80</v>
      </c>
      <c r="BK968" s="144">
        <f>ROUND(I968*H968,2)</f>
        <v>0</v>
      </c>
      <c r="BL968" s="18" t="s">
        <v>173</v>
      </c>
      <c r="BM968" s="143" t="s">
        <v>1102</v>
      </c>
    </row>
    <row r="969" spans="2:65" s="1" customFormat="1" ht="11.25">
      <c r="B969" s="33"/>
      <c r="D969" s="145" t="s">
        <v>175</v>
      </c>
      <c r="F969" s="146" t="s">
        <v>1103</v>
      </c>
      <c r="I969" s="147"/>
      <c r="L969" s="33"/>
      <c r="M969" s="148"/>
      <c r="T969" s="54"/>
      <c r="AT969" s="18" t="s">
        <v>175</v>
      </c>
      <c r="AU969" s="18" t="s">
        <v>82</v>
      </c>
    </row>
    <row r="970" spans="2:65" s="1" customFormat="1" ht="37.9" customHeight="1">
      <c r="B970" s="33"/>
      <c r="C970" s="132" t="s">
        <v>1104</v>
      </c>
      <c r="D970" s="132" t="s">
        <v>168</v>
      </c>
      <c r="E970" s="133" t="s">
        <v>1105</v>
      </c>
      <c r="F970" s="134" t="s">
        <v>1106</v>
      </c>
      <c r="G970" s="135" t="s">
        <v>197</v>
      </c>
      <c r="H970" s="136">
        <v>130.86799999999999</v>
      </c>
      <c r="I970" s="137"/>
      <c r="J970" s="138">
        <f>ROUND(I970*H970,2)</f>
        <v>0</v>
      </c>
      <c r="K970" s="134" t="s">
        <v>172</v>
      </c>
      <c r="L970" s="33"/>
      <c r="M970" s="139" t="s">
        <v>19</v>
      </c>
      <c r="N970" s="140" t="s">
        <v>43</v>
      </c>
      <c r="P970" s="141">
        <f>O970*H970</f>
        <v>0</v>
      </c>
      <c r="Q970" s="141">
        <v>9.1E-4</v>
      </c>
      <c r="R970" s="141">
        <f>Q970*H970</f>
        <v>0.11908988</v>
      </c>
      <c r="S970" s="141">
        <v>0</v>
      </c>
      <c r="T970" s="142">
        <f>S970*H970</f>
        <v>0</v>
      </c>
      <c r="AR970" s="143" t="s">
        <v>173</v>
      </c>
      <c r="AT970" s="143" t="s">
        <v>168</v>
      </c>
      <c r="AU970" s="143" t="s">
        <v>82</v>
      </c>
      <c r="AY970" s="18" t="s">
        <v>166</v>
      </c>
      <c r="BE970" s="144">
        <f>IF(N970="základní",J970,0)</f>
        <v>0</v>
      </c>
      <c r="BF970" s="144">
        <f>IF(N970="snížená",J970,0)</f>
        <v>0</v>
      </c>
      <c r="BG970" s="144">
        <f>IF(N970="zákl. přenesená",J970,0)</f>
        <v>0</v>
      </c>
      <c r="BH970" s="144">
        <f>IF(N970="sníž. přenesená",J970,0)</f>
        <v>0</v>
      </c>
      <c r="BI970" s="144">
        <f>IF(N970="nulová",J970,0)</f>
        <v>0</v>
      </c>
      <c r="BJ970" s="18" t="s">
        <v>80</v>
      </c>
      <c r="BK970" s="144">
        <f>ROUND(I970*H970,2)</f>
        <v>0</v>
      </c>
      <c r="BL970" s="18" t="s">
        <v>173</v>
      </c>
      <c r="BM970" s="143" t="s">
        <v>1107</v>
      </c>
    </row>
    <row r="971" spans="2:65" s="1" customFormat="1" ht="11.25">
      <c r="B971" s="33"/>
      <c r="D971" s="145" t="s">
        <v>175</v>
      </c>
      <c r="F971" s="146" t="s">
        <v>1108</v>
      </c>
      <c r="I971" s="147"/>
      <c r="L971" s="33"/>
      <c r="M971" s="148"/>
      <c r="T971" s="54"/>
      <c r="AT971" s="18" t="s">
        <v>175</v>
      </c>
      <c r="AU971" s="18" t="s">
        <v>82</v>
      </c>
    </row>
    <row r="972" spans="2:65" s="12" customFormat="1" ht="11.25">
      <c r="B972" s="149"/>
      <c r="D972" s="150" t="s">
        <v>177</v>
      </c>
      <c r="E972" s="151" t="s">
        <v>19</v>
      </c>
      <c r="F972" s="152" t="s">
        <v>407</v>
      </c>
      <c r="H972" s="151" t="s">
        <v>19</v>
      </c>
      <c r="I972" s="153"/>
      <c r="L972" s="149"/>
      <c r="M972" s="154"/>
      <c r="T972" s="155"/>
      <c r="AT972" s="151" t="s">
        <v>177</v>
      </c>
      <c r="AU972" s="151" t="s">
        <v>82</v>
      </c>
      <c r="AV972" s="12" t="s">
        <v>80</v>
      </c>
      <c r="AW972" s="12" t="s">
        <v>33</v>
      </c>
      <c r="AX972" s="12" t="s">
        <v>72</v>
      </c>
      <c r="AY972" s="151" t="s">
        <v>166</v>
      </c>
    </row>
    <row r="973" spans="2:65" s="12" customFormat="1" ht="11.25">
      <c r="B973" s="149"/>
      <c r="D973" s="150" t="s">
        <v>177</v>
      </c>
      <c r="E973" s="151" t="s">
        <v>19</v>
      </c>
      <c r="F973" s="152" t="s">
        <v>1084</v>
      </c>
      <c r="H973" s="151" t="s">
        <v>19</v>
      </c>
      <c r="I973" s="153"/>
      <c r="L973" s="149"/>
      <c r="M973" s="154"/>
      <c r="T973" s="155"/>
      <c r="AT973" s="151" t="s">
        <v>177</v>
      </c>
      <c r="AU973" s="151" t="s">
        <v>82</v>
      </c>
      <c r="AV973" s="12" t="s">
        <v>80</v>
      </c>
      <c r="AW973" s="12" t="s">
        <v>33</v>
      </c>
      <c r="AX973" s="12" t="s">
        <v>72</v>
      </c>
      <c r="AY973" s="151" t="s">
        <v>166</v>
      </c>
    </row>
    <row r="974" spans="2:65" s="13" customFormat="1" ht="11.25">
      <c r="B974" s="156"/>
      <c r="D974" s="150" t="s">
        <v>177</v>
      </c>
      <c r="E974" s="157" t="s">
        <v>19</v>
      </c>
      <c r="F974" s="158" t="s">
        <v>1109</v>
      </c>
      <c r="H974" s="159">
        <v>130.86799999999999</v>
      </c>
      <c r="I974" s="160"/>
      <c r="L974" s="156"/>
      <c r="M974" s="161"/>
      <c r="T974" s="162"/>
      <c r="AT974" s="157" t="s">
        <v>177</v>
      </c>
      <c r="AU974" s="157" t="s">
        <v>82</v>
      </c>
      <c r="AV974" s="13" t="s">
        <v>82</v>
      </c>
      <c r="AW974" s="13" t="s">
        <v>33</v>
      </c>
      <c r="AX974" s="13" t="s">
        <v>80</v>
      </c>
      <c r="AY974" s="157" t="s">
        <v>166</v>
      </c>
    </row>
    <row r="975" spans="2:65" s="1" customFormat="1" ht="24.2" customHeight="1">
      <c r="B975" s="33"/>
      <c r="C975" s="132" t="s">
        <v>1110</v>
      </c>
      <c r="D975" s="132" t="s">
        <v>168</v>
      </c>
      <c r="E975" s="133" t="s">
        <v>1111</v>
      </c>
      <c r="F975" s="134" t="s">
        <v>1112</v>
      </c>
      <c r="G975" s="135" t="s">
        <v>188</v>
      </c>
      <c r="H975" s="136">
        <v>134.49</v>
      </c>
      <c r="I975" s="137"/>
      <c r="J975" s="138">
        <f>ROUND(I975*H975,2)</f>
        <v>0</v>
      </c>
      <c r="K975" s="134" t="s">
        <v>172</v>
      </c>
      <c r="L975" s="33"/>
      <c r="M975" s="139" t="s">
        <v>19</v>
      </c>
      <c r="N975" s="140" t="s">
        <v>43</v>
      </c>
      <c r="P975" s="141">
        <f>O975*H975</f>
        <v>0</v>
      </c>
      <c r="Q975" s="141">
        <v>0.08</v>
      </c>
      <c r="R975" s="141">
        <f>Q975*H975</f>
        <v>10.759200000000002</v>
      </c>
      <c r="S975" s="141">
        <v>0</v>
      </c>
      <c r="T975" s="142">
        <f>S975*H975</f>
        <v>0</v>
      </c>
      <c r="AR975" s="143" t="s">
        <v>173</v>
      </c>
      <c r="AT975" s="143" t="s">
        <v>168</v>
      </c>
      <c r="AU975" s="143" t="s">
        <v>82</v>
      </c>
      <c r="AY975" s="18" t="s">
        <v>166</v>
      </c>
      <c r="BE975" s="144">
        <f>IF(N975="základní",J975,0)</f>
        <v>0</v>
      </c>
      <c r="BF975" s="144">
        <f>IF(N975="snížená",J975,0)</f>
        <v>0</v>
      </c>
      <c r="BG975" s="144">
        <f>IF(N975="zákl. přenesená",J975,0)</f>
        <v>0</v>
      </c>
      <c r="BH975" s="144">
        <f>IF(N975="sníž. přenesená",J975,0)</f>
        <v>0</v>
      </c>
      <c r="BI975" s="144">
        <f>IF(N975="nulová",J975,0)</f>
        <v>0</v>
      </c>
      <c r="BJ975" s="18" t="s">
        <v>80</v>
      </c>
      <c r="BK975" s="144">
        <f>ROUND(I975*H975,2)</f>
        <v>0</v>
      </c>
      <c r="BL975" s="18" t="s">
        <v>173</v>
      </c>
      <c r="BM975" s="143" t="s">
        <v>1113</v>
      </c>
    </row>
    <row r="976" spans="2:65" s="1" customFormat="1" ht="11.25">
      <c r="B976" s="33"/>
      <c r="D976" s="145" t="s">
        <v>175</v>
      </c>
      <c r="F976" s="146" t="s">
        <v>1114</v>
      </c>
      <c r="I976" s="147"/>
      <c r="L976" s="33"/>
      <c r="M976" s="148"/>
      <c r="T976" s="54"/>
      <c r="AT976" s="18" t="s">
        <v>175</v>
      </c>
      <c r="AU976" s="18" t="s">
        <v>82</v>
      </c>
    </row>
    <row r="977" spans="2:65" s="12" customFormat="1" ht="11.25">
      <c r="B977" s="149"/>
      <c r="D977" s="150" t="s">
        <v>177</v>
      </c>
      <c r="E977" s="151" t="s">
        <v>19</v>
      </c>
      <c r="F977" s="152" t="s">
        <v>407</v>
      </c>
      <c r="H977" s="151" t="s">
        <v>19</v>
      </c>
      <c r="I977" s="153"/>
      <c r="L977" s="149"/>
      <c r="M977" s="154"/>
      <c r="T977" s="155"/>
      <c r="AT977" s="151" t="s">
        <v>177</v>
      </c>
      <c r="AU977" s="151" t="s">
        <v>82</v>
      </c>
      <c r="AV977" s="12" t="s">
        <v>80</v>
      </c>
      <c r="AW977" s="12" t="s">
        <v>33</v>
      </c>
      <c r="AX977" s="12" t="s">
        <v>72</v>
      </c>
      <c r="AY977" s="151" t="s">
        <v>166</v>
      </c>
    </row>
    <row r="978" spans="2:65" s="12" customFormat="1" ht="11.25">
      <c r="B978" s="149"/>
      <c r="D978" s="150" t="s">
        <v>177</v>
      </c>
      <c r="E978" s="151" t="s">
        <v>19</v>
      </c>
      <c r="F978" s="152" t="s">
        <v>1115</v>
      </c>
      <c r="H978" s="151" t="s">
        <v>19</v>
      </c>
      <c r="I978" s="153"/>
      <c r="L978" s="149"/>
      <c r="M978" s="154"/>
      <c r="T978" s="155"/>
      <c r="AT978" s="151" t="s">
        <v>177</v>
      </c>
      <c r="AU978" s="151" t="s">
        <v>82</v>
      </c>
      <c r="AV978" s="12" t="s">
        <v>80</v>
      </c>
      <c r="AW978" s="12" t="s">
        <v>33</v>
      </c>
      <c r="AX978" s="12" t="s">
        <v>72</v>
      </c>
      <c r="AY978" s="151" t="s">
        <v>166</v>
      </c>
    </row>
    <row r="979" spans="2:65" s="13" customFormat="1" ht="11.25">
      <c r="B979" s="156"/>
      <c r="D979" s="150" t="s">
        <v>177</v>
      </c>
      <c r="E979" s="157" t="s">
        <v>19</v>
      </c>
      <c r="F979" s="158" t="s">
        <v>1116</v>
      </c>
      <c r="H979" s="159">
        <v>134.49</v>
      </c>
      <c r="I979" s="160"/>
      <c r="L979" s="156"/>
      <c r="M979" s="161"/>
      <c r="T979" s="162"/>
      <c r="AT979" s="157" t="s">
        <v>177</v>
      </c>
      <c r="AU979" s="157" t="s">
        <v>82</v>
      </c>
      <c r="AV979" s="13" t="s">
        <v>82</v>
      </c>
      <c r="AW979" s="13" t="s">
        <v>33</v>
      </c>
      <c r="AX979" s="13" t="s">
        <v>80</v>
      </c>
      <c r="AY979" s="157" t="s">
        <v>166</v>
      </c>
    </row>
    <row r="980" spans="2:65" s="1" customFormat="1" ht="24.2" customHeight="1">
      <c r="B980" s="33"/>
      <c r="C980" s="132" t="s">
        <v>1117</v>
      </c>
      <c r="D980" s="132" t="s">
        <v>168</v>
      </c>
      <c r="E980" s="133" t="s">
        <v>1118</v>
      </c>
      <c r="F980" s="134" t="s">
        <v>1119</v>
      </c>
      <c r="G980" s="135" t="s">
        <v>188</v>
      </c>
      <c r="H980" s="136">
        <v>333.5</v>
      </c>
      <c r="I980" s="137"/>
      <c r="J980" s="138">
        <f>ROUND(I980*H980,2)</f>
        <v>0</v>
      </c>
      <c r="K980" s="134" t="s">
        <v>172</v>
      </c>
      <c r="L980" s="33"/>
      <c r="M980" s="139" t="s">
        <v>19</v>
      </c>
      <c r="N980" s="140" t="s">
        <v>43</v>
      </c>
      <c r="P980" s="141">
        <f>O980*H980</f>
        <v>0</v>
      </c>
      <c r="Q980" s="141">
        <v>0</v>
      </c>
      <c r="R980" s="141">
        <f>Q980*H980</f>
        <v>0</v>
      </c>
      <c r="S980" s="141">
        <v>0</v>
      </c>
      <c r="T980" s="142">
        <f>S980*H980</f>
        <v>0</v>
      </c>
      <c r="AR980" s="143" t="s">
        <v>173</v>
      </c>
      <c r="AT980" s="143" t="s">
        <v>168</v>
      </c>
      <c r="AU980" s="143" t="s">
        <v>82</v>
      </c>
      <c r="AY980" s="18" t="s">
        <v>166</v>
      </c>
      <c r="BE980" s="144">
        <f>IF(N980="základní",J980,0)</f>
        <v>0</v>
      </c>
      <c r="BF980" s="144">
        <f>IF(N980="snížená",J980,0)</f>
        <v>0</v>
      </c>
      <c r="BG980" s="144">
        <f>IF(N980="zákl. přenesená",J980,0)</f>
        <v>0</v>
      </c>
      <c r="BH980" s="144">
        <f>IF(N980="sníž. přenesená",J980,0)</f>
        <v>0</v>
      </c>
      <c r="BI980" s="144">
        <f>IF(N980="nulová",J980,0)</f>
        <v>0</v>
      </c>
      <c r="BJ980" s="18" t="s">
        <v>80</v>
      </c>
      <c r="BK980" s="144">
        <f>ROUND(I980*H980,2)</f>
        <v>0</v>
      </c>
      <c r="BL980" s="18" t="s">
        <v>173</v>
      </c>
      <c r="BM980" s="143" t="s">
        <v>1120</v>
      </c>
    </row>
    <row r="981" spans="2:65" s="1" customFormat="1" ht="11.25">
      <c r="B981" s="33"/>
      <c r="D981" s="145" t="s">
        <v>175</v>
      </c>
      <c r="F981" s="146" t="s">
        <v>1121</v>
      </c>
      <c r="I981" s="147"/>
      <c r="L981" s="33"/>
      <c r="M981" s="148"/>
      <c r="T981" s="54"/>
      <c r="AT981" s="18" t="s">
        <v>175</v>
      </c>
      <c r="AU981" s="18" t="s">
        <v>82</v>
      </c>
    </row>
    <row r="982" spans="2:65" s="12" customFormat="1" ht="11.25">
      <c r="B982" s="149"/>
      <c r="D982" s="150" t="s">
        <v>177</v>
      </c>
      <c r="E982" s="151" t="s">
        <v>19</v>
      </c>
      <c r="F982" s="152" t="s">
        <v>407</v>
      </c>
      <c r="H982" s="151" t="s">
        <v>19</v>
      </c>
      <c r="I982" s="153"/>
      <c r="L982" s="149"/>
      <c r="M982" s="154"/>
      <c r="T982" s="155"/>
      <c r="AT982" s="151" t="s">
        <v>177</v>
      </c>
      <c r="AU982" s="151" t="s">
        <v>82</v>
      </c>
      <c r="AV982" s="12" t="s">
        <v>80</v>
      </c>
      <c r="AW982" s="12" t="s">
        <v>33</v>
      </c>
      <c r="AX982" s="12" t="s">
        <v>72</v>
      </c>
      <c r="AY982" s="151" t="s">
        <v>166</v>
      </c>
    </row>
    <row r="983" spans="2:65" s="12" customFormat="1" ht="11.25">
      <c r="B983" s="149"/>
      <c r="D983" s="150" t="s">
        <v>177</v>
      </c>
      <c r="E983" s="151" t="s">
        <v>19</v>
      </c>
      <c r="F983" s="152" t="s">
        <v>1115</v>
      </c>
      <c r="H983" s="151" t="s">
        <v>19</v>
      </c>
      <c r="I983" s="153"/>
      <c r="L983" s="149"/>
      <c r="M983" s="154"/>
      <c r="T983" s="155"/>
      <c r="AT983" s="151" t="s">
        <v>177</v>
      </c>
      <c r="AU983" s="151" t="s">
        <v>82</v>
      </c>
      <c r="AV983" s="12" t="s">
        <v>80</v>
      </c>
      <c r="AW983" s="12" t="s">
        <v>33</v>
      </c>
      <c r="AX983" s="12" t="s">
        <v>72</v>
      </c>
      <c r="AY983" s="151" t="s">
        <v>166</v>
      </c>
    </row>
    <row r="984" spans="2:65" s="13" customFormat="1" ht="11.25">
      <c r="B984" s="156"/>
      <c r="D984" s="150" t="s">
        <v>177</v>
      </c>
      <c r="E984" s="157" t="s">
        <v>19</v>
      </c>
      <c r="F984" s="158" t="s">
        <v>1116</v>
      </c>
      <c r="H984" s="159">
        <v>134.49</v>
      </c>
      <c r="I984" s="160"/>
      <c r="L984" s="156"/>
      <c r="M984" s="161"/>
      <c r="T984" s="162"/>
      <c r="AT984" s="157" t="s">
        <v>177</v>
      </c>
      <c r="AU984" s="157" t="s">
        <v>82</v>
      </c>
      <c r="AV984" s="13" t="s">
        <v>82</v>
      </c>
      <c r="AW984" s="13" t="s">
        <v>33</v>
      </c>
      <c r="AX984" s="13" t="s">
        <v>72</v>
      </c>
      <c r="AY984" s="157" t="s">
        <v>166</v>
      </c>
    </row>
    <row r="985" spans="2:65" s="12" customFormat="1" ht="11.25">
      <c r="B985" s="149"/>
      <c r="D985" s="150" t="s">
        <v>177</v>
      </c>
      <c r="E985" s="151" t="s">
        <v>19</v>
      </c>
      <c r="F985" s="152" t="s">
        <v>1070</v>
      </c>
      <c r="H985" s="151" t="s">
        <v>19</v>
      </c>
      <c r="I985" s="153"/>
      <c r="L985" s="149"/>
      <c r="M985" s="154"/>
      <c r="T985" s="155"/>
      <c r="AT985" s="151" t="s">
        <v>177</v>
      </c>
      <c r="AU985" s="151" t="s">
        <v>82</v>
      </c>
      <c r="AV985" s="12" t="s">
        <v>80</v>
      </c>
      <c r="AW985" s="12" t="s">
        <v>33</v>
      </c>
      <c r="AX985" s="12" t="s">
        <v>72</v>
      </c>
      <c r="AY985" s="151" t="s">
        <v>166</v>
      </c>
    </row>
    <row r="986" spans="2:65" s="13" customFormat="1" ht="11.25">
      <c r="B986" s="156"/>
      <c r="D986" s="150" t="s">
        <v>177</v>
      </c>
      <c r="E986" s="157" t="s">
        <v>19</v>
      </c>
      <c r="F986" s="158" t="s">
        <v>1122</v>
      </c>
      <c r="H986" s="159">
        <v>176.98</v>
      </c>
      <c r="I986" s="160"/>
      <c r="L986" s="156"/>
      <c r="M986" s="161"/>
      <c r="T986" s="162"/>
      <c r="AT986" s="157" t="s">
        <v>177</v>
      </c>
      <c r="AU986" s="157" t="s">
        <v>82</v>
      </c>
      <c r="AV986" s="13" t="s">
        <v>82</v>
      </c>
      <c r="AW986" s="13" t="s">
        <v>33</v>
      </c>
      <c r="AX986" s="13" t="s">
        <v>72</v>
      </c>
      <c r="AY986" s="157" t="s">
        <v>166</v>
      </c>
    </row>
    <row r="987" spans="2:65" s="12" customFormat="1" ht="11.25">
      <c r="B987" s="149"/>
      <c r="D987" s="150" t="s">
        <v>177</v>
      </c>
      <c r="E987" s="151" t="s">
        <v>19</v>
      </c>
      <c r="F987" s="152" t="s">
        <v>1073</v>
      </c>
      <c r="H987" s="151" t="s">
        <v>19</v>
      </c>
      <c r="I987" s="153"/>
      <c r="L987" s="149"/>
      <c r="M987" s="154"/>
      <c r="T987" s="155"/>
      <c r="AT987" s="151" t="s">
        <v>177</v>
      </c>
      <c r="AU987" s="151" t="s">
        <v>82</v>
      </c>
      <c r="AV987" s="12" t="s">
        <v>80</v>
      </c>
      <c r="AW987" s="12" t="s">
        <v>33</v>
      </c>
      <c r="AX987" s="12" t="s">
        <v>72</v>
      </c>
      <c r="AY987" s="151" t="s">
        <v>166</v>
      </c>
    </row>
    <row r="988" spans="2:65" s="12" customFormat="1" ht="11.25">
      <c r="B988" s="149"/>
      <c r="D988" s="150" t="s">
        <v>177</v>
      </c>
      <c r="E988" s="151" t="s">
        <v>19</v>
      </c>
      <c r="F988" s="152" t="s">
        <v>1075</v>
      </c>
      <c r="H988" s="151" t="s">
        <v>19</v>
      </c>
      <c r="I988" s="153"/>
      <c r="L988" s="149"/>
      <c r="M988" s="154"/>
      <c r="T988" s="155"/>
      <c r="AT988" s="151" t="s">
        <v>177</v>
      </c>
      <c r="AU988" s="151" t="s">
        <v>82</v>
      </c>
      <c r="AV988" s="12" t="s">
        <v>80</v>
      </c>
      <c r="AW988" s="12" t="s">
        <v>33</v>
      </c>
      <c r="AX988" s="12" t="s">
        <v>72</v>
      </c>
      <c r="AY988" s="151" t="s">
        <v>166</v>
      </c>
    </row>
    <row r="989" spans="2:65" s="13" customFormat="1" ht="11.25">
      <c r="B989" s="156"/>
      <c r="D989" s="150" t="s">
        <v>177</v>
      </c>
      <c r="E989" s="157" t="s">
        <v>19</v>
      </c>
      <c r="F989" s="158" t="s">
        <v>1123</v>
      </c>
      <c r="H989" s="159">
        <v>22.03</v>
      </c>
      <c r="I989" s="160"/>
      <c r="L989" s="156"/>
      <c r="M989" s="161"/>
      <c r="T989" s="162"/>
      <c r="AT989" s="157" t="s">
        <v>177</v>
      </c>
      <c r="AU989" s="157" t="s">
        <v>82</v>
      </c>
      <c r="AV989" s="13" t="s">
        <v>82</v>
      </c>
      <c r="AW989" s="13" t="s">
        <v>33</v>
      </c>
      <c r="AX989" s="13" t="s">
        <v>72</v>
      </c>
      <c r="AY989" s="157" t="s">
        <v>166</v>
      </c>
    </row>
    <row r="990" spans="2:65" s="14" customFormat="1" ht="11.25">
      <c r="B990" s="163"/>
      <c r="D990" s="150" t="s">
        <v>177</v>
      </c>
      <c r="E990" s="164" t="s">
        <v>19</v>
      </c>
      <c r="F990" s="165" t="s">
        <v>206</v>
      </c>
      <c r="H990" s="166">
        <v>333.5</v>
      </c>
      <c r="I990" s="167"/>
      <c r="L990" s="163"/>
      <c r="M990" s="168"/>
      <c r="T990" s="169"/>
      <c r="AT990" s="164" t="s">
        <v>177</v>
      </c>
      <c r="AU990" s="164" t="s">
        <v>82</v>
      </c>
      <c r="AV990" s="14" t="s">
        <v>173</v>
      </c>
      <c r="AW990" s="14" t="s">
        <v>33</v>
      </c>
      <c r="AX990" s="14" t="s">
        <v>80</v>
      </c>
      <c r="AY990" s="164" t="s">
        <v>166</v>
      </c>
    </row>
    <row r="991" spans="2:65" s="1" customFormat="1" ht="37.9" customHeight="1">
      <c r="B991" s="33"/>
      <c r="C991" s="132" t="s">
        <v>1124</v>
      </c>
      <c r="D991" s="132" t="s">
        <v>168</v>
      </c>
      <c r="E991" s="133" t="s">
        <v>1125</v>
      </c>
      <c r="F991" s="134" t="s">
        <v>1126</v>
      </c>
      <c r="G991" s="135" t="s">
        <v>458</v>
      </c>
      <c r="H991" s="136">
        <v>12.64</v>
      </c>
      <c r="I991" s="137"/>
      <c r="J991" s="138">
        <f>ROUND(I991*H991,2)</f>
        <v>0</v>
      </c>
      <c r="K991" s="134" t="s">
        <v>172</v>
      </c>
      <c r="L991" s="33"/>
      <c r="M991" s="139" t="s">
        <v>19</v>
      </c>
      <c r="N991" s="140" t="s">
        <v>43</v>
      </c>
      <c r="P991" s="141">
        <f>O991*H991</f>
        <v>0</v>
      </c>
      <c r="Q991" s="141">
        <v>1.0000000000000001E-5</v>
      </c>
      <c r="R991" s="141">
        <f>Q991*H991</f>
        <v>1.2640000000000001E-4</v>
      </c>
      <c r="S991" s="141">
        <v>0</v>
      </c>
      <c r="T991" s="142">
        <f>S991*H991</f>
        <v>0</v>
      </c>
      <c r="AR991" s="143" t="s">
        <v>173</v>
      </c>
      <c r="AT991" s="143" t="s">
        <v>168</v>
      </c>
      <c r="AU991" s="143" t="s">
        <v>82</v>
      </c>
      <c r="AY991" s="18" t="s">
        <v>166</v>
      </c>
      <c r="BE991" s="144">
        <f>IF(N991="základní",J991,0)</f>
        <v>0</v>
      </c>
      <c r="BF991" s="144">
        <f>IF(N991="snížená",J991,0)</f>
        <v>0</v>
      </c>
      <c r="BG991" s="144">
        <f>IF(N991="zákl. přenesená",J991,0)</f>
        <v>0</v>
      </c>
      <c r="BH991" s="144">
        <f>IF(N991="sníž. přenesená",J991,0)</f>
        <v>0</v>
      </c>
      <c r="BI991" s="144">
        <f>IF(N991="nulová",J991,0)</f>
        <v>0</v>
      </c>
      <c r="BJ991" s="18" t="s">
        <v>80</v>
      </c>
      <c r="BK991" s="144">
        <f>ROUND(I991*H991,2)</f>
        <v>0</v>
      </c>
      <c r="BL991" s="18" t="s">
        <v>173</v>
      </c>
      <c r="BM991" s="143" t="s">
        <v>1127</v>
      </c>
    </row>
    <row r="992" spans="2:65" s="1" customFormat="1" ht="11.25">
      <c r="B992" s="33"/>
      <c r="D992" s="145" t="s">
        <v>175</v>
      </c>
      <c r="F992" s="146" t="s">
        <v>1128</v>
      </c>
      <c r="I992" s="147"/>
      <c r="L992" s="33"/>
      <c r="M992" s="148"/>
      <c r="T992" s="54"/>
      <c r="AT992" s="18" t="s">
        <v>175</v>
      </c>
      <c r="AU992" s="18" t="s">
        <v>82</v>
      </c>
    </row>
    <row r="993" spans="2:65" s="12" customFormat="1" ht="11.25">
      <c r="B993" s="149"/>
      <c r="D993" s="150" t="s">
        <v>177</v>
      </c>
      <c r="E993" s="151" t="s">
        <v>19</v>
      </c>
      <c r="F993" s="152" t="s">
        <v>407</v>
      </c>
      <c r="H993" s="151" t="s">
        <v>19</v>
      </c>
      <c r="I993" s="153"/>
      <c r="L993" s="149"/>
      <c r="M993" s="154"/>
      <c r="T993" s="155"/>
      <c r="AT993" s="151" t="s">
        <v>177</v>
      </c>
      <c r="AU993" s="151" t="s">
        <v>82</v>
      </c>
      <c r="AV993" s="12" t="s">
        <v>80</v>
      </c>
      <c r="AW993" s="12" t="s">
        <v>33</v>
      </c>
      <c r="AX993" s="12" t="s">
        <v>72</v>
      </c>
      <c r="AY993" s="151" t="s">
        <v>166</v>
      </c>
    </row>
    <row r="994" spans="2:65" s="12" customFormat="1" ht="11.25">
      <c r="B994" s="149"/>
      <c r="D994" s="150" t="s">
        <v>177</v>
      </c>
      <c r="E994" s="151" t="s">
        <v>19</v>
      </c>
      <c r="F994" s="152" t="s">
        <v>1073</v>
      </c>
      <c r="H994" s="151" t="s">
        <v>19</v>
      </c>
      <c r="I994" s="153"/>
      <c r="L994" s="149"/>
      <c r="M994" s="154"/>
      <c r="T994" s="155"/>
      <c r="AT994" s="151" t="s">
        <v>177</v>
      </c>
      <c r="AU994" s="151" t="s">
        <v>82</v>
      </c>
      <c r="AV994" s="12" t="s">
        <v>80</v>
      </c>
      <c r="AW994" s="12" t="s">
        <v>33</v>
      </c>
      <c r="AX994" s="12" t="s">
        <v>72</v>
      </c>
      <c r="AY994" s="151" t="s">
        <v>166</v>
      </c>
    </row>
    <row r="995" spans="2:65" s="13" customFormat="1" ht="11.25">
      <c r="B995" s="156"/>
      <c r="D995" s="150" t="s">
        <v>177</v>
      </c>
      <c r="E995" s="157" t="s">
        <v>19</v>
      </c>
      <c r="F995" s="158" t="s">
        <v>1129</v>
      </c>
      <c r="H995" s="159">
        <v>12.64</v>
      </c>
      <c r="I995" s="160"/>
      <c r="L995" s="156"/>
      <c r="M995" s="161"/>
      <c r="T995" s="162"/>
      <c r="AT995" s="157" t="s">
        <v>177</v>
      </c>
      <c r="AU995" s="157" t="s">
        <v>82</v>
      </c>
      <c r="AV995" s="13" t="s">
        <v>82</v>
      </c>
      <c r="AW995" s="13" t="s">
        <v>33</v>
      </c>
      <c r="AX995" s="13" t="s">
        <v>80</v>
      </c>
      <c r="AY995" s="157" t="s">
        <v>166</v>
      </c>
    </row>
    <row r="996" spans="2:65" s="1" customFormat="1" ht="37.9" customHeight="1">
      <c r="B996" s="33"/>
      <c r="C996" s="132" t="s">
        <v>1130</v>
      </c>
      <c r="D996" s="132" t="s">
        <v>168</v>
      </c>
      <c r="E996" s="133" t="s">
        <v>1131</v>
      </c>
      <c r="F996" s="134" t="s">
        <v>1132</v>
      </c>
      <c r="G996" s="135" t="s">
        <v>188</v>
      </c>
      <c r="H996" s="136">
        <v>23.22</v>
      </c>
      <c r="I996" s="137"/>
      <c r="J996" s="138">
        <f>ROUND(I996*H996,2)</f>
        <v>0</v>
      </c>
      <c r="K996" s="134" t="s">
        <v>172</v>
      </c>
      <c r="L996" s="33"/>
      <c r="M996" s="139" t="s">
        <v>19</v>
      </c>
      <c r="N996" s="140" t="s">
        <v>43</v>
      </c>
      <c r="P996" s="141">
        <f>O996*H996</f>
        <v>0</v>
      </c>
      <c r="Q996" s="141">
        <v>0.30357000000000001</v>
      </c>
      <c r="R996" s="141">
        <f>Q996*H996</f>
        <v>7.0488954000000001</v>
      </c>
      <c r="S996" s="141">
        <v>0</v>
      </c>
      <c r="T996" s="142">
        <f>S996*H996</f>
        <v>0</v>
      </c>
      <c r="AR996" s="143" t="s">
        <v>173</v>
      </c>
      <c r="AT996" s="143" t="s">
        <v>168</v>
      </c>
      <c r="AU996" s="143" t="s">
        <v>82</v>
      </c>
      <c r="AY996" s="18" t="s">
        <v>166</v>
      </c>
      <c r="BE996" s="144">
        <f>IF(N996="základní",J996,0)</f>
        <v>0</v>
      </c>
      <c r="BF996" s="144">
        <f>IF(N996="snížená",J996,0)</f>
        <v>0</v>
      </c>
      <c r="BG996" s="144">
        <f>IF(N996="zákl. přenesená",J996,0)</f>
        <v>0</v>
      </c>
      <c r="BH996" s="144">
        <f>IF(N996="sníž. přenesená",J996,0)</f>
        <v>0</v>
      </c>
      <c r="BI996" s="144">
        <f>IF(N996="nulová",J996,0)</f>
        <v>0</v>
      </c>
      <c r="BJ996" s="18" t="s">
        <v>80</v>
      </c>
      <c r="BK996" s="144">
        <f>ROUND(I996*H996,2)</f>
        <v>0</v>
      </c>
      <c r="BL996" s="18" t="s">
        <v>173</v>
      </c>
      <c r="BM996" s="143" t="s">
        <v>1133</v>
      </c>
    </row>
    <row r="997" spans="2:65" s="1" customFormat="1" ht="11.25">
      <c r="B997" s="33"/>
      <c r="D997" s="145" t="s">
        <v>175</v>
      </c>
      <c r="F997" s="146" t="s">
        <v>1134</v>
      </c>
      <c r="I997" s="147"/>
      <c r="L997" s="33"/>
      <c r="M997" s="148"/>
      <c r="T997" s="54"/>
      <c r="AT997" s="18" t="s">
        <v>175</v>
      </c>
      <c r="AU997" s="18" t="s">
        <v>82</v>
      </c>
    </row>
    <row r="998" spans="2:65" s="12" customFormat="1" ht="11.25">
      <c r="B998" s="149"/>
      <c r="D998" s="150" t="s">
        <v>177</v>
      </c>
      <c r="E998" s="151" t="s">
        <v>19</v>
      </c>
      <c r="F998" s="152" t="s">
        <v>407</v>
      </c>
      <c r="H998" s="151" t="s">
        <v>19</v>
      </c>
      <c r="I998" s="153"/>
      <c r="L998" s="149"/>
      <c r="M998" s="154"/>
      <c r="T998" s="155"/>
      <c r="AT998" s="151" t="s">
        <v>177</v>
      </c>
      <c r="AU998" s="151" t="s">
        <v>82</v>
      </c>
      <c r="AV998" s="12" t="s">
        <v>80</v>
      </c>
      <c r="AW998" s="12" t="s">
        <v>33</v>
      </c>
      <c r="AX998" s="12" t="s">
        <v>72</v>
      </c>
      <c r="AY998" s="151" t="s">
        <v>166</v>
      </c>
    </row>
    <row r="999" spans="2:65" s="12" customFormat="1" ht="11.25">
      <c r="B999" s="149"/>
      <c r="D999" s="150" t="s">
        <v>177</v>
      </c>
      <c r="E999" s="151" t="s">
        <v>19</v>
      </c>
      <c r="F999" s="152" t="s">
        <v>422</v>
      </c>
      <c r="H999" s="151" t="s">
        <v>19</v>
      </c>
      <c r="I999" s="153"/>
      <c r="L999" s="149"/>
      <c r="M999" s="154"/>
      <c r="T999" s="155"/>
      <c r="AT999" s="151" t="s">
        <v>177</v>
      </c>
      <c r="AU999" s="151" t="s">
        <v>82</v>
      </c>
      <c r="AV999" s="12" t="s">
        <v>80</v>
      </c>
      <c r="AW999" s="12" t="s">
        <v>33</v>
      </c>
      <c r="AX999" s="12" t="s">
        <v>72</v>
      </c>
      <c r="AY999" s="151" t="s">
        <v>166</v>
      </c>
    </row>
    <row r="1000" spans="2:65" s="13" customFormat="1" ht="11.25">
      <c r="B1000" s="156"/>
      <c r="D1000" s="150" t="s">
        <v>177</v>
      </c>
      <c r="E1000" s="157" t="s">
        <v>19</v>
      </c>
      <c r="F1000" s="158" t="s">
        <v>424</v>
      </c>
      <c r="H1000" s="159">
        <v>23.22</v>
      </c>
      <c r="I1000" s="160"/>
      <c r="L1000" s="156"/>
      <c r="M1000" s="161"/>
      <c r="T1000" s="162"/>
      <c r="AT1000" s="157" t="s">
        <v>177</v>
      </c>
      <c r="AU1000" s="157" t="s">
        <v>82</v>
      </c>
      <c r="AV1000" s="13" t="s">
        <v>82</v>
      </c>
      <c r="AW1000" s="13" t="s">
        <v>33</v>
      </c>
      <c r="AX1000" s="13" t="s">
        <v>80</v>
      </c>
      <c r="AY1000" s="157" t="s">
        <v>166</v>
      </c>
    </row>
    <row r="1001" spans="2:65" s="1" customFormat="1" ht="21.75" customHeight="1">
      <c r="B1001" s="33"/>
      <c r="C1001" s="132" t="s">
        <v>1135</v>
      </c>
      <c r="D1001" s="132" t="s">
        <v>168</v>
      </c>
      <c r="E1001" s="133" t="s">
        <v>1136</v>
      </c>
      <c r="F1001" s="134" t="s">
        <v>1137</v>
      </c>
      <c r="G1001" s="135" t="s">
        <v>458</v>
      </c>
      <c r="H1001" s="136">
        <v>387.02</v>
      </c>
      <c r="I1001" s="137"/>
      <c r="J1001" s="138">
        <f>ROUND(I1001*H1001,2)</f>
        <v>0</v>
      </c>
      <c r="K1001" s="134" t="s">
        <v>19</v>
      </c>
      <c r="L1001" s="33"/>
      <c r="M1001" s="139" t="s">
        <v>19</v>
      </c>
      <c r="N1001" s="140" t="s">
        <v>43</v>
      </c>
      <c r="P1001" s="141">
        <f>O1001*H1001</f>
        <v>0</v>
      </c>
      <c r="Q1001" s="141">
        <v>2.2000000000000001E-3</v>
      </c>
      <c r="R1001" s="141">
        <f>Q1001*H1001</f>
        <v>0.85144399999999998</v>
      </c>
      <c r="S1001" s="141">
        <v>0</v>
      </c>
      <c r="T1001" s="142">
        <f>S1001*H1001</f>
        <v>0</v>
      </c>
      <c r="AR1001" s="143" t="s">
        <v>173</v>
      </c>
      <c r="AT1001" s="143" t="s">
        <v>168</v>
      </c>
      <c r="AU1001" s="143" t="s">
        <v>82</v>
      </c>
      <c r="AY1001" s="18" t="s">
        <v>166</v>
      </c>
      <c r="BE1001" s="144">
        <f>IF(N1001="základní",J1001,0)</f>
        <v>0</v>
      </c>
      <c r="BF1001" s="144">
        <f>IF(N1001="snížená",J1001,0)</f>
        <v>0</v>
      </c>
      <c r="BG1001" s="144">
        <f>IF(N1001="zákl. přenesená",J1001,0)</f>
        <v>0</v>
      </c>
      <c r="BH1001" s="144">
        <f>IF(N1001="sníž. přenesená",J1001,0)</f>
        <v>0</v>
      </c>
      <c r="BI1001" s="144">
        <f>IF(N1001="nulová",J1001,0)</f>
        <v>0</v>
      </c>
      <c r="BJ1001" s="18" t="s">
        <v>80</v>
      </c>
      <c r="BK1001" s="144">
        <f>ROUND(I1001*H1001,2)</f>
        <v>0</v>
      </c>
      <c r="BL1001" s="18" t="s">
        <v>173</v>
      </c>
      <c r="BM1001" s="143" t="s">
        <v>1138</v>
      </c>
    </row>
    <row r="1002" spans="2:65" s="12" customFormat="1" ht="11.25">
      <c r="B1002" s="149"/>
      <c r="D1002" s="150" t="s">
        <v>177</v>
      </c>
      <c r="E1002" s="151" t="s">
        <v>19</v>
      </c>
      <c r="F1002" s="152" t="s">
        <v>191</v>
      </c>
      <c r="H1002" s="151" t="s">
        <v>19</v>
      </c>
      <c r="I1002" s="153"/>
      <c r="L1002" s="149"/>
      <c r="M1002" s="154"/>
      <c r="T1002" s="155"/>
      <c r="AT1002" s="151" t="s">
        <v>177</v>
      </c>
      <c r="AU1002" s="151" t="s">
        <v>82</v>
      </c>
      <c r="AV1002" s="12" t="s">
        <v>80</v>
      </c>
      <c r="AW1002" s="12" t="s">
        <v>33</v>
      </c>
      <c r="AX1002" s="12" t="s">
        <v>72</v>
      </c>
      <c r="AY1002" s="151" t="s">
        <v>166</v>
      </c>
    </row>
    <row r="1003" spans="2:65" s="12" customFormat="1" ht="11.25">
      <c r="B1003" s="149"/>
      <c r="D1003" s="150" t="s">
        <v>177</v>
      </c>
      <c r="E1003" s="151" t="s">
        <v>19</v>
      </c>
      <c r="F1003" s="152" t="s">
        <v>407</v>
      </c>
      <c r="H1003" s="151" t="s">
        <v>19</v>
      </c>
      <c r="I1003" s="153"/>
      <c r="L1003" s="149"/>
      <c r="M1003" s="154"/>
      <c r="T1003" s="155"/>
      <c r="AT1003" s="151" t="s">
        <v>177</v>
      </c>
      <c r="AU1003" s="151" t="s">
        <v>82</v>
      </c>
      <c r="AV1003" s="12" t="s">
        <v>80</v>
      </c>
      <c r="AW1003" s="12" t="s">
        <v>33</v>
      </c>
      <c r="AX1003" s="12" t="s">
        <v>72</v>
      </c>
      <c r="AY1003" s="151" t="s">
        <v>166</v>
      </c>
    </row>
    <row r="1004" spans="2:65" s="12" customFormat="1" ht="22.5">
      <c r="B1004" s="149"/>
      <c r="D1004" s="150" t="s">
        <v>177</v>
      </c>
      <c r="E1004" s="151" t="s">
        <v>19</v>
      </c>
      <c r="F1004" s="152" t="s">
        <v>1139</v>
      </c>
      <c r="H1004" s="151" t="s">
        <v>19</v>
      </c>
      <c r="I1004" s="153"/>
      <c r="L1004" s="149"/>
      <c r="M1004" s="154"/>
      <c r="T1004" s="155"/>
      <c r="AT1004" s="151" t="s">
        <v>177</v>
      </c>
      <c r="AU1004" s="151" t="s">
        <v>82</v>
      </c>
      <c r="AV1004" s="12" t="s">
        <v>80</v>
      </c>
      <c r="AW1004" s="12" t="s">
        <v>33</v>
      </c>
      <c r="AX1004" s="12" t="s">
        <v>72</v>
      </c>
      <c r="AY1004" s="151" t="s">
        <v>166</v>
      </c>
    </row>
    <row r="1005" spans="2:65" s="12" customFormat="1" ht="11.25">
      <c r="B1005" s="149"/>
      <c r="D1005" s="150" t="s">
        <v>177</v>
      </c>
      <c r="E1005" s="151" t="s">
        <v>19</v>
      </c>
      <c r="F1005" s="152" t="s">
        <v>1140</v>
      </c>
      <c r="H1005" s="151" t="s">
        <v>19</v>
      </c>
      <c r="I1005" s="153"/>
      <c r="L1005" s="149"/>
      <c r="M1005" s="154"/>
      <c r="T1005" s="155"/>
      <c r="AT1005" s="151" t="s">
        <v>177</v>
      </c>
      <c r="AU1005" s="151" t="s">
        <v>82</v>
      </c>
      <c r="AV1005" s="12" t="s">
        <v>80</v>
      </c>
      <c r="AW1005" s="12" t="s">
        <v>33</v>
      </c>
      <c r="AX1005" s="12" t="s">
        <v>72</v>
      </c>
      <c r="AY1005" s="151" t="s">
        <v>166</v>
      </c>
    </row>
    <row r="1006" spans="2:65" s="12" customFormat="1" ht="11.25">
      <c r="B1006" s="149"/>
      <c r="D1006" s="150" t="s">
        <v>177</v>
      </c>
      <c r="E1006" s="151" t="s">
        <v>19</v>
      </c>
      <c r="F1006" s="152" t="s">
        <v>1141</v>
      </c>
      <c r="H1006" s="151" t="s">
        <v>19</v>
      </c>
      <c r="I1006" s="153"/>
      <c r="L1006" s="149"/>
      <c r="M1006" s="154"/>
      <c r="T1006" s="155"/>
      <c r="AT1006" s="151" t="s">
        <v>177</v>
      </c>
      <c r="AU1006" s="151" t="s">
        <v>82</v>
      </c>
      <c r="AV1006" s="12" t="s">
        <v>80</v>
      </c>
      <c r="AW1006" s="12" t="s">
        <v>33</v>
      </c>
      <c r="AX1006" s="12" t="s">
        <v>72</v>
      </c>
      <c r="AY1006" s="151" t="s">
        <v>166</v>
      </c>
    </row>
    <row r="1007" spans="2:65" s="12" customFormat="1" ht="11.25">
      <c r="B1007" s="149"/>
      <c r="D1007" s="150" t="s">
        <v>177</v>
      </c>
      <c r="E1007" s="151" t="s">
        <v>19</v>
      </c>
      <c r="F1007" s="152" t="s">
        <v>1142</v>
      </c>
      <c r="H1007" s="151" t="s">
        <v>19</v>
      </c>
      <c r="I1007" s="153"/>
      <c r="L1007" s="149"/>
      <c r="M1007" s="154"/>
      <c r="T1007" s="155"/>
      <c r="AT1007" s="151" t="s">
        <v>177</v>
      </c>
      <c r="AU1007" s="151" t="s">
        <v>82</v>
      </c>
      <c r="AV1007" s="12" t="s">
        <v>80</v>
      </c>
      <c r="AW1007" s="12" t="s">
        <v>33</v>
      </c>
      <c r="AX1007" s="12" t="s">
        <v>72</v>
      </c>
      <c r="AY1007" s="151" t="s">
        <v>166</v>
      </c>
    </row>
    <row r="1008" spans="2:65" s="12" customFormat="1" ht="11.25">
      <c r="B1008" s="149"/>
      <c r="D1008" s="150" t="s">
        <v>177</v>
      </c>
      <c r="E1008" s="151" t="s">
        <v>19</v>
      </c>
      <c r="F1008" s="152" t="s">
        <v>1143</v>
      </c>
      <c r="H1008" s="151" t="s">
        <v>19</v>
      </c>
      <c r="I1008" s="153"/>
      <c r="L1008" s="149"/>
      <c r="M1008" s="154"/>
      <c r="T1008" s="155"/>
      <c r="AT1008" s="151" t="s">
        <v>177</v>
      </c>
      <c r="AU1008" s="151" t="s">
        <v>82</v>
      </c>
      <c r="AV1008" s="12" t="s">
        <v>80</v>
      </c>
      <c r="AW1008" s="12" t="s">
        <v>33</v>
      </c>
      <c r="AX1008" s="12" t="s">
        <v>72</v>
      </c>
      <c r="AY1008" s="151" t="s">
        <v>166</v>
      </c>
    </row>
    <row r="1009" spans="2:65" s="13" customFormat="1" ht="11.25">
      <c r="B1009" s="156"/>
      <c r="D1009" s="150" t="s">
        <v>177</v>
      </c>
      <c r="E1009" s="157" t="s">
        <v>19</v>
      </c>
      <c r="F1009" s="158" t="s">
        <v>1144</v>
      </c>
      <c r="H1009" s="159">
        <v>71</v>
      </c>
      <c r="I1009" s="160"/>
      <c r="L1009" s="156"/>
      <c r="M1009" s="161"/>
      <c r="T1009" s="162"/>
      <c r="AT1009" s="157" t="s">
        <v>177</v>
      </c>
      <c r="AU1009" s="157" t="s">
        <v>82</v>
      </c>
      <c r="AV1009" s="13" t="s">
        <v>82</v>
      </c>
      <c r="AW1009" s="13" t="s">
        <v>33</v>
      </c>
      <c r="AX1009" s="13" t="s">
        <v>72</v>
      </c>
      <c r="AY1009" s="157" t="s">
        <v>166</v>
      </c>
    </row>
    <row r="1010" spans="2:65" s="12" customFormat="1" ht="11.25">
      <c r="B1010" s="149"/>
      <c r="D1010" s="150" t="s">
        <v>177</v>
      </c>
      <c r="E1010" s="151" t="s">
        <v>19</v>
      </c>
      <c r="F1010" s="152" t="s">
        <v>1145</v>
      </c>
      <c r="H1010" s="151" t="s">
        <v>19</v>
      </c>
      <c r="I1010" s="153"/>
      <c r="L1010" s="149"/>
      <c r="M1010" s="154"/>
      <c r="T1010" s="155"/>
      <c r="AT1010" s="151" t="s">
        <v>177</v>
      </c>
      <c r="AU1010" s="151" t="s">
        <v>82</v>
      </c>
      <c r="AV1010" s="12" t="s">
        <v>80</v>
      </c>
      <c r="AW1010" s="12" t="s">
        <v>33</v>
      </c>
      <c r="AX1010" s="12" t="s">
        <v>72</v>
      </c>
      <c r="AY1010" s="151" t="s">
        <v>166</v>
      </c>
    </row>
    <row r="1011" spans="2:65" s="13" customFormat="1" ht="11.25">
      <c r="B1011" s="156"/>
      <c r="D1011" s="150" t="s">
        <v>177</v>
      </c>
      <c r="E1011" s="157" t="s">
        <v>19</v>
      </c>
      <c r="F1011" s="158" t="s">
        <v>1144</v>
      </c>
      <c r="H1011" s="159">
        <v>71</v>
      </c>
      <c r="I1011" s="160"/>
      <c r="L1011" s="156"/>
      <c r="M1011" s="161"/>
      <c r="T1011" s="162"/>
      <c r="AT1011" s="157" t="s">
        <v>177</v>
      </c>
      <c r="AU1011" s="157" t="s">
        <v>82</v>
      </c>
      <c r="AV1011" s="13" t="s">
        <v>82</v>
      </c>
      <c r="AW1011" s="13" t="s">
        <v>33</v>
      </c>
      <c r="AX1011" s="13" t="s">
        <v>72</v>
      </c>
      <c r="AY1011" s="157" t="s">
        <v>166</v>
      </c>
    </row>
    <row r="1012" spans="2:65" s="12" customFormat="1" ht="11.25">
      <c r="B1012" s="149"/>
      <c r="D1012" s="150" t="s">
        <v>177</v>
      </c>
      <c r="E1012" s="151" t="s">
        <v>19</v>
      </c>
      <c r="F1012" s="152" t="s">
        <v>1146</v>
      </c>
      <c r="H1012" s="151" t="s">
        <v>19</v>
      </c>
      <c r="I1012" s="153"/>
      <c r="L1012" s="149"/>
      <c r="M1012" s="154"/>
      <c r="T1012" s="155"/>
      <c r="AT1012" s="151" t="s">
        <v>177</v>
      </c>
      <c r="AU1012" s="151" t="s">
        <v>82</v>
      </c>
      <c r="AV1012" s="12" t="s">
        <v>80</v>
      </c>
      <c r="AW1012" s="12" t="s">
        <v>33</v>
      </c>
      <c r="AX1012" s="12" t="s">
        <v>72</v>
      </c>
      <c r="AY1012" s="151" t="s">
        <v>166</v>
      </c>
    </row>
    <row r="1013" spans="2:65" s="13" customFormat="1" ht="11.25">
      <c r="B1013" s="156"/>
      <c r="D1013" s="150" t="s">
        <v>177</v>
      </c>
      <c r="E1013" s="157" t="s">
        <v>19</v>
      </c>
      <c r="F1013" s="158" t="s">
        <v>1147</v>
      </c>
      <c r="H1013" s="159">
        <v>116.3</v>
      </c>
      <c r="I1013" s="160"/>
      <c r="L1013" s="156"/>
      <c r="M1013" s="161"/>
      <c r="T1013" s="162"/>
      <c r="AT1013" s="157" t="s">
        <v>177</v>
      </c>
      <c r="AU1013" s="157" t="s">
        <v>82</v>
      </c>
      <c r="AV1013" s="13" t="s">
        <v>82</v>
      </c>
      <c r="AW1013" s="13" t="s">
        <v>33</v>
      </c>
      <c r="AX1013" s="13" t="s">
        <v>72</v>
      </c>
      <c r="AY1013" s="157" t="s">
        <v>166</v>
      </c>
    </row>
    <row r="1014" spans="2:65" s="12" customFormat="1" ht="11.25">
      <c r="B1014" s="149"/>
      <c r="D1014" s="150" t="s">
        <v>177</v>
      </c>
      <c r="E1014" s="151" t="s">
        <v>19</v>
      </c>
      <c r="F1014" s="152" t="s">
        <v>1148</v>
      </c>
      <c r="H1014" s="151" t="s">
        <v>19</v>
      </c>
      <c r="I1014" s="153"/>
      <c r="L1014" s="149"/>
      <c r="M1014" s="154"/>
      <c r="T1014" s="155"/>
      <c r="AT1014" s="151" t="s">
        <v>177</v>
      </c>
      <c r="AU1014" s="151" t="s">
        <v>82</v>
      </c>
      <c r="AV1014" s="12" t="s">
        <v>80</v>
      </c>
      <c r="AW1014" s="12" t="s">
        <v>33</v>
      </c>
      <c r="AX1014" s="12" t="s">
        <v>72</v>
      </c>
      <c r="AY1014" s="151" t="s">
        <v>166</v>
      </c>
    </row>
    <row r="1015" spans="2:65" s="13" customFormat="1" ht="11.25">
      <c r="B1015" s="156"/>
      <c r="D1015" s="150" t="s">
        <v>177</v>
      </c>
      <c r="E1015" s="157" t="s">
        <v>19</v>
      </c>
      <c r="F1015" s="158" t="s">
        <v>1149</v>
      </c>
      <c r="H1015" s="159">
        <v>65.22</v>
      </c>
      <c r="I1015" s="160"/>
      <c r="L1015" s="156"/>
      <c r="M1015" s="161"/>
      <c r="T1015" s="162"/>
      <c r="AT1015" s="157" t="s">
        <v>177</v>
      </c>
      <c r="AU1015" s="157" t="s">
        <v>82</v>
      </c>
      <c r="AV1015" s="13" t="s">
        <v>82</v>
      </c>
      <c r="AW1015" s="13" t="s">
        <v>33</v>
      </c>
      <c r="AX1015" s="13" t="s">
        <v>72</v>
      </c>
      <c r="AY1015" s="157" t="s">
        <v>166</v>
      </c>
    </row>
    <row r="1016" spans="2:65" s="12" customFormat="1" ht="11.25">
      <c r="B1016" s="149"/>
      <c r="D1016" s="150" t="s">
        <v>177</v>
      </c>
      <c r="E1016" s="151" t="s">
        <v>19</v>
      </c>
      <c r="F1016" s="152" t="s">
        <v>1150</v>
      </c>
      <c r="H1016" s="151" t="s">
        <v>19</v>
      </c>
      <c r="I1016" s="153"/>
      <c r="L1016" s="149"/>
      <c r="M1016" s="154"/>
      <c r="T1016" s="155"/>
      <c r="AT1016" s="151" t="s">
        <v>177</v>
      </c>
      <c r="AU1016" s="151" t="s">
        <v>82</v>
      </c>
      <c r="AV1016" s="12" t="s">
        <v>80</v>
      </c>
      <c r="AW1016" s="12" t="s">
        <v>33</v>
      </c>
      <c r="AX1016" s="12" t="s">
        <v>72</v>
      </c>
      <c r="AY1016" s="151" t="s">
        <v>166</v>
      </c>
    </row>
    <row r="1017" spans="2:65" s="13" customFormat="1" ht="11.25">
      <c r="B1017" s="156"/>
      <c r="D1017" s="150" t="s">
        <v>177</v>
      </c>
      <c r="E1017" s="157" t="s">
        <v>19</v>
      </c>
      <c r="F1017" s="158" t="s">
        <v>1151</v>
      </c>
      <c r="H1017" s="159">
        <v>27.5</v>
      </c>
      <c r="I1017" s="160"/>
      <c r="L1017" s="156"/>
      <c r="M1017" s="161"/>
      <c r="T1017" s="162"/>
      <c r="AT1017" s="157" t="s">
        <v>177</v>
      </c>
      <c r="AU1017" s="157" t="s">
        <v>82</v>
      </c>
      <c r="AV1017" s="13" t="s">
        <v>82</v>
      </c>
      <c r="AW1017" s="13" t="s">
        <v>33</v>
      </c>
      <c r="AX1017" s="13" t="s">
        <v>72</v>
      </c>
      <c r="AY1017" s="157" t="s">
        <v>166</v>
      </c>
    </row>
    <row r="1018" spans="2:65" s="12" customFormat="1" ht="11.25">
      <c r="B1018" s="149"/>
      <c r="D1018" s="150" t="s">
        <v>177</v>
      </c>
      <c r="E1018" s="151" t="s">
        <v>19</v>
      </c>
      <c r="F1018" s="152" t="s">
        <v>1152</v>
      </c>
      <c r="H1018" s="151" t="s">
        <v>19</v>
      </c>
      <c r="I1018" s="153"/>
      <c r="L1018" s="149"/>
      <c r="M1018" s="154"/>
      <c r="T1018" s="155"/>
      <c r="AT1018" s="151" t="s">
        <v>177</v>
      </c>
      <c r="AU1018" s="151" t="s">
        <v>82</v>
      </c>
      <c r="AV1018" s="12" t="s">
        <v>80</v>
      </c>
      <c r="AW1018" s="12" t="s">
        <v>33</v>
      </c>
      <c r="AX1018" s="12" t="s">
        <v>72</v>
      </c>
      <c r="AY1018" s="151" t="s">
        <v>166</v>
      </c>
    </row>
    <row r="1019" spans="2:65" s="13" customFormat="1" ht="11.25">
      <c r="B1019" s="156"/>
      <c r="D1019" s="150" t="s">
        <v>177</v>
      </c>
      <c r="E1019" s="157" t="s">
        <v>19</v>
      </c>
      <c r="F1019" s="158" t="s">
        <v>1153</v>
      </c>
      <c r="H1019" s="159">
        <v>36</v>
      </c>
      <c r="I1019" s="160"/>
      <c r="L1019" s="156"/>
      <c r="M1019" s="161"/>
      <c r="T1019" s="162"/>
      <c r="AT1019" s="157" t="s">
        <v>177</v>
      </c>
      <c r="AU1019" s="157" t="s">
        <v>82</v>
      </c>
      <c r="AV1019" s="13" t="s">
        <v>82</v>
      </c>
      <c r="AW1019" s="13" t="s">
        <v>33</v>
      </c>
      <c r="AX1019" s="13" t="s">
        <v>72</v>
      </c>
      <c r="AY1019" s="157" t="s">
        <v>166</v>
      </c>
    </row>
    <row r="1020" spans="2:65" s="14" customFormat="1" ht="11.25">
      <c r="B1020" s="163"/>
      <c r="D1020" s="150" t="s">
        <v>177</v>
      </c>
      <c r="E1020" s="164" t="s">
        <v>19</v>
      </c>
      <c r="F1020" s="165" t="s">
        <v>206</v>
      </c>
      <c r="H1020" s="166">
        <v>387.02</v>
      </c>
      <c r="I1020" s="167"/>
      <c r="L1020" s="163"/>
      <c r="M1020" s="168"/>
      <c r="T1020" s="169"/>
      <c r="AT1020" s="164" t="s">
        <v>177</v>
      </c>
      <c r="AU1020" s="164" t="s">
        <v>82</v>
      </c>
      <c r="AV1020" s="14" t="s">
        <v>173</v>
      </c>
      <c r="AW1020" s="14" t="s">
        <v>33</v>
      </c>
      <c r="AX1020" s="14" t="s">
        <v>80</v>
      </c>
      <c r="AY1020" s="164" t="s">
        <v>166</v>
      </c>
    </row>
    <row r="1021" spans="2:65" s="1" customFormat="1" ht="21.75" customHeight="1">
      <c r="B1021" s="33"/>
      <c r="C1021" s="132" t="s">
        <v>1154</v>
      </c>
      <c r="D1021" s="132" t="s">
        <v>168</v>
      </c>
      <c r="E1021" s="133" t="s">
        <v>1155</v>
      </c>
      <c r="F1021" s="134" t="s">
        <v>1156</v>
      </c>
      <c r="G1021" s="135" t="s">
        <v>458</v>
      </c>
      <c r="H1021" s="136">
        <v>4.8</v>
      </c>
      <c r="I1021" s="137"/>
      <c r="J1021" s="138">
        <f>ROUND(I1021*H1021,2)</f>
        <v>0</v>
      </c>
      <c r="K1021" s="134" t="s">
        <v>19</v>
      </c>
      <c r="L1021" s="33"/>
      <c r="M1021" s="139" t="s">
        <v>19</v>
      </c>
      <c r="N1021" s="140" t="s">
        <v>43</v>
      </c>
      <c r="P1021" s="141">
        <f>O1021*H1021</f>
        <v>0</v>
      </c>
      <c r="Q1021" s="141">
        <v>0</v>
      </c>
      <c r="R1021" s="141">
        <f>Q1021*H1021</f>
        <v>0</v>
      </c>
      <c r="S1021" s="141">
        <v>0</v>
      </c>
      <c r="T1021" s="142">
        <f>S1021*H1021</f>
        <v>0</v>
      </c>
      <c r="AR1021" s="143" t="s">
        <v>173</v>
      </c>
      <c r="AT1021" s="143" t="s">
        <v>168</v>
      </c>
      <c r="AU1021" s="143" t="s">
        <v>82</v>
      </c>
      <c r="AY1021" s="18" t="s">
        <v>166</v>
      </c>
      <c r="BE1021" s="144">
        <f>IF(N1021="základní",J1021,0)</f>
        <v>0</v>
      </c>
      <c r="BF1021" s="144">
        <f>IF(N1021="snížená",J1021,0)</f>
        <v>0</v>
      </c>
      <c r="BG1021" s="144">
        <f>IF(N1021="zákl. přenesená",J1021,0)</f>
        <v>0</v>
      </c>
      <c r="BH1021" s="144">
        <f>IF(N1021="sníž. přenesená",J1021,0)</f>
        <v>0</v>
      </c>
      <c r="BI1021" s="144">
        <f>IF(N1021="nulová",J1021,0)</f>
        <v>0</v>
      </c>
      <c r="BJ1021" s="18" t="s">
        <v>80</v>
      </c>
      <c r="BK1021" s="144">
        <f>ROUND(I1021*H1021,2)</f>
        <v>0</v>
      </c>
      <c r="BL1021" s="18" t="s">
        <v>173</v>
      </c>
      <c r="BM1021" s="143" t="s">
        <v>1157</v>
      </c>
    </row>
    <row r="1022" spans="2:65" s="12" customFormat="1" ht="11.25">
      <c r="B1022" s="149"/>
      <c r="D1022" s="150" t="s">
        <v>177</v>
      </c>
      <c r="E1022" s="151" t="s">
        <v>19</v>
      </c>
      <c r="F1022" s="152" t="s">
        <v>407</v>
      </c>
      <c r="H1022" s="151" t="s">
        <v>19</v>
      </c>
      <c r="I1022" s="153"/>
      <c r="L1022" s="149"/>
      <c r="M1022" s="154"/>
      <c r="T1022" s="155"/>
      <c r="AT1022" s="151" t="s">
        <v>177</v>
      </c>
      <c r="AU1022" s="151" t="s">
        <v>82</v>
      </c>
      <c r="AV1022" s="12" t="s">
        <v>80</v>
      </c>
      <c r="AW1022" s="12" t="s">
        <v>33</v>
      </c>
      <c r="AX1022" s="12" t="s">
        <v>72</v>
      </c>
      <c r="AY1022" s="151" t="s">
        <v>166</v>
      </c>
    </row>
    <row r="1023" spans="2:65" s="12" customFormat="1" ht="11.25">
      <c r="B1023" s="149"/>
      <c r="D1023" s="150" t="s">
        <v>177</v>
      </c>
      <c r="E1023" s="151" t="s">
        <v>19</v>
      </c>
      <c r="F1023" s="152" t="s">
        <v>1115</v>
      </c>
      <c r="H1023" s="151" t="s">
        <v>19</v>
      </c>
      <c r="I1023" s="153"/>
      <c r="L1023" s="149"/>
      <c r="M1023" s="154"/>
      <c r="T1023" s="155"/>
      <c r="AT1023" s="151" t="s">
        <v>177</v>
      </c>
      <c r="AU1023" s="151" t="s">
        <v>82</v>
      </c>
      <c r="AV1023" s="12" t="s">
        <v>80</v>
      </c>
      <c r="AW1023" s="12" t="s">
        <v>33</v>
      </c>
      <c r="AX1023" s="12" t="s">
        <v>72</v>
      </c>
      <c r="AY1023" s="151" t="s">
        <v>166</v>
      </c>
    </row>
    <row r="1024" spans="2:65" s="12" customFormat="1" ht="11.25">
      <c r="B1024" s="149"/>
      <c r="D1024" s="150" t="s">
        <v>177</v>
      </c>
      <c r="E1024" s="151" t="s">
        <v>19</v>
      </c>
      <c r="F1024" s="152" t="s">
        <v>1158</v>
      </c>
      <c r="H1024" s="151" t="s">
        <v>19</v>
      </c>
      <c r="I1024" s="153"/>
      <c r="L1024" s="149"/>
      <c r="M1024" s="154"/>
      <c r="T1024" s="155"/>
      <c r="AT1024" s="151" t="s">
        <v>177</v>
      </c>
      <c r="AU1024" s="151" t="s">
        <v>82</v>
      </c>
      <c r="AV1024" s="12" t="s">
        <v>80</v>
      </c>
      <c r="AW1024" s="12" t="s">
        <v>33</v>
      </c>
      <c r="AX1024" s="12" t="s">
        <v>72</v>
      </c>
      <c r="AY1024" s="151" t="s">
        <v>166</v>
      </c>
    </row>
    <row r="1025" spans="2:65" s="13" customFormat="1" ht="11.25">
      <c r="B1025" s="156"/>
      <c r="D1025" s="150" t="s">
        <v>177</v>
      </c>
      <c r="E1025" s="157" t="s">
        <v>19</v>
      </c>
      <c r="F1025" s="158" t="s">
        <v>1159</v>
      </c>
      <c r="H1025" s="159">
        <v>4.8</v>
      </c>
      <c r="I1025" s="160"/>
      <c r="L1025" s="156"/>
      <c r="M1025" s="161"/>
      <c r="T1025" s="162"/>
      <c r="AT1025" s="157" t="s">
        <v>177</v>
      </c>
      <c r="AU1025" s="157" t="s">
        <v>82</v>
      </c>
      <c r="AV1025" s="13" t="s">
        <v>82</v>
      </c>
      <c r="AW1025" s="13" t="s">
        <v>33</v>
      </c>
      <c r="AX1025" s="13" t="s">
        <v>72</v>
      </c>
      <c r="AY1025" s="157" t="s">
        <v>166</v>
      </c>
    </row>
    <row r="1026" spans="2:65" s="14" customFormat="1" ht="11.25">
      <c r="B1026" s="163"/>
      <c r="D1026" s="150" t="s">
        <v>177</v>
      </c>
      <c r="E1026" s="164" t="s">
        <v>19</v>
      </c>
      <c r="F1026" s="165" t="s">
        <v>206</v>
      </c>
      <c r="H1026" s="166">
        <v>4.8</v>
      </c>
      <c r="I1026" s="167"/>
      <c r="L1026" s="163"/>
      <c r="M1026" s="168"/>
      <c r="T1026" s="169"/>
      <c r="AT1026" s="164" t="s">
        <v>177</v>
      </c>
      <c r="AU1026" s="164" t="s">
        <v>82</v>
      </c>
      <c r="AV1026" s="14" t="s">
        <v>173</v>
      </c>
      <c r="AW1026" s="14" t="s">
        <v>33</v>
      </c>
      <c r="AX1026" s="14" t="s">
        <v>80</v>
      </c>
      <c r="AY1026" s="164" t="s">
        <v>166</v>
      </c>
    </row>
    <row r="1027" spans="2:65" s="1" customFormat="1" ht="21.75" customHeight="1">
      <c r="B1027" s="33"/>
      <c r="C1027" s="132" t="s">
        <v>1160</v>
      </c>
      <c r="D1027" s="132" t="s">
        <v>168</v>
      </c>
      <c r="E1027" s="133" t="s">
        <v>1161</v>
      </c>
      <c r="F1027" s="134" t="s">
        <v>1162</v>
      </c>
      <c r="G1027" s="135" t="s">
        <v>1163</v>
      </c>
      <c r="H1027" s="136">
        <v>1</v>
      </c>
      <c r="I1027" s="137"/>
      <c r="J1027" s="138">
        <f>ROUND(I1027*H1027,2)</f>
        <v>0</v>
      </c>
      <c r="K1027" s="134" t="s">
        <v>19</v>
      </c>
      <c r="L1027" s="33"/>
      <c r="M1027" s="139" t="s">
        <v>19</v>
      </c>
      <c r="N1027" s="140" t="s">
        <v>43</v>
      </c>
      <c r="P1027" s="141">
        <f>O1027*H1027</f>
        <v>0</v>
      </c>
      <c r="Q1027" s="141">
        <v>0</v>
      </c>
      <c r="R1027" s="141">
        <f>Q1027*H1027</f>
        <v>0</v>
      </c>
      <c r="S1027" s="141">
        <v>0</v>
      </c>
      <c r="T1027" s="142">
        <f>S1027*H1027</f>
        <v>0</v>
      </c>
      <c r="AR1027" s="143" t="s">
        <v>173</v>
      </c>
      <c r="AT1027" s="143" t="s">
        <v>168</v>
      </c>
      <c r="AU1027" s="143" t="s">
        <v>82</v>
      </c>
      <c r="AY1027" s="18" t="s">
        <v>166</v>
      </c>
      <c r="BE1027" s="144">
        <f>IF(N1027="základní",J1027,0)</f>
        <v>0</v>
      </c>
      <c r="BF1027" s="144">
        <f>IF(N1027="snížená",J1027,0)</f>
        <v>0</v>
      </c>
      <c r="BG1027" s="144">
        <f>IF(N1027="zákl. přenesená",J1027,0)</f>
        <v>0</v>
      </c>
      <c r="BH1027" s="144">
        <f>IF(N1027="sníž. přenesená",J1027,0)</f>
        <v>0</v>
      </c>
      <c r="BI1027" s="144">
        <f>IF(N1027="nulová",J1027,0)</f>
        <v>0</v>
      </c>
      <c r="BJ1027" s="18" t="s">
        <v>80</v>
      </c>
      <c r="BK1027" s="144">
        <f>ROUND(I1027*H1027,2)</f>
        <v>0</v>
      </c>
      <c r="BL1027" s="18" t="s">
        <v>173</v>
      </c>
      <c r="BM1027" s="143" t="s">
        <v>1164</v>
      </c>
    </row>
    <row r="1028" spans="2:65" s="12" customFormat="1" ht="11.25">
      <c r="B1028" s="149"/>
      <c r="D1028" s="150" t="s">
        <v>177</v>
      </c>
      <c r="E1028" s="151" t="s">
        <v>19</v>
      </c>
      <c r="F1028" s="152" t="s">
        <v>1165</v>
      </c>
      <c r="H1028" s="151" t="s">
        <v>19</v>
      </c>
      <c r="I1028" s="153"/>
      <c r="L1028" s="149"/>
      <c r="M1028" s="154"/>
      <c r="T1028" s="155"/>
      <c r="AT1028" s="151" t="s">
        <v>177</v>
      </c>
      <c r="AU1028" s="151" t="s">
        <v>82</v>
      </c>
      <c r="AV1028" s="12" t="s">
        <v>80</v>
      </c>
      <c r="AW1028" s="12" t="s">
        <v>33</v>
      </c>
      <c r="AX1028" s="12" t="s">
        <v>72</v>
      </c>
      <c r="AY1028" s="151" t="s">
        <v>166</v>
      </c>
    </row>
    <row r="1029" spans="2:65" s="12" customFormat="1" ht="11.25">
      <c r="B1029" s="149"/>
      <c r="D1029" s="150" t="s">
        <v>177</v>
      </c>
      <c r="E1029" s="151" t="s">
        <v>19</v>
      </c>
      <c r="F1029" s="152" t="s">
        <v>1166</v>
      </c>
      <c r="H1029" s="151" t="s">
        <v>19</v>
      </c>
      <c r="I1029" s="153"/>
      <c r="L1029" s="149"/>
      <c r="M1029" s="154"/>
      <c r="T1029" s="155"/>
      <c r="AT1029" s="151" t="s">
        <v>177</v>
      </c>
      <c r="AU1029" s="151" t="s">
        <v>82</v>
      </c>
      <c r="AV1029" s="12" t="s">
        <v>80</v>
      </c>
      <c r="AW1029" s="12" t="s">
        <v>33</v>
      </c>
      <c r="AX1029" s="12" t="s">
        <v>72</v>
      </c>
      <c r="AY1029" s="151" t="s">
        <v>166</v>
      </c>
    </row>
    <row r="1030" spans="2:65" s="12" customFormat="1" ht="11.25">
      <c r="B1030" s="149"/>
      <c r="D1030" s="150" t="s">
        <v>177</v>
      </c>
      <c r="E1030" s="151" t="s">
        <v>19</v>
      </c>
      <c r="F1030" s="152" t="s">
        <v>1167</v>
      </c>
      <c r="H1030" s="151" t="s">
        <v>19</v>
      </c>
      <c r="I1030" s="153"/>
      <c r="L1030" s="149"/>
      <c r="M1030" s="154"/>
      <c r="T1030" s="155"/>
      <c r="AT1030" s="151" t="s">
        <v>177</v>
      </c>
      <c r="AU1030" s="151" t="s">
        <v>82</v>
      </c>
      <c r="AV1030" s="12" t="s">
        <v>80</v>
      </c>
      <c r="AW1030" s="12" t="s">
        <v>33</v>
      </c>
      <c r="AX1030" s="12" t="s">
        <v>72</v>
      </c>
      <c r="AY1030" s="151" t="s">
        <v>166</v>
      </c>
    </row>
    <row r="1031" spans="2:65" s="12" customFormat="1" ht="11.25">
      <c r="B1031" s="149"/>
      <c r="D1031" s="150" t="s">
        <v>177</v>
      </c>
      <c r="E1031" s="151" t="s">
        <v>19</v>
      </c>
      <c r="F1031" s="152" t="s">
        <v>1168</v>
      </c>
      <c r="H1031" s="151" t="s">
        <v>19</v>
      </c>
      <c r="I1031" s="153"/>
      <c r="L1031" s="149"/>
      <c r="M1031" s="154"/>
      <c r="T1031" s="155"/>
      <c r="AT1031" s="151" t="s">
        <v>177</v>
      </c>
      <c r="AU1031" s="151" t="s">
        <v>82</v>
      </c>
      <c r="AV1031" s="12" t="s">
        <v>80</v>
      </c>
      <c r="AW1031" s="12" t="s">
        <v>33</v>
      </c>
      <c r="AX1031" s="12" t="s">
        <v>72</v>
      </c>
      <c r="AY1031" s="151" t="s">
        <v>166</v>
      </c>
    </row>
    <row r="1032" spans="2:65" s="13" customFormat="1" ht="11.25">
      <c r="B1032" s="156"/>
      <c r="D1032" s="150" t="s">
        <v>177</v>
      </c>
      <c r="E1032" s="157" t="s">
        <v>19</v>
      </c>
      <c r="F1032" s="158" t="s">
        <v>80</v>
      </c>
      <c r="H1032" s="159">
        <v>1</v>
      </c>
      <c r="I1032" s="160"/>
      <c r="L1032" s="156"/>
      <c r="M1032" s="161"/>
      <c r="T1032" s="162"/>
      <c r="AT1032" s="157" t="s">
        <v>177</v>
      </c>
      <c r="AU1032" s="157" t="s">
        <v>82</v>
      </c>
      <c r="AV1032" s="13" t="s">
        <v>82</v>
      </c>
      <c r="AW1032" s="13" t="s">
        <v>33</v>
      </c>
      <c r="AX1032" s="13" t="s">
        <v>80</v>
      </c>
      <c r="AY1032" s="157" t="s">
        <v>166</v>
      </c>
    </row>
    <row r="1033" spans="2:65" s="11" customFormat="1" ht="22.9" customHeight="1">
      <c r="B1033" s="120"/>
      <c r="D1033" s="121" t="s">
        <v>71</v>
      </c>
      <c r="E1033" s="130" t="s">
        <v>233</v>
      </c>
      <c r="F1033" s="130" t="s">
        <v>1169</v>
      </c>
      <c r="I1033" s="123"/>
      <c r="J1033" s="131">
        <f>BK1033</f>
        <v>0</v>
      </c>
      <c r="L1033" s="120"/>
      <c r="M1033" s="125"/>
      <c r="P1033" s="126">
        <f>SUM(P1034:P1063)</f>
        <v>0</v>
      </c>
      <c r="R1033" s="126">
        <f>SUM(R1034:R1063)</f>
        <v>3.35656</v>
      </c>
      <c r="T1033" s="127">
        <f>SUM(T1034:T1063)</f>
        <v>0</v>
      </c>
      <c r="AR1033" s="121" t="s">
        <v>80</v>
      </c>
      <c r="AT1033" s="128" t="s">
        <v>71</v>
      </c>
      <c r="AU1033" s="128" t="s">
        <v>80</v>
      </c>
      <c r="AY1033" s="121" t="s">
        <v>166</v>
      </c>
      <c r="BK1033" s="129">
        <f>SUM(BK1034:BK1063)</f>
        <v>0</v>
      </c>
    </row>
    <row r="1034" spans="2:65" s="1" customFormat="1" ht="44.25" customHeight="1">
      <c r="B1034" s="33"/>
      <c r="C1034" s="132" t="s">
        <v>1170</v>
      </c>
      <c r="D1034" s="132" t="s">
        <v>168</v>
      </c>
      <c r="E1034" s="133" t="s">
        <v>1171</v>
      </c>
      <c r="F1034" s="134" t="s">
        <v>1172</v>
      </c>
      <c r="G1034" s="135" t="s">
        <v>307</v>
      </c>
      <c r="H1034" s="136">
        <v>12</v>
      </c>
      <c r="I1034" s="137"/>
      <c r="J1034" s="138">
        <f>ROUND(I1034*H1034,2)</f>
        <v>0</v>
      </c>
      <c r="K1034" s="134" t="s">
        <v>172</v>
      </c>
      <c r="L1034" s="33"/>
      <c r="M1034" s="139" t="s">
        <v>19</v>
      </c>
      <c r="N1034" s="140" t="s">
        <v>43</v>
      </c>
      <c r="P1034" s="141">
        <f>O1034*H1034</f>
        <v>0</v>
      </c>
      <c r="Q1034" s="141">
        <v>0</v>
      </c>
      <c r="R1034" s="141">
        <f>Q1034*H1034</f>
        <v>0</v>
      </c>
      <c r="S1034" s="141">
        <v>0</v>
      </c>
      <c r="T1034" s="142">
        <f>S1034*H1034</f>
        <v>0</v>
      </c>
      <c r="AR1034" s="143" t="s">
        <v>173</v>
      </c>
      <c r="AT1034" s="143" t="s">
        <v>168</v>
      </c>
      <c r="AU1034" s="143" t="s">
        <v>82</v>
      </c>
      <c r="AY1034" s="18" t="s">
        <v>166</v>
      </c>
      <c r="BE1034" s="144">
        <f>IF(N1034="základní",J1034,0)</f>
        <v>0</v>
      </c>
      <c r="BF1034" s="144">
        <f>IF(N1034="snížená",J1034,0)</f>
        <v>0</v>
      </c>
      <c r="BG1034" s="144">
        <f>IF(N1034="zákl. přenesená",J1034,0)</f>
        <v>0</v>
      </c>
      <c r="BH1034" s="144">
        <f>IF(N1034="sníž. přenesená",J1034,0)</f>
        <v>0</v>
      </c>
      <c r="BI1034" s="144">
        <f>IF(N1034="nulová",J1034,0)</f>
        <v>0</v>
      </c>
      <c r="BJ1034" s="18" t="s">
        <v>80</v>
      </c>
      <c r="BK1034" s="144">
        <f>ROUND(I1034*H1034,2)</f>
        <v>0</v>
      </c>
      <c r="BL1034" s="18" t="s">
        <v>173</v>
      </c>
      <c r="BM1034" s="143" t="s">
        <v>1173</v>
      </c>
    </row>
    <row r="1035" spans="2:65" s="1" customFormat="1" ht="11.25">
      <c r="B1035" s="33"/>
      <c r="D1035" s="145" t="s">
        <v>175</v>
      </c>
      <c r="F1035" s="146" t="s">
        <v>1174</v>
      </c>
      <c r="I1035" s="147"/>
      <c r="L1035" s="33"/>
      <c r="M1035" s="148"/>
      <c r="T1035" s="54"/>
      <c r="AT1035" s="18" t="s">
        <v>175</v>
      </c>
      <c r="AU1035" s="18" t="s">
        <v>82</v>
      </c>
    </row>
    <row r="1036" spans="2:65" s="1" customFormat="1" ht="16.5" customHeight="1">
      <c r="B1036" s="33"/>
      <c r="C1036" s="170" t="s">
        <v>1175</v>
      </c>
      <c r="D1036" s="170" t="s">
        <v>277</v>
      </c>
      <c r="E1036" s="171" t="s">
        <v>1176</v>
      </c>
      <c r="F1036" s="172" t="s">
        <v>1177</v>
      </c>
      <c r="G1036" s="173" t="s">
        <v>307</v>
      </c>
      <c r="H1036" s="174">
        <v>12</v>
      </c>
      <c r="I1036" s="175"/>
      <c r="J1036" s="176">
        <f>ROUND(I1036*H1036,2)</f>
        <v>0</v>
      </c>
      <c r="K1036" s="172" t="s">
        <v>172</v>
      </c>
      <c r="L1036" s="177"/>
      <c r="M1036" s="178" t="s">
        <v>19</v>
      </c>
      <c r="N1036" s="179" t="s">
        <v>43</v>
      </c>
      <c r="P1036" s="141">
        <f>O1036*H1036</f>
        <v>0</v>
      </c>
      <c r="Q1036" s="141">
        <v>4.4999999999999999E-4</v>
      </c>
      <c r="R1036" s="141">
        <f>Q1036*H1036</f>
        <v>5.4000000000000003E-3</v>
      </c>
      <c r="S1036" s="141">
        <v>0</v>
      </c>
      <c r="T1036" s="142">
        <f>S1036*H1036</f>
        <v>0</v>
      </c>
      <c r="AR1036" s="143" t="s">
        <v>233</v>
      </c>
      <c r="AT1036" s="143" t="s">
        <v>277</v>
      </c>
      <c r="AU1036" s="143" t="s">
        <v>82</v>
      </c>
      <c r="AY1036" s="18" t="s">
        <v>166</v>
      </c>
      <c r="BE1036" s="144">
        <f>IF(N1036="základní",J1036,0)</f>
        <v>0</v>
      </c>
      <c r="BF1036" s="144">
        <f>IF(N1036="snížená",J1036,0)</f>
        <v>0</v>
      </c>
      <c r="BG1036" s="144">
        <f>IF(N1036="zákl. přenesená",J1036,0)</f>
        <v>0</v>
      </c>
      <c r="BH1036" s="144">
        <f>IF(N1036="sníž. přenesená",J1036,0)</f>
        <v>0</v>
      </c>
      <c r="BI1036" s="144">
        <f>IF(N1036="nulová",J1036,0)</f>
        <v>0</v>
      </c>
      <c r="BJ1036" s="18" t="s">
        <v>80</v>
      </c>
      <c r="BK1036" s="144">
        <f>ROUND(I1036*H1036,2)</f>
        <v>0</v>
      </c>
      <c r="BL1036" s="18" t="s">
        <v>173</v>
      </c>
      <c r="BM1036" s="143" t="s">
        <v>1178</v>
      </c>
    </row>
    <row r="1037" spans="2:65" s="12" customFormat="1" ht="11.25">
      <c r="B1037" s="149"/>
      <c r="D1037" s="150" t="s">
        <v>177</v>
      </c>
      <c r="E1037" s="151" t="s">
        <v>19</v>
      </c>
      <c r="F1037" s="152" t="s">
        <v>212</v>
      </c>
      <c r="H1037" s="151" t="s">
        <v>19</v>
      </c>
      <c r="I1037" s="153"/>
      <c r="L1037" s="149"/>
      <c r="M1037" s="154"/>
      <c r="T1037" s="155"/>
      <c r="AT1037" s="151" t="s">
        <v>177</v>
      </c>
      <c r="AU1037" s="151" t="s">
        <v>82</v>
      </c>
      <c r="AV1037" s="12" t="s">
        <v>80</v>
      </c>
      <c r="AW1037" s="12" t="s">
        <v>33</v>
      </c>
      <c r="AX1037" s="12" t="s">
        <v>72</v>
      </c>
      <c r="AY1037" s="151" t="s">
        <v>166</v>
      </c>
    </row>
    <row r="1038" spans="2:65" s="12" customFormat="1" ht="11.25">
      <c r="B1038" s="149"/>
      <c r="D1038" s="150" t="s">
        <v>177</v>
      </c>
      <c r="E1038" s="151" t="s">
        <v>19</v>
      </c>
      <c r="F1038" s="152" t="s">
        <v>461</v>
      </c>
      <c r="H1038" s="151" t="s">
        <v>19</v>
      </c>
      <c r="I1038" s="153"/>
      <c r="L1038" s="149"/>
      <c r="M1038" s="154"/>
      <c r="T1038" s="155"/>
      <c r="AT1038" s="151" t="s">
        <v>177</v>
      </c>
      <c r="AU1038" s="151" t="s">
        <v>82</v>
      </c>
      <c r="AV1038" s="12" t="s">
        <v>80</v>
      </c>
      <c r="AW1038" s="12" t="s">
        <v>33</v>
      </c>
      <c r="AX1038" s="12" t="s">
        <v>72</v>
      </c>
      <c r="AY1038" s="151" t="s">
        <v>166</v>
      </c>
    </row>
    <row r="1039" spans="2:65" s="13" customFormat="1" ht="11.25">
      <c r="B1039" s="156"/>
      <c r="D1039" s="150" t="s">
        <v>177</v>
      </c>
      <c r="E1039" s="157" t="s">
        <v>19</v>
      </c>
      <c r="F1039" s="158" t="s">
        <v>1179</v>
      </c>
      <c r="H1039" s="159">
        <v>12</v>
      </c>
      <c r="I1039" s="160"/>
      <c r="L1039" s="156"/>
      <c r="M1039" s="161"/>
      <c r="T1039" s="162"/>
      <c r="AT1039" s="157" t="s">
        <v>177</v>
      </c>
      <c r="AU1039" s="157" t="s">
        <v>82</v>
      </c>
      <c r="AV1039" s="13" t="s">
        <v>82</v>
      </c>
      <c r="AW1039" s="13" t="s">
        <v>33</v>
      </c>
      <c r="AX1039" s="13" t="s">
        <v>80</v>
      </c>
      <c r="AY1039" s="157" t="s">
        <v>166</v>
      </c>
    </row>
    <row r="1040" spans="2:65" s="1" customFormat="1" ht="33" customHeight="1">
      <c r="B1040" s="33"/>
      <c r="C1040" s="132" t="s">
        <v>1180</v>
      </c>
      <c r="D1040" s="132" t="s">
        <v>168</v>
      </c>
      <c r="E1040" s="133" t="s">
        <v>1181</v>
      </c>
      <c r="F1040" s="134" t="s">
        <v>1182</v>
      </c>
      <c r="G1040" s="135" t="s">
        <v>307</v>
      </c>
      <c r="H1040" s="136">
        <v>1</v>
      </c>
      <c r="I1040" s="137"/>
      <c r="J1040" s="138">
        <f>ROUND(I1040*H1040,2)</f>
        <v>0</v>
      </c>
      <c r="K1040" s="134" t="s">
        <v>172</v>
      </c>
      <c r="L1040" s="33"/>
      <c r="M1040" s="139" t="s">
        <v>19</v>
      </c>
      <c r="N1040" s="140" t="s">
        <v>43</v>
      </c>
      <c r="P1040" s="141">
        <f>O1040*H1040</f>
        <v>0</v>
      </c>
      <c r="Q1040" s="141">
        <v>0</v>
      </c>
      <c r="R1040" s="141">
        <f>Q1040*H1040</f>
        <v>0</v>
      </c>
      <c r="S1040" s="141">
        <v>0</v>
      </c>
      <c r="T1040" s="142">
        <f>S1040*H1040</f>
        <v>0</v>
      </c>
      <c r="AR1040" s="143" t="s">
        <v>173</v>
      </c>
      <c r="AT1040" s="143" t="s">
        <v>168</v>
      </c>
      <c r="AU1040" s="143" t="s">
        <v>82</v>
      </c>
      <c r="AY1040" s="18" t="s">
        <v>166</v>
      </c>
      <c r="BE1040" s="144">
        <f>IF(N1040="základní",J1040,0)</f>
        <v>0</v>
      </c>
      <c r="BF1040" s="144">
        <f>IF(N1040="snížená",J1040,0)</f>
        <v>0</v>
      </c>
      <c r="BG1040" s="144">
        <f>IF(N1040="zákl. přenesená",J1040,0)</f>
        <v>0</v>
      </c>
      <c r="BH1040" s="144">
        <f>IF(N1040="sníž. přenesená",J1040,0)</f>
        <v>0</v>
      </c>
      <c r="BI1040" s="144">
        <f>IF(N1040="nulová",J1040,0)</f>
        <v>0</v>
      </c>
      <c r="BJ1040" s="18" t="s">
        <v>80</v>
      </c>
      <c r="BK1040" s="144">
        <f>ROUND(I1040*H1040,2)</f>
        <v>0</v>
      </c>
      <c r="BL1040" s="18" t="s">
        <v>173</v>
      </c>
      <c r="BM1040" s="143" t="s">
        <v>1183</v>
      </c>
    </row>
    <row r="1041" spans="2:65" s="1" customFormat="1" ht="11.25">
      <c r="B1041" s="33"/>
      <c r="D1041" s="145" t="s">
        <v>175</v>
      </c>
      <c r="F1041" s="146" t="s">
        <v>1184</v>
      </c>
      <c r="I1041" s="147"/>
      <c r="L1041" s="33"/>
      <c r="M1041" s="148"/>
      <c r="T1041" s="54"/>
      <c r="AT1041" s="18" t="s">
        <v>175</v>
      </c>
      <c r="AU1041" s="18" t="s">
        <v>82</v>
      </c>
    </row>
    <row r="1042" spans="2:65" s="1" customFormat="1" ht="24.2" customHeight="1">
      <c r="B1042" s="33"/>
      <c r="C1042" s="170" t="s">
        <v>1185</v>
      </c>
      <c r="D1042" s="170" t="s">
        <v>277</v>
      </c>
      <c r="E1042" s="171" t="s">
        <v>1186</v>
      </c>
      <c r="F1042" s="172" t="s">
        <v>1187</v>
      </c>
      <c r="G1042" s="173" t="s">
        <v>307</v>
      </c>
      <c r="H1042" s="174">
        <v>1</v>
      </c>
      <c r="I1042" s="175"/>
      <c r="J1042" s="176">
        <f>ROUND(I1042*H1042,2)</f>
        <v>0</v>
      </c>
      <c r="K1042" s="172" t="s">
        <v>19</v>
      </c>
      <c r="L1042" s="177"/>
      <c r="M1042" s="178" t="s">
        <v>19</v>
      </c>
      <c r="N1042" s="179" t="s">
        <v>43</v>
      </c>
      <c r="P1042" s="141">
        <f>O1042*H1042</f>
        <v>0</v>
      </c>
      <c r="Q1042" s="141">
        <v>3.7599999999999999E-3</v>
      </c>
      <c r="R1042" s="141">
        <f>Q1042*H1042</f>
        <v>3.7599999999999999E-3</v>
      </c>
      <c r="S1042" s="141">
        <v>0</v>
      </c>
      <c r="T1042" s="142">
        <f>S1042*H1042</f>
        <v>0</v>
      </c>
      <c r="AR1042" s="143" t="s">
        <v>233</v>
      </c>
      <c r="AT1042" s="143" t="s">
        <v>277</v>
      </c>
      <c r="AU1042" s="143" t="s">
        <v>82</v>
      </c>
      <c r="AY1042" s="18" t="s">
        <v>166</v>
      </c>
      <c r="BE1042" s="144">
        <f>IF(N1042="základní",J1042,0)</f>
        <v>0</v>
      </c>
      <c r="BF1042" s="144">
        <f>IF(N1042="snížená",J1042,0)</f>
        <v>0</v>
      </c>
      <c r="BG1042" s="144">
        <f>IF(N1042="zákl. přenesená",J1042,0)</f>
        <v>0</v>
      </c>
      <c r="BH1042" s="144">
        <f>IF(N1042="sníž. přenesená",J1042,0)</f>
        <v>0</v>
      </c>
      <c r="BI1042" s="144">
        <f>IF(N1042="nulová",J1042,0)</f>
        <v>0</v>
      </c>
      <c r="BJ1042" s="18" t="s">
        <v>80</v>
      </c>
      <c r="BK1042" s="144">
        <f>ROUND(I1042*H1042,2)</f>
        <v>0</v>
      </c>
      <c r="BL1042" s="18" t="s">
        <v>173</v>
      </c>
      <c r="BM1042" s="143" t="s">
        <v>1188</v>
      </c>
    </row>
    <row r="1043" spans="2:65" s="12" customFormat="1" ht="11.25">
      <c r="B1043" s="149"/>
      <c r="D1043" s="150" t="s">
        <v>177</v>
      </c>
      <c r="E1043" s="151" t="s">
        <v>19</v>
      </c>
      <c r="F1043" s="152" t="s">
        <v>461</v>
      </c>
      <c r="H1043" s="151" t="s">
        <v>19</v>
      </c>
      <c r="I1043" s="153"/>
      <c r="L1043" s="149"/>
      <c r="M1043" s="154"/>
      <c r="T1043" s="155"/>
      <c r="AT1043" s="151" t="s">
        <v>177</v>
      </c>
      <c r="AU1043" s="151" t="s">
        <v>82</v>
      </c>
      <c r="AV1043" s="12" t="s">
        <v>80</v>
      </c>
      <c r="AW1043" s="12" t="s">
        <v>33</v>
      </c>
      <c r="AX1043" s="12" t="s">
        <v>72</v>
      </c>
      <c r="AY1043" s="151" t="s">
        <v>166</v>
      </c>
    </row>
    <row r="1044" spans="2:65" s="13" customFormat="1" ht="11.25">
      <c r="B1044" s="156"/>
      <c r="D1044" s="150" t="s">
        <v>177</v>
      </c>
      <c r="E1044" s="157" t="s">
        <v>19</v>
      </c>
      <c r="F1044" s="158" t="s">
        <v>1189</v>
      </c>
      <c r="H1044" s="159">
        <v>1</v>
      </c>
      <c r="I1044" s="160"/>
      <c r="L1044" s="156"/>
      <c r="M1044" s="161"/>
      <c r="T1044" s="162"/>
      <c r="AT1044" s="157" t="s">
        <v>177</v>
      </c>
      <c r="AU1044" s="157" t="s">
        <v>82</v>
      </c>
      <c r="AV1044" s="13" t="s">
        <v>82</v>
      </c>
      <c r="AW1044" s="13" t="s">
        <v>33</v>
      </c>
      <c r="AX1044" s="13" t="s">
        <v>80</v>
      </c>
      <c r="AY1044" s="157" t="s">
        <v>166</v>
      </c>
    </row>
    <row r="1045" spans="2:65" s="1" customFormat="1" ht="49.15" customHeight="1">
      <c r="B1045" s="33"/>
      <c r="C1045" s="132" t="s">
        <v>1190</v>
      </c>
      <c r="D1045" s="132" t="s">
        <v>168</v>
      </c>
      <c r="E1045" s="133" t="s">
        <v>1191</v>
      </c>
      <c r="F1045" s="134" t="s">
        <v>1192</v>
      </c>
      <c r="G1045" s="135" t="s">
        <v>307</v>
      </c>
      <c r="H1045" s="136">
        <v>5</v>
      </c>
      <c r="I1045" s="137"/>
      <c r="J1045" s="138">
        <f>ROUND(I1045*H1045,2)</f>
        <v>0</v>
      </c>
      <c r="K1045" s="134" t="s">
        <v>172</v>
      </c>
      <c r="L1045" s="33"/>
      <c r="M1045" s="139" t="s">
        <v>19</v>
      </c>
      <c r="N1045" s="140" t="s">
        <v>43</v>
      </c>
      <c r="P1045" s="141">
        <f>O1045*H1045</f>
        <v>0</v>
      </c>
      <c r="Q1045" s="141">
        <v>0.15321000000000001</v>
      </c>
      <c r="R1045" s="141">
        <f>Q1045*H1045</f>
        <v>0.76605000000000012</v>
      </c>
      <c r="S1045" s="141">
        <v>0</v>
      </c>
      <c r="T1045" s="142">
        <f>S1045*H1045</f>
        <v>0</v>
      </c>
      <c r="AR1045" s="143" t="s">
        <v>173</v>
      </c>
      <c r="AT1045" s="143" t="s">
        <v>168</v>
      </c>
      <c r="AU1045" s="143" t="s">
        <v>82</v>
      </c>
      <c r="AY1045" s="18" t="s">
        <v>166</v>
      </c>
      <c r="BE1045" s="144">
        <f>IF(N1045="základní",J1045,0)</f>
        <v>0</v>
      </c>
      <c r="BF1045" s="144">
        <f>IF(N1045="snížená",J1045,0)</f>
        <v>0</v>
      </c>
      <c r="BG1045" s="144">
        <f>IF(N1045="zákl. přenesená",J1045,0)</f>
        <v>0</v>
      </c>
      <c r="BH1045" s="144">
        <f>IF(N1045="sníž. přenesená",J1045,0)</f>
        <v>0</v>
      </c>
      <c r="BI1045" s="144">
        <f>IF(N1045="nulová",J1045,0)</f>
        <v>0</v>
      </c>
      <c r="BJ1045" s="18" t="s">
        <v>80</v>
      </c>
      <c r="BK1045" s="144">
        <f>ROUND(I1045*H1045,2)</f>
        <v>0</v>
      </c>
      <c r="BL1045" s="18" t="s">
        <v>173</v>
      </c>
      <c r="BM1045" s="143" t="s">
        <v>1193</v>
      </c>
    </row>
    <row r="1046" spans="2:65" s="1" customFormat="1" ht="11.25">
      <c r="B1046" s="33"/>
      <c r="D1046" s="145" t="s">
        <v>175</v>
      </c>
      <c r="F1046" s="146" t="s">
        <v>1194</v>
      </c>
      <c r="I1046" s="147"/>
      <c r="L1046" s="33"/>
      <c r="M1046" s="148"/>
      <c r="T1046" s="54"/>
      <c r="AT1046" s="18" t="s">
        <v>175</v>
      </c>
      <c r="AU1046" s="18" t="s">
        <v>82</v>
      </c>
    </row>
    <row r="1047" spans="2:65" s="12" customFormat="1" ht="11.25">
      <c r="B1047" s="149"/>
      <c r="D1047" s="150" t="s">
        <v>177</v>
      </c>
      <c r="E1047" s="151" t="s">
        <v>19</v>
      </c>
      <c r="F1047" s="152" t="s">
        <v>212</v>
      </c>
      <c r="H1047" s="151" t="s">
        <v>19</v>
      </c>
      <c r="I1047" s="153"/>
      <c r="L1047" s="149"/>
      <c r="M1047" s="154"/>
      <c r="T1047" s="155"/>
      <c r="AT1047" s="151" t="s">
        <v>177</v>
      </c>
      <c r="AU1047" s="151" t="s">
        <v>82</v>
      </c>
      <c r="AV1047" s="12" t="s">
        <v>80</v>
      </c>
      <c r="AW1047" s="12" t="s">
        <v>33</v>
      </c>
      <c r="AX1047" s="12" t="s">
        <v>72</v>
      </c>
      <c r="AY1047" s="151" t="s">
        <v>166</v>
      </c>
    </row>
    <row r="1048" spans="2:65" s="12" customFormat="1" ht="11.25">
      <c r="B1048" s="149"/>
      <c r="D1048" s="150" t="s">
        <v>177</v>
      </c>
      <c r="E1048" s="151" t="s">
        <v>19</v>
      </c>
      <c r="F1048" s="152" t="s">
        <v>461</v>
      </c>
      <c r="H1048" s="151" t="s">
        <v>19</v>
      </c>
      <c r="I1048" s="153"/>
      <c r="L1048" s="149"/>
      <c r="M1048" s="154"/>
      <c r="T1048" s="155"/>
      <c r="AT1048" s="151" t="s">
        <v>177</v>
      </c>
      <c r="AU1048" s="151" t="s">
        <v>82</v>
      </c>
      <c r="AV1048" s="12" t="s">
        <v>80</v>
      </c>
      <c r="AW1048" s="12" t="s">
        <v>33</v>
      </c>
      <c r="AX1048" s="12" t="s">
        <v>72</v>
      </c>
      <c r="AY1048" s="151" t="s">
        <v>166</v>
      </c>
    </row>
    <row r="1049" spans="2:65" s="13" customFormat="1" ht="11.25">
      <c r="B1049" s="156"/>
      <c r="D1049" s="150" t="s">
        <v>177</v>
      </c>
      <c r="E1049" s="157" t="s">
        <v>19</v>
      </c>
      <c r="F1049" s="158" t="s">
        <v>1195</v>
      </c>
      <c r="H1049" s="159">
        <v>5</v>
      </c>
      <c r="I1049" s="160"/>
      <c r="L1049" s="156"/>
      <c r="M1049" s="161"/>
      <c r="T1049" s="162"/>
      <c r="AT1049" s="157" t="s">
        <v>177</v>
      </c>
      <c r="AU1049" s="157" t="s">
        <v>82</v>
      </c>
      <c r="AV1049" s="13" t="s">
        <v>82</v>
      </c>
      <c r="AW1049" s="13" t="s">
        <v>33</v>
      </c>
      <c r="AX1049" s="13" t="s">
        <v>80</v>
      </c>
      <c r="AY1049" s="157" t="s">
        <v>166</v>
      </c>
    </row>
    <row r="1050" spans="2:65" s="1" customFormat="1" ht="49.15" customHeight="1">
      <c r="B1050" s="33"/>
      <c r="C1050" s="132" t="s">
        <v>1196</v>
      </c>
      <c r="D1050" s="132" t="s">
        <v>168</v>
      </c>
      <c r="E1050" s="133" t="s">
        <v>1197</v>
      </c>
      <c r="F1050" s="134" t="s">
        <v>1198</v>
      </c>
      <c r="G1050" s="135" t="s">
        <v>307</v>
      </c>
      <c r="H1050" s="136">
        <v>5</v>
      </c>
      <c r="I1050" s="137"/>
      <c r="J1050" s="138">
        <f>ROUND(I1050*H1050,2)</f>
        <v>0</v>
      </c>
      <c r="K1050" s="134" t="s">
        <v>172</v>
      </c>
      <c r="L1050" s="33"/>
      <c r="M1050" s="139" t="s">
        <v>19</v>
      </c>
      <c r="N1050" s="140" t="s">
        <v>43</v>
      </c>
      <c r="P1050" s="141">
        <f>O1050*H1050</f>
        <v>0</v>
      </c>
      <c r="Q1050" s="141">
        <v>0.15679000000000001</v>
      </c>
      <c r="R1050" s="141">
        <f>Q1050*H1050</f>
        <v>0.78395000000000004</v>
      </c>
      <c r="S1050" s="141">
        <v>0</v>
      </c>
      <c r="T1050" s="142">
        <f>S1050*H1050</f>
        <v>0</v>
      </c>
      <c r="AR1050" s="143" t="s">
        <v>173</v>
      </c>
      <c r="AT1050" s="143" t="s">
        <v>168</v>
      </c>
      <c r="AU1050" s="143" t="s">
        <v>82</v>
      </c>
      <c r="AY1050" s="18" t="s">
        <v>166</v>
      </c>
      <c r="BE1050" s="144">
        <f>IF(N1050="základní",J1050,0)</f>
        <v>0</v>
      </c>
      <c r="BF1050" s="144">
        <f>IF(N1050="snížená",J1050,0)</f>
        <v>0</v>
      </c>
      <c r="BG1050" s="144">
        <f>IF(N1050="zákl. přenesená",J1050,0)</f>
        <v>0</v>
      </c>
      <c r="BH1050" s="144">
        <f>IF(N1050="sníž. přenesená",J1050,0)</f>
        <v>0</v>
      </c>
      <c r="BI1050" s="144">
        <f>IF(N1050="nulová",J1050,0)</f>
        <v>0</v>
      </c>
      <c r="BJ1050" s="18" t="s">
        <v>80</v>
      </c>
      <c r="BK1050" s="144">
        <f>ROUND(I1050*H1050,2)</f>
        <v>0</v>
      </c>
      <c r="BL1050" s="18" t="s">
        <v>173</v>
      </c>
      <c r="BM1050" s="143" t="s">
        <v>1199</v>
      </c>
    </row>
    <row r="1051" spans="2:65" s="1" customFormat="1" ht="11.25">
      <c r="B1051" s="33"/>
      <c r="D1051" s="145" t="s">
        <v>175</v>
      </c>
      <c r="F1051" s="146" t="s">
        <v>1200</v>
      </c>
      <c r="I1051" s="147"/>
      <c r="L1051" s="33"/>
      <c r="M1051" s="148"/>
      <c r="T1051" s="54"/>
      <c r="AT1051" s="18" t="s">
        <v>175</v>
      </c>
      <c r="AU1051" s="18" t="s">
        <v>82</v>
      </c>
    </row>
    <row r="1052" spans="2:65" s="12" customFormat="1" ht="11.25">
      <c r="B1052" s="149"/>
      <c r="D1052" s="150" t="s">
        <v>177</v>
      </c>
      <c r="E1052" s="151" t="s">
        <v>19</v>
      </c>
      <c r="F1052" s="152" t="s">
        <v>461</v>
      </c>
      <c r="H1052" s="151" t="s">
        <v>19</v>
      </c>
      <c r="I1052" s="153"/>
      <c r="L1052" s="149"/>
      <c r="M1052" s="154"/>
      <c r="T1052" s="155"/>
      <c r="AT1052" s="151" t="s">
        <v>177</v>
      </c>
      <c r="AU1052" s="151" t="s">
        <v>82</v>
      </c>
      <c r="AV1052" s="12" t="s">
        <v>80</v>
      </c>
      <c r="AW1052" s="12" t="s">
        <v>33</v>
      </c>
      <c r="AX1052" s="12" t="s">
        <v>72</v>
      </c>
      <c r="AY1052" s="151" t="s">
        <v>166</v>
      </c>
    </row>
    <row r="1053" spans="2:65" s="13" customFormat="1" ht="11.25">
      <c r="B1053" s="156"/>
      <c r="D1053" s="150" t="s">
        <v>177</v>
      </c>
      <c r="E1053" s="157" t="s">
        <v>19</v>
      </c>
      <c r="F1053" s="158" t="s">
        <v>1195</v>
      </c>
      <c r="H1053" s="159">
        <v>5</v>
      </c>
      <c r="I1053" s="160"/>
      <c r="L1053" s="156"/>
      <c r="M1053" s="161"/>
      <c r="T1053" s="162"/>
      <c r="AT1053" s="157" t="s">
        <v>177</v>
      </c>
      <c r="AU1053" s="157" t="s">
        <v>82</v>
      </c>
      <c r="AV1053" s="13" t="s">
        <v>82</v>
      </c>
      <c r="AW1053" s="13" t="s">
        <v>33</v>
      </c>
      <c r="AX1053" s="13" t="s">
        <v>80</v>
      </c>
      <c r="AY1053" s="157" t="s">
        <v>166</v>
      </c>
    </row>
    <row r="1054" spans="2:65" s="1" customFormat="1" ht="44.25" customHeight="1">
      <c r="B1054" s="33"/>
      <c r="C1054" s="132" t="s">
        <v>1201</v>
      </c>
      <c r="D1054" s="132" t="s">
        <v>168</v>
      </c>
      <c r="E1054" s="133" t="s">
        <v>1202</v>
      </c>
      <c r="F1054" s="134" t="s">
        <v>1203</v>
      </c>
      <c r="G1054" s="135" t="s">
        <v>307</v>
      </c>
      <c r="H1054" s="136">
        <v>20</v>
      </c>
      <c r="I1054" s="137"/>
      <c r="J1054" s="138">
        <f>ROUND(I1054*H1054,2)</f>
        <v>0</v>
      </c>
      <c r="K1054" s="134" t="s">
        <v>172</v>
      </c>
      <c r="L1054" s="33"/>
      <c r="M1054" s="139" t="s">
        <v>19</v>
      </c>
      <c r="N1054" s="140" t="s">
        <v>43</v>
      </c>
      <c r="P1054" s="141">
        <f>O1054*H1054</f>
        <v>0</v>
      </c>
      <c r="Q1054" s="141">
        <v>1.1999999999999999E-3</v>
      </c>
      <c r="R1054" s="141">
        <f>Q1054*H1054</f>
        <v>2.3999999999999997E-2</v>
      </c>
      <c r="S1054" s="141">
        <v>0</v>
      </c>
      <c r="T1054" s="142">
        <f>S1054*H1054</f>
        <v>0</v>
      </c>
      <c r="AR1054" s="143" t="s">
        <v>173</v>
      </c>
      <c r="AT1054" s="143" t="s">
        <v>168</v>
      </c>
      <c r="AU1054" s="143" t="s">
        <v>82</v>
      </c>
      <c r="AY1054" s="18" t="s">
        <v>166</v>
      </c>
      <c r="BE1054" s="144">
        <f>IF(N1054="základní",J1054,0)</f>
        <v>0</v>
      </c>
      <c r="BF1054" s="144">
        <f>IF(N1054="snížená",J1054,0)</f>
        <v>0</v>
      </c>
      <c r="BG1054" s="144">
        <f>IF(N1054="zákl. přenesená",J1054,0)</f>
        <v>0</v>
      </c>
      <c r="BH1054" s="144">
        <f>IF(N1054="sníž. přenesená",J1054,0)</f>
        <v>0</v>
      </c>
      <c r="BI1054" s="144">
        <f>IF(N1054="nulová",J1054,0)</f>
        <v>0</v>
      </c>
      <c r="BJ1054" s="18" t="s">
        <v>80</v>
      </c>
      <c r="BK1054" s="144">
        <f>ROUND(I1054*H1054,2)</f>
        <v>0</v>
      </c>
      <c r="BL1054" s="18" t="s">
        <v>173</v>
      </c>
      <c r="BM1054" s="143" t="s">
        <v>1204</v>
      </c>
    </row>
    <row r="1055" spans="2:65" s="1" customFormat="1" ht="11.25">
      <c r="B1055" s="33"/>
      <c r="D1055" s="145" t="s">
        <v>175</v>
      </c>
      <c r="F1055" s="146" t="s">
        <v>1205</v>
      </c>
      <c r="I1055" s="147"/>
      <c r="L1055" s="33"/>
      <c r="M1055" s="148"/>
      <c r="T1055" s="54"/>
      <c r="AT1055" s="18" t="s">
        <v>175</v>
      </c>
      <c r="AU1055" s="18" t="s">
        <v>82</v>
      </c>
    </row>
    <row r="1056" spans="2:65" s="1" customFormat="1" ht="49.15" customHeight="1">
      <c r="B1056" s="33"/>
      <c r="C1056" s="132" t="s">
        <v>1206</v>
      </c>
      <c r="D1056" s="132" t="s">
        <v>168</v>
      </c>
      <c r="E1056" s="133" t="s">
        <v>1207</v>
      </c>
      <c r="F1056" s="134" t="s">
        <v>1208</v>
      </c>
      <c r="G1056" s="135" t="s">
        <v>307</v>
      </c>
      <c r="H1056" s="136">
        <v>10</v>
      </c>
      <c r="I1056" s="137"/>
      <c r="J1056" s="138">
        <f>ROUND(I1056*H1056,2)</f>
        <v>0</v>
      </c>
      <c r="K1056" s="134" t="s">
        <v>172</v>
      </c>
      <c r="L1056" s="33"/>
      <c r="M1056" s="139" t="s">
        <v>19</v>
      </c>
      <c r="N1056" s="140" t="s">
        <v>43</v>
      </c>
      <c r="P1056" s="141">
        <f>O1056*H1056</f>
        <v>0</v>
      </c>
      <c r="Q1056" s="141">
        <v>0</v>
      </c>
      <c r="R1056" s="141">
        <f>Q1056*H1056</f>
        <v>0</v>
      </c>
      <c r="S1056" s="141">
        <v>0</v>
      </c>
      <c r="T1056" s="142">
        <f>S1056*H1056</f>
        <v>0</v>
      </c>
      <c r="AR1056" s="143" t="s">
        <v>173</v>
      </c>
      <c r="AT1056" s="143" t="s">
        <v>168</v>
      </c>
      <c r="AU1056" s="143" t="s">
        <v>82</v>
      </c>
      <c r="AY1056" s="18" t="s">
        <v>166</v>
      </c>
      <c r="BE1056" s="144">
        <f>IF(N1056="základní",J1056,0)</f>
        <v>0</v>
      </c>
      <c r="BF1056" s="144">
        <f>IF(N1056="snížená",J1056,0)</f>
        <v>0</v>
      </c>
      <c r="BG1056" s="144">
        <f>IF(N1056="zákl. přenesená",J1056,0)</f>
        <v>0</v>
      </c>
      <c r="BH1056" s="144">
        <f>IF(N1056="sníž. přenesená",J1056,0)</f>
        <v>0</v>
      </c>
      <c r="BI1056" s="144">
        <f>IF(N1056="nulová",J1056,0)</f>
        <v>0</v>
      </c>
      <c r="BJ1056" s="18" t="s">
        <v>80</v>
      </c>
      <c r="BK1056" s="144">
        <f>ROUND(I1056*H1056,2)</f>
        <v>0</v>
      </c>
      <c r="BL1056" s="18" t="s">
        <v>173</v>
      </c>
      <c r="BM1056" s="143" t="s">
        <v>1209</v>
      </c>
    </row>
    <row r="1057" spans="2:65" s="1" customFormat="1" ht="11.25">
      <c r="B1057" s="33"/>
      <c r="D1057" s="145" t="s">
        <v>175</v>
      </c>
      <c r="F1057" s="146" t="s">
        <v>1210</v>
      </c>
      <c r="I1057" s="147"/>
      <c r="L1057" s="33"/>
      <c r="M1057" s="148"/>
      <c r="T1057" s="54"/>
      <c r="AT1057" s="18" t="s">
        <v>175</v>
      </c>
      <c r="AU1057" s="18" t="s">
        <v>82</v>
      </c>
    </row>
    <row r="1058" spans="2:65" s="1" customFormat="1" ht="37.9" customHeight="1">
      <c r="B1058" s="33"/>
      <c r="C1058" s="132" t="s">
        <v>1211</v>
      </c>
      <c r="D1058" s="132" t="s">
        <v>168</v>
      </c>
      <c r="E1058" s="133" t="s">
        <v>1212</v>
      </c>
      <c r="F1058" s="134" t="s">
        <v>1213</v>
      </c>
      <c r="G1058" s="135" t="s">
        <v>307</v>
      </c>
      <c r="H1058" s="136">
        <v>20</v>
      </c>
      <c r="I1058" s="137"/>
      <c r="J1058" s="138">
        <f>ROUND(I1058*H1058,2)</f>
        <v>0</v>
      </c>
      <c r="K1058" s="134" t="s">
        <v>172</v>
      </c>
      <c r="L1058" s="33"/>
      <c r="M1058" s="139" t="s">
        <v>19</v>
      </c>
      <c r="N1058" s="140" t="s">
        <v>43</v>
      </c>
      <c r="P1058" s="141">
        <f>O1058*H1058</f>
        <v>0</v>
      </c>
      <c r="Q1058" s="141">
        <v>1.17E-3</v>
      </c>
      <c r="R1058" s="141">
        <f>Q1058*H1058</f>
        <v>2.3400000000000001E-2</v>
      </c>
      <c r="S1058" s="141">
        <v>0</v>
      </c>
      <c r="T1058" s="142">
        <f>S1058*H1058</f>
        <v>0</v>
      </c>
      <c r="AR1058" s="143" t="s">
        <v>173</v>
      </c>
      <c r="AT1058" s="143" t="s">
        <v>168</v>
      </c>
      <c r="AU1058" s="143" t="s">
        <v>82</v>
      </c>
      <c r="AY1058" s="18" t="s">
        <v>166</v>
      </c>
      <c r="BE1058" s="144">
        <f>IF(N1058="základní",J1058,0)</f>
        <v>0</v>
      </c>
      <c r="BF1058" s="144">
        <f>IF(N1058="snížená",J1058,0)</f>
        <v>0</v>
      </c>
      <c r="BG1058" s="144">
        <f>IF(N1058="zákl. přenesená",J1058,0)</f>
        <v>0</v>
      </c>
      <c r="BH1058" s="144">
        <f>IF(N1058="sníž. přenesená",J1058,0)</f>
        <v>0</v>
      </c>
      <c r="BI1058" s="144">
        <f>IF(N1058="nulová",J1058,0)</f>
        <v>0</v>
      </c>
      <c r="BJ1058" s="18" t="s">
        <v>80</v>
      </c>
      <c r="BK1058" s="144">
        <f>ROUND(I1058*H1058,2)</f>
        <v>0</v>
      </c>
      <c r="BL1058" s="18" t="s">
        <v>173</v>
      </c>
      <c r="BM1058" s="143" t="s">
        <v>1214</v>
      </c>
    </row>
    <row r="1059" spans="2:65" s="1" customFormat="1" ht="11.25">
      <c r="B1059" s="33"/>
      <c r="D1059" s="145" t="s">
        <v>175</v>
      </c>
      <c r="F1059" s="146" t="s">
        <v>1215</v>
      </c>
      <c r="I1059" s="147"/>
      <c r="L1059" s="33"/>
      <c r="M1059" s="148"/>
      <c r="T1059" s="54"/>
      <c r="AT1059" s="18" t="s">
        <v>175</v>
      </c>
      <c r="AU1059" s="18" t="s">
        <v>82</v>
      </c>
    </row>
    <row r="1060" spans="2:65" s="1" customFormat="1" ht="44.25" customHeight="1">
      <c r="B1060" s="33"/>
      <c r="C1060" s="132" t="s">
        <v>1216</v>
      </c>
      <c r="D1060" s="132" t="s">
        <v>168</v>
      </c>
      <c r="E1060" s="133" t="s">
        <v>1217</v>
      </c>
      <c r="F1060" s="134" t="s">
        <v>1218</v>
      </c>
      <c r="G1060" s="135" t="s">
        <v>307</v>
      </c>
      <c r="H1060" s="136">
        <v>10</v>
      </c>
      <c r="I1060" s="137"/>
      <c r="J1060" s="138">
        <f>ROUND(I1060*H1060,2)</f>
        <v>0</v>
      </c>
      <c r="K1060" s="134" t="s">
        <v>172</v>
      </c>
      <c r="L1060" s="33"/>
      <c r="M1060" s="139" t="s">
        <v>19</v>
      </c>
      <c r="N1060" s="140" t="s">
        <v>43</v>
      </c>
      <c r="P1060" s="141">
        <f>O1060*H1060</f>
        <v>0</v>
      </c>
      <c r="Q1060" s="141">
        <v>0.17499999999999999</v>
      </c>
      <c r="R1060" s="141">
        <f>Q1060*H1060</f>
        <v>1.75</v>
      </c>
      <c r="S1060" s="141">
        <v>0</v>
      </c>
      <c r="T1060" s="142">
        <f>S1060*H1060</f>
        <v>0</v>
      </c>
      <c r="AR1060" s="143" t="s">
        <v>173</v>
      </c>
      <c r="AT1060" s="143" t="s">
        <v>168</v>
      </c>
      <c r="AU1060" s="143" t="s">
        <v>82</v>
      </c>
      <c r="AY1060" s="18" t="s">
        <v>166</v>
      </c>
      <c r="BE1060" s="144">
        <f>IF(N1060="základní",J1060,0)</f>
        <v>0</v>
      </c>
      <c r="BF1060" s="144">
        <f>IF(N1060="snížená",J1060,0)</f>
        <v>0</v>
      </c>
      <c r="BG1060" s="144">
        <f>IF(N1060="zákl. přenesená",J1060,0)</f>
        <v>0</v>
      </c>
      <c r="BH1060" s="144">
        <f>IF(N1060="sníž. přenesená",J1060,0)</f>
        <v>0</v>
      </c>
      <c r="BI1060" s="144">
        <f>IF(N1060="nulová",J1060,0)</f>
        <v>0</v>
      </c>
      <c r="BJ1060" s="18" t="s">
        <v>80</v>
      </c>
      <c r="BK1060" s="144">
        <f>ROUND(I1060*H1060,2)</f>
        <v>0</v>
      </c>
      <c r="BL1060" s="18" t="s">
        <v>173</v>
      </c>
      <c r="BM1060" s="143" t="s">
        <v>1219</v>
      </c>
    </row>
    <row r="1061" spans="2:65" s="1" customFormat="1" ht="11.25">
      <c r="B1061" s="33"/>
      <c r="D1061" s="145" t="s">
        <v>175</v>
      </c>
      <c r="F1061" s="146" t="s">
        <v>1220</v>
      </c>
      <c r="I1061" s="147"/>
      <c r="L1061" s="33"/>
      <c r="M1061" s="148"/>
      <c r="T1061" s="54"/>
      <c r="AT1061" s="18" t="s">
        <v>175</v>
      </c>
      <c r="AU1061" s="18" t="s">
        <v>82</v>
      </c>
    </row>
    <row r="1062" spans="2:65" s="12" customFormat="1" ht="11.25">
      <c r="B1062" s="149"/>
      <c r="D1062" s="150" t="s">
        <v>177</v>
      </c>
      <c r="E1062" s="151" t="s">
        <v>19</v>
      </c>
      <c r="F1062" s="152" t="s">
        <v>461</v>
      </c>
      <c r="H1062" s="151" t="s">
        <v>19</v>
      </c>
      <c r="I1062" s="153"/>
      <c r="L1062" s="149"/>
      <c r="M1062" s="154"/>
      <c r="T1062" s="155"/>
      <c r="AT1062" s="151" t="s">
        <v>177</v>
      </c>
      <c r="AU1062" s="151" t="s">
        <v>82</v>
      </c>
      <c r="AV1062" s="12" t="s">
        <v>80</v>
      </c>
      <c r="AW1062" s="12" t="s">
        <v>33</v>
      </c>
      <c r="AX1062" s="12" t="s">
        <v>72</v>
      </c>
      <c r="AY1062" s="151" t="s">
        <v>166</v>
      </c>
    </row>
    <row r="1063" spans="2:65" s="13" customFormat="1" ht="11.25">
      <c r="B1063" s="156"/>
      <c r="D1063" s="150" t="s">
        <v>177</v>
      </c>
      <c r="E1063" s="157" t="s">
        <v>19</v>
      </c>
      <c r="F1063" s="158" t="s">
        <v>1221</v>
      </c>
      <c r="H1063" s="159">
        <v>10</v>
      </c>
      <c r="I1063" s="160"/>
      <c r="L1063" s="156"/>
      <c r="M1063" s="161"/>
      <c r="T1063" s="162"/>
      <c r="AT1063" s="157" t="s">
        <v>177</v>
      </c>
      <c r="AU1063" s="157" t="s">
        <v>82</v>
      </c>
      <c r="AV1063" s="13" t="s">
        <v>82</v>
      </c>
      <c r="AW1063" s="13" t="s">
        <v>33</v>
      </c>
      <c r="AX1063" s="13" t="s">
        <v>80</v>
      </c>
      <c r="AY1063" s="157" t="s">
        <v>166</v>
      </c>
    </row>
    <row r="1064" spans="2:65" s="11" customFormat="1" ht="22.9" customHeight="1">
      <c r="B1064" s="120"/>
      <c r="D1064" s="121" t="s">
        <v>71</v>
      </c>
      <c r="E1064" s="130" t="s">
        <v>240</v>
      </c>
      <c r="F1064" s="130" t="s">
        <v>1222</v>
      </c>
      <c r="I1064" s="123"/>
      <c r="J1064" s="131">
        <f>BK1064</f>
        <v>0</v>
      </c>
      <c r="L1064" s="120"/>
      <c r="M1064" s="125"/>
      <c r="P1064" s="126">
        <f>SUM(P1065:P1345)</f>
        <v>0</v>
      </c>
      <c r="R1064" s="126">
        <f>SUM(R1065:R1345)</f>
        <v>19.486287779999998</v>
      </c>
      <c r="T1064" s="127">
        <f>SUM(T1065:T1345)</f>
        <v>93.914170000000013</v>
      </c>
      <c r="AR1064" s="121" t="s">
        <v>80</v>
      </c>
      <c r="AT1064" s="128" t="s">
        <v>71</v>
      </c>
      <c r="AU1064" s="128" t="s">
        <v>80</v>
      </c>
      <c r="AY1064" s="121" t="s">
        <v>166</v>
      </c>
      <c r="BK1064" s="129">
        <f>SUM(BK1065:BK1345)</f>
        <v>0</v>
      </c>
    </row>
    <row r="1065" spans="2:65" s="1" customFormat="1" ht="44.25" customHeight="1">
      <c r="B1065" s="33"/>
      <c r="C1065" s="132" t="s">
        <v>1223</v>
      </c>
      <c r="D1065" s="132" t="s">
        <v>168</v>
      </c>
      <c r="E1065" s="133" t="s">
        <v>1224</v>
      </c>
      <c r="F1065" s="134" t="s">
        <v>1225</v>
      </c>
      <c r="G1065" s="135" t="s">
        <v>458</v>
      </c>
      <c r="H1065" s="136">
        <v>47.5</v>
      </c>
      <c r="I1065" s="137"/>
      <c r="J1065" s="138">
        <f>ROUND(I1065*H1065,2)</f>
        <v>0</v>
      </c>
      <c r="K1065" s="134" t="s">
        <v>172</v>
      </c>
      <c r="L1065" s="33"/>
      <c r="M1065" s="139" t="s">
        <v>19</v>
      </c>
      <c r="N1065" s="140" t="s">
        <v>43</v>
      </c>
      <c r="P1065" s="141">
        <f>O1065*H1065</f>
        <v>0</v>
      </c>
      <c r="Q1065" s="141">
        <v>0.10095</v>
      </c>
      <c r="R1065" s="141">
        <f>Q1065*H1065</f>
        <v>4.7951249999999996</v>
      </c>
      <c r="S1065" s="141">
        <v>0</v>
      </c>
      <c r="T1065" s="142">
        <f>S1065*H1065</f>
        <v>0</v>
      </c>
      <c r="AR1065" s="143" t="s">
        <v>173</v>
      </c>
      <c r="AT1065" s="143" t="s">
        <v>168</v>
      </c>
      <c r="AU1065" s="143" t="s">
        <v>82</v>
      </c>
      <c r="AY1065" s="18" t="s">
        <v>166</v>
      </c>
      <c r="BE1065" s="144">
        <f>IF(N1065="základní",J1065,0)</f>
        <v>0</v>
      </c>
      <c r="BF1065" s="144">
        <f>IF(N1065="snížená",J1065,0)</f>
        <v>0</v>
      </c>
      <c r="BG1065" s="144">
        <f>IF(N1065="zákl. přenesená",J1065,0)</f>
        <v>0</v>
      </c>
      <c r="BH1065" s="144">
        <f>IF(N1065="sníž. přenesená",J1065,0)</f>
        <v>0</v>
      </c>
      <c r="BI1065" s="144">
        <f>IF(N1065="nulová",J1065,0)</f>
        <v>0</v>
      </c>
      <c r="BJ1065" s="18" t="s">
        <v>80</v>
      </c>
      <c r="BK1065" s="144">
        <f>ROUND(I1065*H1065,2)</f>
        <v>0</v>
      </c>
      <c r="BL1065" s="18" t="s">
        <v>173</v>
      </c>
      <c r="BM1065" s="143" t="s">
        <v>1226</v>
      </c>
    </row>
    <row r="1066" spans="2:65" s="1" customFormat="1" ht="11.25">
      <c r="B1066" s="33"/>
      <c r="D1066" s="145" t="s">
        <v>175</v>
      </c>
      <c r="F1066" s="146" t="s">
        <v>1227</v>
      </c>
      <c r="I1066" s="147"/>
      <c r="L1066" s="33"/>
      <c r="M1066" s="148"/>
      <c r="T1066" s="54"/>
      <c r="AT1066" s="18" t="s">
        <v>175</v>
      </c>
      <c r="AU1066" s="18" t="s">
        <v>82</v>
      </c>
    </row>
    <row r="1067" spans="2:65" s="12" customFormat="1" ht="11.25">
      <c r="B1067" s="149"/>
      <c r="D1067" s="150" t="s">
        <v>177</v>
      </c>
      <c r="E1067" s="151" t="s">
        <v>19</v>
      </c>
      <c r="F1067" s="152" t="s">
        <v>407</v>
      </c>
      <c r="H1067" s="151" t="s">
        <v>19</v>
      </c>
      <c r="I1067" s="153"/>
      <c r="L1067" s="149"/>
      <c r="M1067" s="154"/>
      <c r="T1067" s="155"/>
      <c r="AT1067" s="151" t="s">
        <v>177</v>
      </c>
      <c r="AU1067" s="151" t="s">
        <v>82</v>
      </c>
      <c r="AV1067" s="12" t="s">
        <v>80</v>
      </c>
      <c r="AW1067" s="12" t="s">
        <v>33</v>
      </c>
      <c r="AX1067" s="12" t="s">
        <v>72</v>
      </c>
      <c r="AY1067" s="151" t="s">
        <v>166</v>
      </c>
    </row>
    <row r="1068" spans="2:65" s="12" customFormat="1" ht="11.25">
      <c r="B1068" s="149"/>
      <c r="D1068" s="150" t="s">
        <v>177</v>
      </c>
      <c r="E1068" s="151" t="s">
        <v>19</v>
      </c>
      <c r="F1068" s="152" t="s">
        <v>422</v>
      </c>
      <c r="H1068" s="151" t="s">
        <v>19</v>
      </c>
      <c r="I1068" s="153"/>
      <c r="L1068" s="149"/>
      <c r="M1068" s="154"/>
      <c r="T1068" s="155"/>
      <c r="AT1068" s="151" t="s">
        <v>177</v>
      </c>
      <c r="AU1068" s="151" t="s">
        <v>82</v>
      </c>
      <c r="AV1068" s="12" t="s">
        <v>80</v>
      </c>
      <c r="AW1068" s="12" t="s">
        <v>33</v>
      </c>
      <c r="AX1068" s="12" t="s">
        <v>72</v>
      </c>
      <c r="AY1068" s="151" t="s">
        <v>166</v>
      </c>
    </row>
    <row r="1069" spans="2:65" s="13" customFormat="1" ht="11.25">
      <c r="B1069" s="156"/>
      <c r="D1069" s="150" t="s">
        <v>177</v>
      </c>
      <c r="E1069" s="157" t="s">
        <v>19</v>
      </c>
      <c r="F1069" s="158" t="s">
        <v>1228</v>
      </c>
      <c r="H1069" s="159">
        <v>47.5</v>
      </c>
      <c r="I1069" s="160"/>
      <c r="L1069" s="156"/>
      <c r="M1069" s="161"/>
      <c r="T1069" s="162"/>
      <c r="AT1069" s="157" t="s">
        <v>177</v>
      </c>
      <c r="AU1069" s="157" t="s">
        <v>82</v>
      </c>
      <c r="AV1069" s="13" t="s">
        <v>82</v>
      </c>
      <c r="AW1069" s="13" t="s">
        <v>33</v>
      </c>
      <c r="AX1069" s="13" t="s">
        <v>80</v>
      </c>
      <c r="AY1069" s="157" t="s">
        <v>166</v>
      </c>
    </row>
    <row r="1070" spans="2:65" s="1" customFormat="1" ht="16.5" customHeight="1">
      <c r="B1070" s="33"/>
      <c r="C1070" s="170" t="s">
        <v>1229</v>
      </c>
      <c r="D1070" s="170" t="s">
        <v>277</v>
      </c>
      <c r="E1070" s="171" t="s">
        <v>1230</v>
      </c>
      <c r="F1070" s="172" t="s">
        <v>1231</v>
      </c>
      <c r="G1070" s="173" t="s">
        <v>458</v>
      </c>
      <c r="H1070" s="174">
        <v>47.5</v>
      </c>
      <c r="I1070" s="175"/>
      <c r="J1070" s="176">
        <f>ROUND(I1070*H1070,2)</f>
        <v>0</v>
      </c>
      <c r="K1070" s="172" t="s">
        <v>172</v>
      </c>
      <c r="L1070" s="177"/>
      <c r="M1070" s="178" t="s">
        <v>19</v>
      </c>
      <c r="N1070" s="179" t="s">
        <v>43</v>
      </c>
      <c r="P1070" s="141">
        <f>O1070*H1070</f>
        <v>0</v>
      </c>
      <c r="Q1070" s="141">
        <v>2.8000000000000001E-2</v>
      </c>
      <c r="R1070" s="141">
        <f>Q1070*H1070</f>
        <v>1.33</v>
      </c>
      <c r="S1070" s="141">
        <v>0</v>
      </c>
      <c r="T1070" s="142">
        <f>S1070*H1070</f>
        <v>0</v>
      </c>
      <c r="AR1070" s="143" t="s">
        <v>233</v>
      </c>
      <c r="AT1070" s="143" t="s">
        <v>277</v>
      </c>
      <c r="AU1070" s="143" t="s">
        <v>82</v>
      </c>
      <c r="AY1070" s="18" t="s">
        <v>166</v>
      </c>
      <c r="BE1070" s="144">
        <f>IF(N1070="základní",J1070,0)</f>
        <v>0</v>
      </c>
      <c r="BF1070" s="144">
        <f>IF(N1070="snížená",J1070,0)</f>
        <v>0</v>
      </c>
      <c r="BG1070" s="144">
        <f>IF(N1070="zákl. přenesená",J1070,0)</f>
        <v>0</v>
      </c>
      <c r="BH1070" s="144">
        <f>IF(N1070="sníž. přenesená",J1070,0)</f>
        <v>0</v>
      </c>
      <c r="BI1070" s="144">
        <f>IF(N1070="nulová",J1070,0)</f>
        <v>0</v>
      </c>
      <c r="BJ1070" s="18" t="s">
        <v>80</v>
      </c>
      <c r="BK1070" s="144">
        <f>ROUND(I1070*H1070,2)</f>
        <v>0</v>
      </c>
      <c r="BL1070" s="18" t="s">
        <v>173</v>
      </c>
      <c r="BM1070" s="143" t="s">
        <v>1232</v>
      </c>
    </row>
    <row r="1071" spans="2:65" s="1" customFormat="1" ht="24.2" customHeight="1">
      <c r="B1071" s="33"/>
      <c r="C1071" s="132" t="s">
        <v>1233</v>
      </c>
      <c r="D1071" s="132" t="s">
        <v>168</v>
      </c>
      <c r="E1071" s="133" t="s">
        <v>1234</v>
      </c>
      <c r="F1071" s="134" t="s">
        <v>1235</v>
      </c>
      <c r="G1071" s="135" t="s">
        <v>188</v>
      </c>
      <c r="H1071" s="136">
        <v>23.22</v>
      </c>
      <c r="I1071" s="137"/>
      <c r="J1071" s="138">
        <f>ROUND(I1071*H1071,2)</f>
        <v>0</v>
      </c>
      <c r="K1071" s="134" t="s">
        <v>172</v>
      </c>
      <c r="L1071" s="33"/>
      <c r="M1071" s="139" t="s">
        <v>19</v>
      </c>
      <c r="N1071" s="140" t="s">
        <v>43</v>
      </c>
      <c r="P1071" s="141">
        <f>O1071*H1071</f>
        <v>0</v>
      </c>
      <c r="Q1071" s="141">
        <v>4.6999999999999999E-4</v>
      </c>
      <c r="R1071" s="141">
        <f>Q1071*H1071</f>
        <v>1.0913399999999998E-2</v>
      </c>
      <c r="S1071" s="141">
        <v>0</v>
      </c>
      <c r="T1071" s="142">
        <f>S1071*H1071</f>
        <v>0</v>
      </c>
      <c r="AR1071" s="143" t="s">
        <v>173</v>
      </c>
      <c r="AT1071" s="143" t="s">
        <v>168</v>
      </c>
      <c r="AU1071" s="143" t="s">
        <v>82</v>
      </c>
      <c r="AY1071" s="18" t="s">
        <v>166</v>
      </c>
      <c r="BE1071" s="144">
        <f>IF(N1071="základní",J1071,0)</f>
        <v>0</v>
      </c>
      <c r="BF1071" s="144">
        <f>IF(N1071="snížená",J1071,0)</f>
        <v>0</v>
      </c>
      <c r="BG1071" s="144">
        <f>IF(N1071="zákl. přenesená",J1071,0)</f>
        <v>0</v>
      </c>
      <c r="BH1071" s="144">
        <f>IF(N1071="sníž. přenesená",J1071,0)</f>
        <v>0</v>
      </c>
      <c r="BI1071" s="144">
        <f>IF(N1071="nulová",J1071,0)</f>
        <v>0</v>
      </c>
      <c r="BJ1071" s="18" t="s">
        <v>80</v>
      </c>
      <c r="BK1071" s="144">
        <f>ROUND(I1071*H1071,2)</f>
        <v>0</v>
      </c>
      <c r="BL1071" s="18" t="s">
        <v>173</v>
      </c>
      <c r="BM1071" s="143" t="s">
        <v>1236</v>
      </c>
    </row>
    <row r="1072" spans="2:65" s="1" customFormat="1" ht="11.25">
      <c r="B1072" s="33"/>
      <c r="D1072" s="145" t="s">
        <v>175</v>
      </c>
      <c r="F1072" s="146" t="s">
        <v>1237</v>
      </c>
      <c r="I1072" s="147"/>
      <c r="L1072" s="33"/>
      <c r="M1072" s="148"/>
      <c r="T1072" s="54"/>
      <c r="AT1072" s="18" t="s">
        <v>175</v>
      </c>
      <c r="AU1072" s="18" t="s">
        <v>82</v>
      </c>
    </row>
    <row r="1073" spans="2:65" s="12" customFormat="1" ht="11.25">
      <c r="B1073" s="149"/>
      <c r="D1073" s="150" t="s">
        <v>177</v>
      </c>
      <c r="E1073" s="151" t="s">
        <v>19</v>
      </c>
      <c r="F1073" s="152" t="s">
        <v>407</v>
      </c>
      <c r="H1073" s="151" t="s">
        <v>19</v>
      </c>
      <c r="I1073" s="153"/>
      <c r="L1073" s="149"/>
      <c r="M1073" s="154"/>
      <c r="T1073" s="155"/>
      <c r="AT1073" s="151" t="s">
        <v>177</v>
      </c>
      <c r="AU1073" s="151" t="s">
        <v>82</v>
      </c>
      <c r="AV1073" s="12" t="s">
        <v>80</v>
      </c>
      <c r="AW1073" s="12" t="s">
        <v>33</v>
      </c>
      <c r="AX1073" s="12" t="s">
        <v>72</v>
      </c>
      <c r="AY1073" s="151" t="s">
        <v>166</v>
      </c>
    </row>
    <row r="1074" spans="2:65" s="12" customFormat="1" ht="11.25">
      <c r="B1074" s="149"/>
      <c r="D1074" s="150" t="s">
        <v>177</v>
      </c>
      <c r="E1074" s="151" t="s">
        <v>19</v>
      </c>
      <c r="F1074" s="152" t="s">
        <v>422</v>
      </c>
      <c r="H1074" s="151" t="s">
        <v>19</v>
      </c>
      <c r="I1074" s="153"/>
      <c r="L1074" s="149"/>
      <c r="M1074" s="154"/>
      <c r="T1074" s="155"/>
      <c r="AT1074" s="151" t="s">
        <v>177</v>
      </c>
      <c r="AU1074" s="151" t="s">
        <v>82</v>
      </c>
      <c r="AV1074" s="12" t="s">
        <v>80</v>
      </c>
      <c r="AW1074" s="12" t="s">
        <v>33</v>
      </c>
      <c r="AX1074" s="12" t="s">
        <v>72</v>
      </c>
      <c r="AY1074" s="151" t="s">
        <v>166</v>
      </c>
    </row>
    <row r="1075" spans="2:65" s="13" customFormat="1" ht="11.25">
      <c r="B1075" s="156"/>
      <c r="D1075" s="150" t="s">
        <v>177</v>
      </c>
      <c r="E1075" s="157" t="s">
        <v>19</v>
      </c>
      <c r="F1075" s="158" t="s">
        <v>424</v>
      </c>
      <c r="H1075" s="159">
        <v>23.22</v>
      </c>
      <c r="I1075" s="160"/>
      <c r="L1075" s="156"/>
      <c r="M1075" s="161"/>
      <c r="T1075" s="162"/>
      <c r="AT1075" s="157" t="s">
        <v>177</v>
      </c>
      <c r="AU1075" s="157" t="s">
        <v>82</v>
      </c>
      <c r="AV1075" s="13" t="s">
        <v>82</v>
      </c>
      <c r="AW1075" s="13" t="s">
        <v>33</v>
      </c>
      <c r="AX1075" s="13" t="s">
        <v>80</v>
      </c>
      <c r="AY1075" s="157" t="s">
        <v>166</v>
      </c>
    </row>
    <row r="1076" spans="2:65" s="1" customFormat="1" ht="24.2" customHeight="1">
      <c r="B1076" s="33"/>
      <c r="C1076" s="132" t="s">
        <v>1238</v>
      </c>
      <c r="D1076" s="132" t="s">
        <v>168</v>
      </c>
      <c r="E1076" s="133" t="s">
        <v>1239</v>
      </c>
      <c r="F1076" s="134" t="s">
        <v>1240</v>
      </c>
      <c r="G1076" s="135" t="s">
        <v>458</v>
      </c>
      <c r="H1076" s="136">
        <v>51</v>
      </c>
      <c r="I1076" s="137"/>
      <c r="J1076" s="138">
        <f>ROUND(I1076*H1076,2)</f>
        <v>0</v>
      </c>
      <c r="K1076" s="134" t="s">
        <v>172</v>
      </c>
      <c r="L1076" s="33"/>
      <c r="M1076" s="139" t="s">
        <v>19</v>
      </c>
      <c r="N1076" s="140" t="s">
        <v>43</v>
      </c>
      <c r="P1076" s="141">
        <f>O1076*H1076</f>
        <v>0</v>
      </c>
      <c r="Q1076" s="141">
        <v>2.35E-2</v>
      </c>
      <c r="R1076" s="141">
        <f>Q1076*H1076</f>
        <v>1.1984999999999999</v>
      </c>
      <c r="S1076" s="141">
        <v>0</v>
      </c>
      <c r="T1076" s="142">
        <f>S1076*H1076</f>
        <v>0</v>
      </c>
      <c r="AR1076" s="143" t="s">
        <v>173</v>
      </c>
      <c r="AT1076" s="143" t="s">
        <v>168</v>
      </c>
      <c r="AU1076" s="143" t="s">
        <v>82</v>
      </c>
      <c r="AY1076" s="18" t="s">
        <v>166</v>
      </c>
      <c r="BE1076" s="144">
        <f>IF(N1076="základní",J1076,0)</f>
        <v>0</v>
      </c>
      <c r="BF1076" s="144">
        <f>IF(N1076="snížená",J1076,0)</f>
        <v>0</v>
      </c>
      <c r="BG1076" s="144">
        <f>IF(N1076="zákl. přenesená",J1076,0)</f>
        <v>0</v>
      </c>
      <c r="BH1076" s="144">
        <f>IF(N1076="sníž. přenesená",J1076,0)</f>
        <v>0</v>
      </c>
      <c r="BI1076" s="144">
        <f>IF(N1076="nulová",J1076,0)</f>
        <v>0</v>
      </c>
      <c r="BJ1076" s="18" t="s">
        <v>80</v>
      </c>
      <c r="BK1076" s="144">
        <f>ROUND(I1076*H1076,2)</f>
        <v>0</v>
      </c>
      <c r="BL1076" s="18" t="s">
        <v>173</v>
      </c>
      <c r="BM1076" s="143" t="s">
        <v>1241</v>
      </c>
    </row>
    <row r="1077" spans="2:65" s="1" customFormat="1" ht="11.25">
      <c r="B1077" s="33"/>
      <c r="D1077" s="145" t="s">
        <v>175</v>
      </c>
      <c r="F1077" s="146" t="s">
        <v>1242</v>
      </c>
      <c r="I1077" s="147"/>
      <c r="L1077" s="33"/>
      <c r="M1077" s="148"/>
      <c r="T1077" s="54"/>
      <c r="AT1077" s="18" t="s">
        <v>175</v>
      </c>
      <c r="AU1077" s="18" t="s">
        <v>82</v>
      </c>
    </row>
    <row r="1078" spans="2:65" s="12" customFormat="1" ht="11.25">
      <c r="B1078" s="149"/>
      <c r="D1078" s="150" t="s">
        <v>177</v>
      </c>
      <c r="E1078" s="151" t="s">
        <v>19</v>
      </c>
      <c r="F1078" s="152" t="s">
        <v>1243</v>
      </c>
      <c r="H1078" s="151" t="s">
        <v>19</v>
      </c>
      <c r="I1078" s="153"/>
      <c r="L1078" s="149"/>
      <c r="M1078" s="154"/>
      <c r="T1078" s="155"/>
      <c r="AT1078" s="151" t="s">
        <v>177</v>
      </c>
      <c r="AU1078" s="151" t="s">
        <v>82</v>
      </c>
      <c r="AV1078" s="12" t="s">
        <v>80</v>
      </c>
      <c r="AW1078" s="12" t="s">
        <v>33</v>
      </c>
      <c r="AX1078" s="12" t="s">
        <v>72</v>
      </c>
      <c r="AY1078" s="151" t="s">
        <v>166</v>
      </c>
    </row>
    <row r="1079" spans="2:65" s="13" customFormat="1" ht="11.25">
      <c r="B1079" s="156"/>
      <c r="D1079" s="150" t="s">
        <v>177</v>
      </c>
      <c r="E1079" s="157" t="s">
        <v>19</v>
      </c>
      <c r="F1079" s="158" t="s">
        <v>1244</v>
      </c>
      <c r="H1079" s="159">
        <v>51</v>
      </c>
      <c r="I1079" s="160"/>
      <c r="L1079" s="156"/>
      <c r="M1079" s="161"/>
      <c r="T1079" s="162"/>
      <c r="AT1079" s="157" t="s">
        <v>177</v>
      </c>
      <c r="AU1079" s="157" t="s">
        <v>82</v>
      </c>
      <c r="AV1079" s="13" t="s">
        <v>82</v>
      </c>
      <c r="AW1079" s="13" t="s">
        <v>33</v>
      </c>
      <c r="AX1079" s="13" t="s">
        <v>80</v>
      </c>
      <c r="AY1079" s="157" t="s">
        <v>166</v>
      </c>
    </row>
    <row r="1080" spans="2:65" s="1" customFormat="1" ht="24.2" customHeight="1">
      <c r="B1080" s="33"/>
      <c r="C1080" s="132" t="s">
        <v>1245</v>
      </c>
      <c r="D1080" s="132" t="s">
        <v>168</v>
      </c>
      <c r="E1080" s="133" t="s">
        <v>1246</v>
      </c>
      <c r="F1080" s="134" t="s">
        <v>1247</v>
      </c>
      <c r="G1080" s="135" t="s">
        <v>458</v>
      </c>
      <c r="H1080" s="136">
        <v>24.2</v>
      </c>
      <c r="I1080" s="137"/>
      <c r="J1080" s="138">
        <f>ROUND(I1080*H1080,2)</f>
        <v>0</v>
      </c>
      <c r="K1080" s="134" t="s">
        <v>172</v>
      </c>
      <c r="L1080" s="33"/>
      <c r="M1080" s="139" t="s">
        <v>19</v>
      </c>
      <c r="N1080" s="140" t="s">
        <v>43</v>
      </c>
      <c r="P1080" s="141">
        <f>O1080*H1080</f>
        <v>0</v>
      </c>
      <c r="Q1080" s="141">
        <v>2.35E-2</v>
      </c>
      <c r="R1080" s="141">
        <f>Q1080*H1080</f>
        <v>0.56869999999999998</v>
      </c>
      <c r="S1080" s="141">
        <v>0</v>
      </c>
      <c r="T1080" s="142">
        <f>S1080*H1080</f>
        <v>0</v>
      </c>
      <c r="AR1080" s="143" t="s">
        <v>173</v>
      </c>
      <c r="AT1080" s="143" t="s">
        <v>168</v>
      </c>
      <c r="AU1080" s="143" t="s">
        <v>82</v>
      </c>
      <c r="AY1080" s="18" t="s">
        <v>166</v>
      </c>
      <c r="BE1080" s="144">
        <f>IF(N1080="základní",J1080,0)</f>
        <v>0</v>
      </c>
      <c r="BF1080" s="144">
        <f>IF(N1080="snížená",J1080,0)</f>
        <v>0</v>
      </c>
      <c r="BG1080" s="144">
        <f>IF(N1080="zákl. přenesená",J1080,0)</f>
        <v>0</v>
      </c>
      <c r="BH1080" s="144">
        <f>IF(N1080="sníž. přenesená",J1080,0)</f>
        <v>0</v>
      </c>
      <c r="BI1080" s="144">
        <f>IF(N1080="nulová",J1080,0)</f>
        <v>0</v>
      </c>
      <c r="BJ1080" s="18" t="s">
        <v>80</v>
      </c>
      <c r="BK1080" s="144">
        <f>ROUND(I1080*H1080,2)</f>
        <v>0</v>
      </c>
      <c r="BL1080" s="18" t="s">
        <v>173</v>
      </c>
      <c r="BM1080" s="143" t="s">
        <v>1248</v>
      </c>
    </row>
    <row r="1081" spans="2:65" s="1" customFormat="1" ht="11.25">
      <c r="B1081" s="33"/>
      <c r="D1081" s="145" t="s">
        <v>175</v>
      </c>
      <c r="F1081" s="146" t="s">
        <v>1249</v>
      </c>
      <c r="I1081" s="147"/>
      <c r="L1081" s="33"/>
      <c r="M1081" s="148"/>
      <c r="T1081" s="54"/>
      <c r="AT1081" s="18" t="s">
        <v>175</v>
      </c>
      <c r="AU1081" s="18" t="s">
        <v>82</v>
      </c>
    </row>
    <row r="1082" spans="2:65" s="12" customFormat="1" ht="11.25">
      <c r="B1082" s="149"/>
      <c r="D1082" s="150" t="s">
        <v>177</v>
      </c>
      <c r="E1082" s="151" t="s">
        <v>19</v>
      </c>
      <c r="F1082" s="152" t="s">
        <v>1243</v>
      </c>
      <c r="H1082" s="151" t="s">
        <v>19</v>
      </c>
      <c r="I1082" s="153"/>
      <c r="L1082" s="149"/>
      <c r="M1082" s="154"/>
      <c r="T1082" s="155"/>
      <c r="AT1082" s="151" t="s">
        <v>177</v>
      </c>
      <c r="AU1082" s="151" t="s">
        <v>82</v>
      </c>
      <c r="AV1082" s="12" t="s">
        <v>80</v>
      </c>
      <c r="AW1082" s="12" t="s">
        <v>33</v>
      </c>
      <c r="AX1082" s="12" t="s">
        <v>72</v>
      </c>
      <c r="AY1082" s="151" t="s">
        <v>166</v>
      </c>
    </row>
    <row r="1083" spans="2:65" s="13" customFormat="1" ht="11.25">
      <c r="B1083" s="156"/>
      <c r="D1083" s="150" t="s">
        <v>177</v>
      </c>
      <c r="E1083" s="157" t="s">
        <v>19</v>
      </c>
      <c r="F1083" s="158" t="s">
        <v>1250</v>
      </c>
      <c r="H1083" s="159">
        <v>24.2</v>
      </c>
      <c r="I1083" s="160"/>
      <c r="L1083" s="156"/>
      <c r="M1083" s="161"/>
      <c r="T1083" s="162"/>
      <c r="AT1083" s="157" t="s">
        <v>177</v>
      </c>
      <c r="AU1083" s="157" t="s">
        <v>82</v>
      </c>
      <c r="AV1083" s="13" t="s">
        <v>82</v>
      </c>
      <c r="AW1083" s="13" t="s">
        <v>33</v>
      </c>
      <c r="AX1083" s="13" t="s">
        <v>80</v>
      </c>
      <c r="AY1083" s="157" t="s">
        <v>166</v>
      </c>
    </row>
    <row r="1084" spans="2:65" s="1" customFormat="1" ht="37.9" customHeight="1">
      <c r="B1084" s="33"/>
      <c r="C1084" s="132" t="s">
        <v>1251</v>
      </c>
      <c r="D1084" s="132" t="s">
        <v>168</v>
      </c>
      <c r="E1084" s="133" t="s">
        <v>1252</v>
      </c>
      <c r="F1084" s="134" t="s">
        <v>1253</v>
      </c>
      <c r="G1084" s="135" t="s">
        <v>197</v>
      </c>
      <c r="H1084" s="136">
        <v>4000</v>
      </c>
      <c r="I1084" s="137"/>
      <c r="J1084" s="138">
        <f>ROUND(I1084*H1084,2)</f>
        <v>0</v>
      </c>
      <c r="K1084" s="134" t="s">
        <v>172</v>
      </c>
      <c r="L1084" s="33"/>
      <c r="M1084" s="139" t="s">
        <v>19</v>
      </c>
      <c r="N1084" s="140" t="s">
        <v>43</v>
      </c>
      <c r="P1084" s="141">
        <f>O1084*H1084</f>
        <v>0</v>
      </c>
      <c r="Q1084" s="141">
        <v>0</v>
      </c>
      <c r="R1084" s="141">
        <f>Q1084*H1084</f>
        <v>0</v>
      </c>
      <c r="S1084" s="141">
        <v>0</v>
      </c>
      <c r="T1084" s="142">
        <f>S1084*H1084</f>
        <v>0</v>
      </c>
      <c r="AR1084" s="143" t="s">
        <v>173</v>
      </c>
      <c r="AT1084" s="143" t="s">
        <v>168</v>
      </c>
      <c r="AU1084" s="143" t="s">
        <v>82</v>
      </c>
      <c r="AY1084" s="18" t="s">
        <v>166</v>
      </c>
      <c r="BE1084" s="144">
        <f>IF(N1084="základní",J1084,0)</f>
        <v>0</v>
      </c>
      <c r="BF1084" s="144">
        <f>IF(N1084="snížená",J1084,0)</f>
        <v>0</v>
      </c>
      <c r="BG1084" s="144">
        <f>IF(N1084="zákl. přenesená",J1084,0)</f>
        <v>0</v>
      </c>
      <c r="BH1084" s="144">
        <f>IF(N1084="sníž. přenesená",J1084,0)</f>
        <v>0</v>
      </c>
      <c r="BI1084" s="144">
        <f>IF(N1084="nulová",J1084,0)</f>
        <v>0</v>
      </c>
      <c r="BJ1084" s="18" t="s">
        <v>80</v>
      </c>
      <c r="BK1084" s="144">
        <f>ROUND(I1084*H1084,2)</f>
        <v>0</v>
      </c>
      <c r="BL1084" s="18" t="s">
        <v>173</v>
      </c>
      <c r="BM1084" s="143" t="s">
        <v>1254</v>
      </c>
    </row>
    <row r="1085" spans="2:65" s="1" customFormat="1" ht="11.25">
      <c r="B1085" s="33"/>
      <c r="D1085" s="145" t="s">
        <v>175</v>
      </c>
      <c r="F1085" s="146" t="s">
        <v>1255</v>
      </c>
      <c r="I1085" s="147"/>
      <c r="L1085" s="33"/>
      <c r="M1085" s="148"/>
      <c r="T1085" s="54"/>
      <c r="AT1085" s="18" t="s">
        <v>175</v>
      </c>
      <c r="AU1085" s="18" t="s">
        <v>82</v>
      </c>
    </row>
    <row r="1086" spans="2:65" s="1" customFormat="1" ht="87.75">
      <c r="B1086" s="33"/>
      <c r="D1086" s="150" t="s">
        <v>887</v>
      </c>
      <c r="F1086" s="187" t="s">
        <v>1256</v>
      </c>
      <c r="I1086" s="147"/>
      <c r="L1086" s="33"/>
      <c r="M1086" s="148"/>
      <c r="T1086" s="54"/>
      <c r="AT1086" s="18" t="s">
        <v>887</v>
      </c>
      <c r="AU1086" s="18" t="s">
        <v>82</v>
      </c>
    </row>
    <row r="1087" spans="2:65" s="12" customFormat="1" ht="11.25">
      <c r="B1087" s="149"/>
      <c r="D1087" s="150" t="s">
        <v>177</v>
      </c>
      <c r="E1087" s="151" t="s">
        <v>19</v>
      </c>
      <c r="F1087" s="152" t="s">
        <v>191</v>
      </c>
      <c r="H1087" s="151" t="s">
        <v>19</v>
      </c>
      <c r="I1087" s="153"/>
      <c r="L1087" s="149"/>
      <c r="M1087" s="154"/>
      <c r="T1087" s="155"/>
      <c r="AT1087" s="151" t="s">
        <v>177</v>
      </c>
      <c r="AU1087" s="151" t="s">
        <v>82</v>
      </c>
      <c r="AV1087" s="12" t="s">
        <v>80</v>
      </c>
      <c r="AW1087" s="12" t="s">
        <v>33</v>
      </c>
      <c r="AX1087" s="12" t="s">
        <v>72</v>
      </c>
      <c r="AY1087" s="151" t="s">
        <v>166</v>
      </c>
    </row>
    <row r="1088" spans="2:65" s="12" customFormat="1" ht="11.25">
      <c r="B1088" s="149"/>
      <c r="D1088" s="150" t="s">
        <v>177</v>
      </c>
      <c r="E1088" s="151" t="s">
        <v>19</v>
      </c>
      <c r="F1088" s="152" t="s">
        <v>1257</v>
      </c>
      <c r="H1088" s="151" t="s">
        <v>19</v>
      </c>
      <c r="I1088" s="153"/>
      <c r="L1088" s="149"/>
      <c r="M1088" s="154"/>
      <c r="T1088" s="155"/>
      <c r="AT1088" s="151" t="s">
        <v>177</v>
      </c>
      <c r="AU1088" s="151" t="s">
        <v>82</v>
      </c>
      <c r="AV1088" s="12" t="s">
        <v>80</v>
      </c>
      <c r="AW1088" s="12" t="s">
        <v>33</v>
      </c>
      <c r="AX1088" s="12" t="s">
        <v>72</v>
      </c>
      <c r="AY1088" s="151" t="s">
        <v>166</v>
      </c>
    </row>
    <row r="1089" spans="2:65" s="13" customFormat="1" ht="11.25">
      <c r="B1089" s="156"/>
      <c r="D1089" s="150" t="s">
        <v>177</v>
      </c>
      <c r="E1089" s="157" t="s">
        <v>19</v>
      </c>
      <c r="F1089" s="158" t="s">
        <v>1258</v>
      </c>
      <c r="H1089" s="159">
        <v>4000</v>
      </c>
      <c r="I1089" s="160"/>
      <c r="L1089" s="156"/>
      <c r="M1089" s="161"/>
      <c r="T1089" s="162"/>
      <c r="AT1089" s="157" t="s">
        <v>177</v>
      </c>
      <c r="AU1089" s="157" t="s">
        <v>82</v>
      </c>
      <c r="AV1089" s="13" t="s">
        <v>82</v>
      </c>
      <c r="AW1089" s="13" t="s">
        <v>33</v>
      </c>
      <c r="AX1089" s="13" t="s">
        <v>80</v>
      </c>
      <c r="AY1089" s="157" t="s">
        <v>166</v>
      </c>
    </row>
    <row r="1090" spans="2:65" s="1" customFormat="1" ht="16.5" customHeight="1">
      <c r="B1090" s="33"/>
      <c r="C1090" s="170" t="s">
        <v>1259</v>
      </c>
      <c r="D1090" s="170" t="s">
        <v>277</v>
      </c>
      <c r="E1090" s="171" t="s">
        <v>1260</v>
      </c>
      <c r="F1090" s="172" t="s">
        <v>1261</v>
      </c>
      <c r="G1090" s="173" t="s">
        <v>197</v>
      </c>
      <c r="H1090" s="174">
        <v>4000</v>
      </c>
      <c r="I1090" s="175"/>
      <c r="J1090" s="176">
        <f>ROUND(I1090*H1090,2)</f>
        <v>0</v>
      </c>
      <c r="K1090" s="172" t="s">
        <v>172</v>
      </c>
      <c r="L1090" s="177"/>
      <c r="M1090" s="178" t="s">
        <v>19</v>
      </c>
      <c r="N1090" s="179" t="s">
        <v>43</v>
      </c>
      <c r="P1090" s="141">
        <f>O1090*H1090</f>
        <v>0</v>
      </c>
      <c r="Q1090" s="141">
        <v>0</v>
      </c>
      <c r="R1090" s="141">
        <f>Q1090*H1090</f>
        <v>0</v>
      </c>
      <c r="S1090" s="141">
        <v>0</v>
      </c>
      <c r="T1090" s="142">
        <f>S1090*H1090</f>
        <v>0</v>
      </c>
      <c r="AR1090" s="143" t="s">
        <v>233</v>
      </c>
      <c r="AT1090" s="143" t="s">
        <v>277</v>
      </c>
      <c r="AU1090" s="143" t="s">
        <v>82</v>
      </c>
      <c r="AY1090" s="18" t="s">
        <v>166</v>
      </c>
      <c r="BE1090" s="144">
        <f>IF(N1090="základní",J1090,0)</f>
        <v>0</v>
      </c>
      <c r="BF1090" s="144">
        <f>IF(N1090="snížená",J1090,0)</f>
        <v>0</v>
      </c>
      <c r="BG1090" s="144">
        <f>IF(N1090="zákl. přenesená",J1090,0)</f>
        <v>0</v>
      </c>
      <c r="BH1090" s="144">
        <f>IF(N1090="sníž. přenesená",J1090,0)</f>
        <v>0</v>
      </c>
      <c r="BI1090" s="144">
        <f>IF(N1090="nulová",J1090,0)</f>
        <v>0</v>
      </c>
      <c r="BJ1090" s="18" t="s">
        <v>80</v>
      </c>
      <c r="BK1090" s="144">
        <f>ROUND(I1090*H1090,2)</f>
        <v>0</v>
      </c>
      <c r="BL1090" s="18" t="s">
        <v>173</v>
      </c>
      <c r="BM1090" s="143" t="s">
        <v>1262</v>
      </c>
    </row>
    <row r="1091" spans="2:65" s="1" customFormat="1" ht="16.5" customHeight="1">
      <c r="B1091" s="33"/>
      <c r="C1091" s="132" t="s">
        <v>1263</v>
      </c>
      <c r="D1091" s="132" t="s">
        <v>168</v>
      </c>
      <c r="E1091" s="133" t="s">
        <v>1264</v>
      </c>
      <c r="F1091" s="134" t="s">
        <v>1265</v>
      </c>
      <c r="G1091" s="135" t="s">
        <v>197</v>
      </c>
      <c r="H1091" s="136">
        <v>4000</v>
      </c>
      <c r="I1091" s="137"/>
      <c r="J1091" s="138">
        <f>ROUND(I1091*H1091,2)</f>
        <v>0</v>
      </c>
      <c r="K1091" s="134" t="s">
        <v>172</v>
      </c>
      <c r="L1091" s="33"/>
      <c r="M1091" s="139" t="s">
        <v>19</v>
      </c>
      <c r="N1091" s="140" t="s">
        <v>43</v>
      </c>
      <c r="P1091" s="141">
        <f>O1091*H1091</f>
        <v>0</v>
      </c>
      <c r="Q1091" s="141">
        <v>1.0000000000000001E-5</v>
      </c>
      <c r="R1091" s="141">
        <f>Q1091*H1091</f>
        <v>0.04</v>
      </c>
      <c r="S1091" s="141">
        <v>0</v>
      </c>
      <c r="T1091" s="142">
        <f>S1091*H1091</f>
        <v>0</v>
      </c>
      <c r="AR1091" s="143" t="s">
        <v>173</v>
      </c>
      <c r="AT1091" s="143" t="s">
        <v>168</v>
      </c>
      <c r="AU1091" s="143" t="s">
        <v>82</v>
      </c>
      <c r="AY1091" s="18" t="s">
        <v>166</v>
      </c>
      <c r="BE1091" s="144">
        <f>IF(N1091="základní",J1091,0)</f>
        <v>0</v>
      </c>
      <c r="BF1091" s="144">
        <f>IF(N1091="snížená",J1091,0)</f>
        <v>0</v>
      </c>
      <c r="BG1091" s="144">
        <f>IF(N1091="zákl. přenesená",J1091,0)</f>
        <v>0</v>
      </c>
      <c r="BH1091" s="144">
        <f>IF(N1091="sníž. přenesená",J1091,0)</f>
        <v>0</v>
      </c>
      <c r="BI1091" s="144">
        <f>IF(N1091="nulová",J1091,0)</f>
        <v>0</v>
      </c>
      <c r="BJ1091" s="18" t="s">
        <v>80</v>
      </c>
      <c r="BK1091" s="144">
        <f>ROUND(I1091*H1091,2)</f>
        <v>0</v>
      </c>
      <c r="BL1091" s="18" t="s">
        <v>173</v>
      </c>
      <c r="BM1091" s="143" t="s">
        <v>1266</v>
      </c>
    </row>
    <row r="1092" spans="2:65" s="1" customFormat="1" ht="11.25">
      <c r="B1092" s="33"/>
      <c r="D1092" s="145" t="s">
        <v>175</v>
      </c>
      <c r="F1092" s="146" t="s">
        <v>1267</v>
      </c>
      <c r="I1092" s="147"/>
      <c r="L1092" s="33"/>
      <c r="M1092" s="148"/>
      <c r="T1092" s="54"/>
      <c r="AT1092" s="18" t="s">
        <v>175</v>
      </c>
      <c r="AU1092" s="18" t="s">
        <v>82</v>
      </c>
    </row>
    <row r="1093" spans="2:65" s="1" customFormat="1" ht="29.25">
      <c r="B1093" s="33"/>
      <c r="D1093" s="150" t="s">
        <v>887</v>
      </c>
      <c r="F1093" s="187" t="s">
        <v>1268</v>
      </c>
      <c r="I1093" s="147"/>
      <c r="L1093" s="33"/>
      <c r="M1093" s="148"/>
      <c r="T1093" s="54"/>
      <c r="AT1093" s="18" t="s">
        <v>887</v>
      </c>
      <c r="AU1093" s="18" t="s">
        <v>82</v>
      </c>
    </row>
    <row r="1094" spans="2:65" s="1" customFormat="1" ht="24.2" customHeight="1">
      <c r="B1094" s="33"/>
      <c r="C1094" s="132" t="s">
        <v>1269</v>
      </c>
      <c r="D1094" s="132" t="s">
        <v>168</v>
      </c>
      <c r="E1094" s="133" t="s">
        <v>1270</v>
      </c>
      <c r="F1094" s="134" t="s">
        <v>1271</v>
      </c>
      <c r="G1094" s="135" t="s">
        <v>458</v>
      </c>
      <c r="H1094" s="136">
        <v>184</v>
      </c>
      <c r="I1094" s="137"/>
      <c r="J1094" s="138">
        <f>ROUND(I1094*H1094,2)</f>
        <v>0</v>
      </c>
      <c r="K1094" s="134" t="s">
        <v>172</v>
      </c>
      <c r="L1094" s="33"/>
      <c r="M1094" s="139" t="s">
        <v>19</v>
      </c>
      <c r="N1094" s="140" t="s">
        <v>43</v>
      </c>
      <c r="P1094" s="141">
        <f>O1094*H1094</f>
        <v>0</v>
      </c>
      <c r="Q1094" s="141">
        <v>8.8500000000000002E-3</v>
      </c>
      <c r="R1094" s="141">
        <f>Q1094*H1094</f>
        <v>1.6284000000000001</v>
      </c>
      <c r="S1094" s="141">
        <v>0</v>
      </c>
      <c r="T1094" s="142">
        <f>S1094*H1094</f>
        <v>0</v>
      </c>
      <c r="AR1094" s="143" t="s">
        <v>173</v>
      </c>
      <c r="AT1094" s="143" t="s">
        <v>168</v>
      </c>
      <c r="AU1094" s="143" t="s">
        <v>82</v>
      </c>
      <c r="AY1094" s="18" t="s">
        <v>166</v>
      </c>
      <c r="BE1094" s="144">
        <f>IF(N1094="základní",J1094,0)</f>
        <v>0</v>
      </c>
      <c r="BF1094" s="144">
        <f>IF(N1094="snížená",J1094,0)</f>
        <v>0</v>
      </c>
      <c r="BG1094" s="144">
        <f>IF(N1094="zákl. přenesená",J1094,0)</f>
        <v>0</v>
      </c>
      <c r="BH1094" s="144">
        <f>IF(N1094="sníž. přenesená",J1094,0)</f>
        <v>0</v>
      </c>
      <c r="BI1094" s="144">
        <f>IF(N1094="nulová",J1094,0)</f>
        <v>0</v>
      </c>
      <c r="BJ1094" s="18" t="s">
        <v>80</v>
      </c>
      <c r="BK1094" s="144">
        <f>ROUND(I1094*H1094,2)</f>
        <v>0</v>
      </c>
      <c r="BL1094" s="18" t="s">
        <v>173</v>
      </c>
      <c r="BM1094" s="143" t="s">
        <v>1272</v>
      </c>
    </row>
    <row r="1095" spans="2:65" s="1" customFormat="1" ht="11.25">
      <c r="B1095" s="33"/>
      <c r="D1095" s="145" t="s">
        <v>175</v>
      </c>
      <c r="F1095" s="146" t="s">
        <v>1273</v>
      </c>
      <c r="I1095" s="147"/>
      <c r="L1095" s="33"/>
      <c r="M1095" s="148"/>
      <c r="T1095" s="54"/>
      <c r="AT1095" s="18" t="s">
        <v>175</v>
      </c>
      <c r="AU1095" s="18" t="s">
        <v>82</v>
      </c>
    </row>
    <row r="1096" spans="2:65" s="12" customFormat="1" ht="11.25">
      <c r="B1096" s="149"/>
      <c r="D1096" s="150" t="s">
        <v>177</v>
      </c>
      <c r="E1096" s="151" t="s">
        <v>19</v>
      </c>
      <c r="F1096" s="152" t="s">
        <v>1274</v>
      </c>
      <c r="H1096" s="151" t="s">
        <v>19</v>
      </c>
      <c r="I1096" s="153"/>
      <c r="L1096" s="149"/>
      <c r="M1096" s="154"/>
      <c r="T1096" s="155"/>
      <c r="AT1096" s="151" t="s">
        <v>177</v>
      </c>
      <c r="AU1096" s="151" t="s">
        <v>82</v>
      </c>
      <c r="AV1096" s="12" t="s">
        <v>80</v>
      </c>
      <c r="AW1096" s="12" t="s">
        <v>33</v>
      </c>
      <c r="AX1096" s="12" t="s">
        <v>72</v>
      </c>
      <c r="AY1096" s="151" t="s">
        <v>166</v>
      </c>
    </row>
    <row r="1097" spans="2:65" s="13" customFormat="1" ht="11.25">
      <c r="B1097" s="156"/>
      <c r="D1097" s="150" t="s">
        <v>177</v>
      </c>
      <c r="E1097" s="157" t="s">
        <v>19</v>
      </c>
      <c r="F1097" s="158" t="s">
        <v>1275</v>
      </c>
      <c r="H1097" s="159">
        <v>135</v>
      </c>
      <c r="I1097" s="160"/>
      <c r="L1097" s="156"/>
      <c r="M1097" s="161"/>
      <c r="T1097" s="162"/>
      <c r="AT1097" s="157" t="s">
        <v>177</v>
      </c>
      <c r="AU1097" s="157" t="s">
        <v>82</v>
      </c>
      <c r="AV1097" s="13" t="s">
        <v>82</v>
      </c>
      <c r="AW1097" s="13" t="s">
        <v>33</v>
      </c>
      <c r="AX1097" s="13" t="s">
        <v>72</v>
      </c>
      <c r="AY1097" s="157" t="s">
        <v>166</v>
      </c>
    </row>
    <row r="1098" spans="2:65" s="12" customFormat="1" ht="11.25">
      <c r="B1098" s="149"/>
      <c r="D1098" s="150" t="s">
        <v>177</v>
      </c>
      <c r="E1098" s="151" t="s">
        <v>19</v>
      </c>
      <c r="F1098" s="152" t="s">
        <v>1276</v>
      </c>
      <c r="H1098" s="151" t="s">
        <v>19</v>
      </c>
      <c r="I1098" s="153"/>
      <c r="L1098" s="149"/>
      <c r="M1098" s="154"/>
      <c r="T1098" s="155"/>
      <c r="AT1098" s="151" t="s">
        <v>177</v>
      </c>
      <c r="AU1098" s="151" t="s">
        <v>82</v>
      </c>
      <c r="AV1098" s="12" t="s">
        <v>80</v>
      </c>
      <c r="AW1098" s="12" t="s">
        <v>33</v>
      </c>
      <c r="AX1098" s="12" t="s">
        <v>72</v>
      </c>
      <c r="AY1098" s="151" t="s">
        <v>166</v>
      </c>
    </row>
    <row r="1099" spans="2:65" s="13" customFormat="1" ht="11.25">
      <c r="B1099" s="156"/>
      <c r="D1099" s="150" t="s">
        <v>177</v>
      </c>
      <c r="E1099" s="157" t="s">
        <v>19</v>
      </c>
      <c r="F1099" s="158" t="s">
        <v>1277</v>
      </c>
      <c r="H1099" s="159">
        <v>49</v>
      </c>
      <c r="I1099" s="160"/>
      <c r="L1099" s="156"/>
      <c r="M1099" s="161"/>
      <c r="T1099" s="162"/>
      <c r="AT1099" s="157" t="s">
        <v>177</v>
      </c>
      <c r="AU1099" s="157" t="s">
        <v>82</v>
      </c>
      <c r="AV1099" s="13" t="s">
        <v>82</v>
      </c>
      <c r="AW1099" s="13" t="s">
        <v>33</v>
      </c>
      <c r="AX1099" s="13" t="s">
        <v>72</v>
      </c>
      <c r="AY1099" s="157" t="s">
        <v>166</v>
      </c>
    </row>
    <row r="1100" spans="2:65" s="14" customFormat="1" ht="11.25">
      <c r="B1100" s="163"/>
      <c r="D1100" s="150" t="s">
        <v>177</v>
      </c>
      <c r="E1100" s="164" t="s">
        <v>19</v>
      </c>
      <c r="F1100" s="165" t="s">
        <v>206</v>
      </c>
      <c r="H1100" s="166">
        <v>184</v>
      </c>
      <c r="I1100" s="167"/>
      <c r="L1100" s="163"/>
      <c r="M1100" s="168"/>
      <c r="T1100" s="169"/>
      <c r="AT1100" s="164" t="s">
        <v>177</v>
      </c>
      <c r="AU1100" s="164" t="s">
        <v>82</v>
      </c>
      <c r="AV1100" s="14" t="s">
        <v>173</v>
      </c>
      <c r="AW1100" s="14" t="s">
        <v>33</v>
      </c>
      <c r="AX1100" s="14" t="s">
        <v>80</v>
      </c>
      <c r="AY1100" s="164" t="s">
        <v>166</v>
      </c>
    </row>
    <row r="1101" spans="2:65" s="1" customFormat="1" ht="24.2" customHeight="1">
      <c r="B1101" s="33"/>
      <c r="C1101" s="132" t="s">
        <v>1278</v>
      </c>
      <c r="D1101" s="132" t="s">
        <v>168</v>
      </c>
      <c r="E1101" s="133" t="s">
        <v>1279</v>
      </c>
      <c r="F1101" s="134" t="s">
        <v>1280</v>
      </c>
      <c r="G1101" s="135" t="s">
        <v>458</v>
      </c>
      <c r="H1101" s="136">
        <v>171</v>
      </c>
      <c r="I1101" s="137"/>
      <c r="J1101" s="138">
        <f>ROUND(I1101*H1101,2)</f>
        <v>0</v>
      </c>
      <c r="K1101" s="134" t="s">
        <v>172</v>
      </c>
      <c r="L1101" s="33"/>
      <c r="M1101" s="139" t="s">
        <v>19</v>
      </c>
      <c r="N1101" s="140" t="s">
        <v>43</v>
      </c>
      <c r="P1101" s="141">
        <f>O1101*H1101</f>
        <v>0</v>
      </c>
      <c r="Q1101" s="141">
        <v>2.69E-2</v>
      </c>
      <c r="R1101" s="141">
        <f>Q1101*H1101</f>
        <v>4.5998999999999999</v>
      </c>
      <c r="S1101" s="141">
        <v>0</v>
      </c>
      <c r="T1101" s="142">
        <f>S1101*H1101</f>
        <v>0</v>
      </c>
      <c r="AR1101" s="143" t="s">
        <v>173</v>
      </c>
      <c r="AT1101" s="143" t="s">
        <v>168</v>
      </c>
      <c r="AU1101" s="143" t="s">
        <v>82</v>
      </c>
      <c r="AY1101" s="18" t="s">
        <v>166</v>
      </c>
      <c r="BE1101" s="144">
        <f>IF(N1101="základní",J1101,0)</f>
        <v>0</v>
      </c>
      <c r="BF1101" s="144">
        <f>IF(N1101="snížená",J1101,0)</f>
        <v>0</v>
      </c>
      <c r="BG1101" s="144">
        <f>IF(N1101="zákl. přenesená",J1101,0)</f>
        <v>0</v>
      </c>
      <c r="BH1101" s="144">
        <f>IF(N1101="sníž. přenesená",J1101,0)</f>
        <v>0</v>
      </c>
      <c r="BI1101" s="144">
        <f>IF(N1101="nulová",J1101,0)</f>
        <v>0</v>
      </c>
      <c r="BJ1101" s="18" t="s">
        <v>80</v>
      </c>
      <c r="BK1101" s="144">
        <f>ROUND(I1101*H1101,2)</f>
        <v>0</v>
      </c>
      <c r="BL1101" s="18" t="s">
        <v>173</v>
      </c>
      <c r="BM1101" s="143" t="s">
        <v>1281</v>
      </c>
    </row>
    <row r="1102" spans="2:65" s="1" customFormat="1" ht="11.25">
      <c r="B1102" s="33"/>
      <c r="D1102" s="145" t="s">
        <v>175</v>
      </c>
      <c r="F1102" s="146" t="s">
        <v>1282</v>
      </c>
      <c r="I1102" s="147"/>
      <c r="L1102" s="33"/>
      <c r="M1102" s="148"/>
      <c r="T1102" s="54"/>
      <c r="AT1102" s="18" t="s">
        <v>175</v>
      </c>
      <c r="AU1102" s="18" t="s">
        <v>82</v>
      </c>
    </row>
    <row r="1103" spans="2:65" s="12" customFormat="1" ht="11.25">
      <c r="B1103" s="149"/>
      <c r="D1103" s="150" t="s">
        <v>177</v>
      </c>
      <c r="E1103" s="151" t="s">
        <v>19</v>
      </c>
      <c r="F1103" s="152" t="s">
        <v>1283</v>
      </c>
      <c r="H1103" s="151" t="s">
        <v>19</v>
      </c>
      <c r="I1103" s="153"/>
      <c r="L1103" s="149"/>
      <c r="M1103" s="154"/>
      <c r="T1103" s="155"/>
      <c r="AT1103" s="151" t="s">
        <v>177</v>
      </c>
      <c r="AU1103" s="151" t="s">
        <v>82</v>
      </c>
      <c r="AV1103" s="12" t="s">
        <v>80</v>
      </c>
      <c r="AW1103" s="12" t="s">
        <v>33</v>
      </c>
      <c r="AX1103" s="12" t="s">
        <v>72</v>
      </c>
      <c r="AY1103" s="151" t="s">
        <v>166</v>
      </c>
    </row>
    <row r="1104" spans="2:65" s="12" customFormat="1" ht="11.25">
      <c r="B1104" s="149"/>
      <c r="D1104" s="150" t="s">
        <v>177</v>
      </c>
      <c r="E1104" s="151" t="s">
        <v>19</v>
      </c>
      <c r="F1104" s="152" t="s">
        <v>1284</v>
      </c>
      <c r="H1104" s="151" t="s">
        <v>19</v>
      </c>
      <c r="I1104" s="153"/>
      <c r="L1104" s="149"/>
      <c r="M1104" s="154"/>
      <c r="T1104" s="155"/>
      <c r="AT1104" s="151" t="s">
        <v>177</v>
      </c>
      <c r="AU1104" s="151" t="s">
        <v>82</v>
      </c>
      <c r="AV1104" s="12" t="s">
        <v>80</v>
      </c>
      <c r="AW1104" s="12" t="s">
        <v>33</v>
      </c>
      <c r="AX1104" s="12" t="s">
        <v>72</v>
      </c>
      <c r="AY1104" s="151" t="s">
        <v>166</v>
      </c>
    </row>
    <row r="1105" spans="2:65" s="12" customFormat="1" ht="11.25">
      <c r="B1105" s="149"/>
      <c r="D1105" s="150" t="s">
        <v>177</v>
      </c>
      <c r="E1105" s="151" t="s">
        <v>19</v>
      </c>
      <c r="F1105" s="152" t="s">
        <v>1285</v>
      </c>
      <c r="H1105" s="151" t="s">
        <v>19</v>
      </c>
      <c r="I1105" s="153"/>
      <c r="L1105" s="149"/>
      <c r="M1105" s="154"/>
      <c r="T1105" s="155"/>
      <c r="AT1105" s="151" t="s">
        <v>177</v>
      </c>
      <c r="AU1105" s="151" t="s">
        <v>82</v>
      </c>
      <c r="AV1105" s="12" t="s">
        <v>80</v>
      </c>
      <c r="AW1105" s="12" t="s">
        <v>33</v>
      </c>
      <c r="AX1105" s="12" t="s">
        <v>72</v>
      </c>
      <c r="AY1105" s="151" t="s">
        <v>166</v>
      </c>
    </row>
    <row r="1106" spans="2:65" s="13" customFormat="1" ht="11.25">
      <c r="B1106" s="156"/>
      <c r="D1106" s="150" t="s">
        <v>177</v>
      </c>
      <c r="E1106" s="157" t="s">
        <v>19</v>
      </c>
      <c r="F1106" s="158" t="s">
        <v>1286</v>
      </c>
      <c r="H1106" s="159">
        <v>168</v>
      </c>
      <c r="I1106" s="160"/>
      <c r="L1106" s="156"/>
      <c r="M1106" s="161"/>
      <c r="T1106" s="162"/>
      <c r="AT1106" s="157" t="s">
        <v>177</v>
      </c>
      <c r="AU1106" s="157" t="s">
        <v>82</v>
      </c>
      <c r="AV1106" s="13" t="s">
        <v>82</v>
      </c>
      <c r="AW1106" s="13" t="s">
        <v>33</v>
      </c>
      <c r="AX1106" s="13" t="s">
        <v>72</v>
      </c>
      <c r="AY1106" s="157" t="s">
        <v>166</v>
      </c>
    </row>
    <row r="1107" spans="2:65" s="13" customFormat="1" ht="11.25">
      <c r="B1107" s="156"/>
      <c r="D1107" s="150" t="s">
        <v>177</v>
      </c>
      <c r="E1107" s="157" t="s">
        <v>19</v>
      </c>
      <c r="F1107" s="158" t="s">
        <v>185</v>
      </c>
      <c r="H1107" s="159">
        <v>3</v>
      </c>
      <c r="I1107" s="160"/>
      <c r="L1107" s="156"/>
      <c r="M1107" s="161"/>
      <c r="T1107" s="162"/>
      <c r="AT1107" s="157" t="s">
        <v>177</v>
      </c>
      <c r="AU1107" s="157" t="s">
        <v>82</v>
      </c>
      <c r="AV1107" s="13" t="s">
        <v>82</v>
      </c>
      <c r="AW1107" s="13" t="s">
        <v>33</v>
      </c>
      <c r="AX1107" s="13" t="s">
        <v>72</v>
      </c>
      <c r="AY1107" s="157" t="s">
        <v>166</v>
      </c>
    </row>
    <row r="1108" spans="2:65" s="14" customFormat="1" ht="11.25">
      <c r="B1108" s="163"/>
      <c r="D1108" s="150" t="s">
        <v>177</v>
      </c>
      <c r="E1108" s="164" t="s">
        <v>19</v>
      </c>
      <c r="F1108" s="165" t="s">
        <v>206</v>
      </c>
      <c r="H1108" s="166">
        <v>171</v>
      </c>
      <c r="I1108" s="167"/>
      <c r="L1108" s="163"/>
      <c r="M1108" s="168"/>
      <c r="T1108" s="169"/>
      <c r="AT1108" s="164" t="s">
        <v>177</v>
      </c>
      <c r="AU1108" s="164" t="s">
        <v>82</v>
      </c>
      <c r="AV1108" s="14" t="s">
        <v>173</v>
      </c>
      <c r="AW1108" s="14" t="s">
        <v>33</v>
      </c>
      <c r="AX1108" s="14" t="s">
        <v>80</v>
      </c>
      <c r="AY1108" s="164" t="s">
        <v>166</v>
      </c>
    </row>
    <row r="1109" spans="2:65" s="1" customFormat="1" ht="37.9" customHeight="1">
      <c r="B1109" s="33"/>
      <c r="C1109" s="170" t="s">
        <v>1287</v>
      </c>
      <c r="D1109" s="170" t="s">
        <v>277</v>
      </c>
      <c r="E1109" s="171" t="s">
        <v>1288</v>
      </c>
      <c r="F1109" s="172" t="s">
        <v>1289</v>
      </c>
      <c r="G1109" s="173" t="s">
        <v>458</v>
      </c>
      <c r="H1109" s="174">
        <v>355</v>
      </c>
      <c r="I1109" s="175"/>
      <c r="J1109" s="176">
        <f>ROUND(I1109*H1109,2)</f>
        <v>0</v>
      </c>
      <c r="K1109" s="172" t="s">
        <v>172</v>
      </c>
      <c r="L1109" s="177"/>
      <c r="M1109" s="178" t="s">
        <v>19</v>
      </c>
      <c r="N1109" s="179" t="s">
        <v>43</v>
      </c>
      <c r="P1109" s="141">
        <f>O1109*H1109</f>
        <v>0</v>
      </c>
      <c r="Q1109" s="141">
        <v>3.3E-3</v>
      </c>
      <c r="R1109" s="141">
        <f>Q1109*H1109</f>
        <v>1.1715</v>
      </c>
      <c r="S1109" s="141">
        <v>0</v>
      </c>
      <c r="T1109" s="142">
        <f>S1109*H1109</f>
        <v>0</v>
      </c>
      <c r="AR1109" s="143" t="s">
        <v>233</v>
      </c>
      <c r="AT1109" s="143" t="s">
        <v>277</v>
      </c>
      <c r="AU1109" s="143" t="s">
        <v>82</v>
      </c>
      <c r="AY1109" s="18" t="s">
        <v>166</v>
      </c>
      <c r="BE1109" s="144">
        <f>IF(N1109="základní",J1109,0)</f>
        <v>0</v>
      </c>
      <c r="BF1109" s="144">
        <f>IF(N1109="snížená",J1109,0)</f>
        <v>0</v>
      </c>
      <c r="BG1109" s="144">
        <f>IF(N1109="zákl. přenesená",J1109,0)</f>
        <v>0</v>
      </c>
      <c r="BH1109" s="144">
        <f>IF(N1109="sníž. přenesená",J1109,0)</f>
        <v>0</v>
      </c>
      <c r="BI1109" s="144">
        <f>IF(N1109="nulová",J1109,0)</f>
        <v>0</v>
      </c>
      <c r="BJ1109" s="18" t="s">
        <v>80</v>
      </c>
      <c r="BK1109" s="144">
        <f>ROUND(I1109*H1109,2)</f>
        <v>0</v>
      </c>
      <c r="BL1109" s="18" t="s">
        <v>173</v>
      </c>
      <c r="BM1109" s="143" t="s">
        <v>1290</v>
      </c>
    </row>
    <row r="1110" spans="2:65" s="1" customFormat="1" ht="44.25" customHeight="1">
      <c r="B1110" s="33"/>
      <c r="C1110" s="132" t="s">
        <v>1291</v>
      </c>
      <c r="D1110" s="132" t="s">
        <v>168</v>
      </c>
      <c r="E1110" s="133" t="s">
        <v>1292</v>
      </c>
      <c r="F1110" s="134" t="s">
        <v>1293</v>
      </c>
      <c r="G1110" s="135" t="s">
        <v>188</v>
      </c>
      <c r="H1110" s="136">
        <v>431.2</v>
      </c>
      <c r="I1110" s="137"/>
      <c r="J1110" s="138">
        <f>ROUND(I1110*H1110,2)</f>
        <v>0</v>
      </c>
      <c r="K1110" s="134" t="s">
        <v>172</v>
      </c>
      <c r="L1110" s="33"/>
      <c r="M1110" s="139" t="s">
        <v>19</v>
      </c>
      <c r="N1110" s="140" t="s">
        <v>43</v>
      </c>
      <c r="P1110" s="141">
        <f>O1110*H1110</f>
        <v>0</v>
      </c>
      <c r="Q1110" s="141">
        <v>0</v>
      </c>
      <c r="R1110" s="141">
        <f>Q1110*H1110</f>
        <v>0</v>
      </c>
      <c r="S1110" s="141">
        <v>0</v>
      </c>
      <c r="T1110" s="142">
        <f>S1110*H1110</f>
        <v>0</v>
      </c>
      <c r="AR1110" s="143" t="s">
        <v>173</v>
      </c>
      <c r="AT1110" s="143" t="s">
        <v>168</v>
      </c>
      <c r="AU1110" s="143" t="s">
        <v>82</v>
      </c>
      <c r="AY1110" s="18" t="s">
        <v>166</v>
      </c>
      <c r="BE1110" s="144">
        <f>IF(N1110="základní",J1110,0)</f>
        <v>0</v>
      </c>
      <c r="BF1110" s="144">
        <f>IF(N1110="snížená",J1110,0)</f>
        <v>0</v>
      </c>
      <c r="BG1110" s="144">
        <f>IF(N1110="zákl. přenesená",J1110,0)</f>
        <v>0</v>
      </c>
      <c r="BH1110" s="144">
        <f>IF(N1110="sníž. přenesená",J1110,0)</f>
        <v>0</v>
      </c>
      <c r="BI1110" s="144">
        <f>IF(N1110="nulová",J1110,0)</f>
        <v>0</v>
      </c>
      <c r="BJ1110" s="18" t="s">
        <v>80</v>
      </c>
      <c r="BK1110" s="144">
        <f>ROUND(I1110*H1110,2)</f>
        <v>0</v>
      </c>
      <c r="BL1110" s="18" t="s">
        <v>173</v>
      </c>
      <c r="BM1110" s="143" t="s">
        <v>1294</v>
      </c>
    </row>
    <row r="1111" spans="2:65" s="1" customFormat="1" ht="11.25">
      <c r="B1111" s="33"/>
      <c r="D1111" s="145" t="s">
        <v>175</v>
      </c>
      <c r="F1111" s="146" t="s">
        <v>1295</v>
      </c>
      <c r="I1111" s="147"/>
      <c r="L1111" s="33"/>
      <c r="M1111" s="148"/>
      <c r="T1111" s="54"/>
      <c r="AT1111" s="18" t="s">
        <v>175</v>
      </c>
      <c r="AU1111" s="18" t="s">
        <v>82</v>
      </c>
    </row>
    <row r="1112" spans="2:65" s="12" customFormat="1" ht="11.25">
      <c r="B1112" s="149"/>
      <c r="D1112" s="150" t="s">
        <v>177</v>
      </c>
      <c r="E1112" s="151" t="s">
        <v>19</v>
      </c>
      <c r="F1112" s="152" t="s">
        <v>1296</v>
      </c>
      <c r="H1112" s="151" t="s">
        <v>19</v>
      </c>
      <c r="I1112" s="153"/>
      <c r="L1112" s="149"/>
      <c r="M1112" s="154"/>
      <c r="T1112" s="155"/>
      <c r="AT1112" s="151" t="s">
        <v>177</v>
      </c>
      <c r="AU1112" s="151" t="s">
        <v>82</v>
      </c>
      <c r="AV1112" s="12" t="s">
        <v>80</v>
      </c>
      <c r="AW1112" s="12" t="s">
        <v>33</v>
      </c>
      <c r="AX1112" s="12" t="s">
        <v>72</v>
      </c>
      <c r="AY1112" s="151" t="s">
        <v>166</v>
      </c>
    </row>
    <row r="1113" spans="2:65" s="13" customFormat="1" ht="11.25">
      <c r="B1113" s="156"/>
      <c r="D1113" s="150" t="s">
        <v>177</v>
      </c>
      <c r="E1113" s="157" t="s">
        <v>19</v>
      </c>
      <c r="F1113" s="158" t="s">
        <v>1297</v>
      </c>
      <c r="H1113" s="159">
        <v>431.2</v>
      </c>
      <c r="I1113" s="160"/>
      <c r="L1113" s="156"/>
      <c r="M1113" s="161"/>
      <c r="T1113" s="162"/>
      <c r="AT1113" s="157" t="s">
        <v>177</v>
      </c>
      <c r="AU1113" s="157" t="s">
        <v>82</v>
      </c>
      <c r="AV1113" s="13" t="s">
        <v>82</v>
      </c>
      <c r="AW1113" s="13" t="s">
        <v>33</v>
      </c>
      <c r="AX1113" s="13" t="s">
        <v>80</v>
      </c>
      <c r="AY1113" s="157" t="s">
        <v>166</v>
      </c>
    </row>
    <row r="1114" spans="2:65" s="1" customFormat="1" ht="55.5" customHeight="1">
      <c r="B1114" s="33"/>
      <c r="C1114" s="132" t="s">
        <v>1298</v>
      </c>
      <c r="D1114" s="132" t="s">
        <v>168</v>
      </c>
      <c r="E1114" s="133" t="s">
        <v>1299</v>
      </c>
      <c r="F1114" s="134" t="s">
        <v>1300</v>
      </c>
      <c r="G1114" s="135" t="s">
        <v>188</v>
      </c>
      <c r="H1114" s="136">
        <v>51744</v>
      </c>
      <c r="I1114" s="137"/>
      <c r="J1114" s="138">
        <f>ROUND(I1114*H1114,2)</f>
        <v>0</v>
      </c>
      <c r="K1114" s="134" t="s">
        <v>172</v>
      </c>
      <c r="L1114" s="33"/>
      <c r="M1114" s="139" t="s">
        <v>19</v>
      </c>
      <c r="N1114" s="140" t="s">
        <v>43</v>
      </c>
      <c r="P1114" s="141">
        <f>O1114*H1114</f>
        <v>0</v>
      </c>
      <c r="Q1114" s="141">
        <v>0</v>
      </c>
      <c r="R1114" s="141">
        <f>Q1114*H1114</f>
        <v>0</v>
      </c>
      <c r="S1114" s="141">
        <v>0</v>
      </c>
      <c r="T1114" s="142">
        <f>S1114*H1114</f>
        <v>0</v>
      </c>
      <c r="AR1114" s="143" t="s">
        <v>173</v>
      </c>
      <c r="AT1114" s="143" t="s">
        <v>168</v>
      </c>
      <c r="AU1114" s="143" t="s">
        <v>82</v>
      </c>
      <c r="AY1114" s="18" t="s">
        <v>166</v>
      </c>
      <c r="BE1114" s="144">
        <f>IF(N1114="základní",J1114,0)</f>
        <v>0</v>
      </c>
      <c r="BF1114" s="144">
        <f>IF(N1114="snížená",J1114,0)</f>
        <v>0</v>
      </c>
      <c r="BG1114" s="144">
        <f>IF(N1114="zákl. přenesená",J1114,0)</f>
        <v>0</v>
      </c>
      <c r="BH1114" s="144">
        <f>IF(N1114="sníž. přenesená",J1114,0)</f>
        <v>0</v>
      </c>
      <c r="BI1114" s="144">
        <f>IF(N1114="nulová",J1114,0)</f>
        <v>0</v>
      </c>
      <c r="BJ1114" s="18" t="s">
        <v>80</v>
      </c>
      <c r="BK1114" s="144">
        <f>ROUND(I1114*H1114,2)</f>
        <v>0</v>
      </c>
      <c r="BL1114" s="18" t="s">
        <v>173</v>
      </c>
      <c r="BM1114" s="143" t="s">
        <v>1301</v>
      </c>
    </row>
    <row r="1115" spans="2:65" s="1" customFormat="1" ht="11.25">
      <c r="B1115" s="33"/>
      <c r="D1115" s="145" t="s">
        <v>175</v>
      </c>
      <c r="F1115" s="146" t="s">
        <v>1302</v>
      </c>
      <c r="I1115" s="147"/>
      <c r="L1115" s="33"/>
      <c r="M1115" s="148"/>
      <c r="T1115" s="54"/>
      <c r="AT1115" s="18" t="s">
        <v>175</v>
      </c>
      <c r="AU1115" s="18" t="s">
        <v>82</v>
      </c>
    </row>
    <row r="1116" spans="2:65" s="13" customFormat="1" ht="11.25">
      <c r="B1116" s="156"/>
      <c r="D1116" s="150" t="s">
        <v>177</v>
      </c>
      <c r="E1116" s="157" t="s">
        <v>19</v>
      </c>
      <c r="F1116" s="158" t="s">
        <v>1303</v>
      </c>
      <c r="H1116" s="159">
        <v>51744</v>
      </c>
      <c r="I1116" s="160"/>
      <c r="L1116" s="156"/>
      <c r="M1116" s="161"/>
      <c r="T1116" s="162"/>
      <c r="AT1116" s="157" t="s">
        <v>177</v>
      </c>
      <c r="AU1116" s="157" t="s">
        <v>82</v>
      </c>
      <c r="AV1116" s="13" t="s">
        <v>82</v>
      </c>
      <c r="AW1116" s="13" t="s">
        <v>33</v>
      </c>
      <c r="AX1116" s="13" t="s">
        <v>80</v>
      </c>
      <c r="AY1116" s="157" t="s">
        <v>166</v>
      </c>
    </row>
    <row r="1117" spans="2:65" s="1" customFormat="1" ht="62.65" customHeight="1">
      <c r="B1117" s="33"/>
      <c r="C1117" s="132" t="s">
        <v>1304</v>
      </c>
      <c r="D1117" s="132" t="s">
        <v>168</v>
      </c>
      <c r="E1117" s="133" t="s">
        <v>1305</v>
      </c>
      <c r="F1117" s="134" t="s">
        <v>1306</v>
      </c>
      <c r="G1117" s="135" t="s">
        <v>307</v>
      </c>
      <c r="H1117" s="136">
        <v>4</v>
      </c>
      <c r="I1117" s="137"/>
      <c r="J1117" s="138">
        <f>ROUND(I1117*H1117,2)</f>
        <v>0</v>
      </c>
      <c r="K1117" s="134" t="s">
        <v>172</v>
      </c>
      <c r="L1117" s="33"/>
      <c r="M1117" s="139" t="s">
        <v>19</v>
      </c>
      <c r="N1117" s="140" t="s">
        <v>43</v>
      </c>
      <c r="P1117" s="141">
        <f>O1117*H1117</f>
        <v>0</v>
      </c>
      <c r="Q1117" s="141">
        <v>0</v>
      </c>
      <c r="R1117" s="141">
        <f>Q1117*H1117</f>
        <v>0</v>
      </c>
      <c r="S1117" s="141">
        <v>0</v>
      </c>
      <c r="T1117" s="142">
        <f>S1117*H1117</f>
        <v>0</v>
      </c>
      <c r="AR1117" s="143" t="s">
        <v>173</v>
      </c>
      <c r="AT1117" s="143" t="s">
        <v>168</v>
      </c>
      <c r="AU1117" s="143" t="s">
        <v>82</v>
      </c>
      <c r="AY1117" s="18" t="s">
        <v>166</v>
      </c>
      <c r="BE1117" s="144">
        <f>IF(N1117="základní",J1117,0)</f>
        <v>0</v>
      </c>
      <c r="BF1117" s="144">
        <f>IF(N1117="snížená",J1117,0)</f>
        <v>0</v>
      </c>
      <c r="BG1117" s="144">
        <f>IF(N1117="zákl. přenesená",J1117,0)</f>
        <v>0</v>
      </c>
      <c r="BH1117" s="144">
        <f>IF(N1117="sníž. přenesená",J1117,0)</f>
        <v>0</v>
      </c>
      <c r="BI1117" s="144">
        <f>IF(N1117="nulová",J1117,0)</f>
        <v>0</v>
      </c>
      <c r="BJ1117" s="18" t="s">
        <v>80</v>
      </c>
      <c r="BK1117" s="144">
        <f>ROUND(I1117*H1117,2)</f>
        <v>0</v>
      </c>
      <c r="BL1117" s="18" t="s">
        <v>173</v>
      </c>
      <c r="BM1117" s="143" t="s">
        <v>1307</v>
      </c>
    </row>
    <row r="1118" spans="2:65" s="1" customFormat="1" ht="11.25">
      <c r="B1118" s="33"/>
      <c r="D1118" s="145" t="s">
        <v>175</v>
      </c>
      <c r="F1118" s="146" t="s">
        <v>1308</v>
      </c>
      <c r="I1118" s="147"/>
      <c r="L1118" s="33"/>
      <c r="M1118" s="148"/>
      <c r="T1118" s="54"/>
      <c r="AT1118" s="18" t="s">
        <v>175</v>
      </c>
      <c r="AU1118" s="18" t="s">
        <v>82</v>
      </c>
    </row>
    <row r="1119" spans="2:65" s="1" customFormat="1" ht="44.25" customHeight="1">
      <c r="B1119" s="33"/>
      <c r="C1119" s="132" t="s">
        <v>1309</v>
      </c>
      <c r="D1119" s="132" t="s">
        <v>168</v>
      </c>
      <c r="E1119" s="133" t="s">
        <v>1310</v>
      </c>
      <c r="F1119" s="134" t="s">
        <v>1311</v>
      </c>
      <c r="G1119" s="135" t="s">
        <v>188</v>
      </c>
      <c r="H1119" s="136">
        <v>431.2</v>
      </c>
      <c r="I1119" s="137"/>
      <c r="J1119" s="138">
        <f>ROUND(I1119*H1119,2)</f>
        <v>0</v>
      </c>
      <c r="K1119" s="134" t="s">
        <v>172</v>
      </c>
      <c r="L1119" s="33"/>
      <c r="M1119" s="139" t="s">
        <v>19</v>
      </c>
      <c r="N1119" s="140" t="s">
        <v>43</v>
      </c>
      <c r="P1119" s="141">
        <f>O1119*H1119</f>
        <v>0</v>
      </c>
      <c r="Q1119" s="141">
        <v>0</v>
      </c>
      <c r="R1119" s="141">
        <f>Q1119*H1119</f>
        <v>0</v>
      </c>
      <c r="S1119" s="141">
        <v>0</v>
      </c>
      <c r="T1119" s="142">
        <f>S1119*H1119</f>
        <v>0</v>
      </c>
      <c r="AR1119" s="143" t="s">
        <v>173</v>
      </c>
      <c r="AT1119" s="143" t="s">
        <v>168</v>
      </c>
      <c r="AU1119" s="143" t="s">
        <v>82</v>
      </c>
      <c r="AY1119" s="18" t="s">
        <v>166</v>
      </c>
      <c r="BE1119" s="144">
        <f>IF(N1119="základní",J1119,0)</f>
        <v>0</v>
      </c>
      <c r="BF1119" s="144">
        <f>IF(N1119="snížená",J1119,0)</f>
        <v>0</v>
      </c>
      <c r="BG1119" s="144">
        <f>IF(N1119="zákl. přenesená",J1119,0)</f>
        <v>0</v>
      </c>
      <c r="BH1119" s="144">
        <f>IF(N1119="sníž. přenesená",J1119,0)</f>
        <v>0</v>
      </c>
      <c r="BI1119" s="144">
        <f>IF(N1119="nulová",J1119,0)</f>
        <v>0</v>
      </c>
      <c r="BJ1119" s="18" t="s">
        <v>80</v>
      </c>
      <c r="BK1119" s="144">
        <f>ROUND(I1119*H1119,2)</f>
        <v>0</v>
      </c>
      <c r="BL1119" s="18" t="s">
        <v>173</v>
      </c>
      <c r="BM1119" s="143" t="s">
        <v>1312</v>
      </c>
    </row>
    <row r="1120" spans="2:65" s="1" customFormat="1" ht="11.25">
      <c r="B1120" s="33"/>
      <c r="D1120" s="145" t="s">
        <v>175</v>
      </c>
      <c r="F1120" s="146" t="s">
        <v>1313</v>
      </c>
      <c r="I1120" s="147"/>
      <c r="L1120" s="33"/>
      <c r="M1120" s="148"/>
      <c r="T1120" s="54"/>
      <c r="AT1120" s="18" t="s">
        <v>175</v>
      </c>
      <c r="AU1120" s="18" t="s">
        <v>82</v>
      </c>
    </row>
    <row r="1121" spans="2:65" s="1" customFormat="1" ht="37.9" customHeight="1">
      <c r="B1121" s="33"/>
      <c r="C1121" s="132" t="s">
        <v>1314</v>
      </c>
      <c r="D1121" s="132" t="s">
        <v>168</v>
      </c>
      <c r="E1121" s="133" t="s">
        <v>1315</v>
      </c>
      <c r="F1121" s="134" t="s">
        <v>1316</v>
      </c>
      <c r="G1121" s="135" t="s">
        <v>197</v>
      </c>
      <c r="H1121" s="136">
        <v>1006.88</v>
      </c>
      <c r="I1121" s="137"/>
      <c r="J1121" s="138">
        <f>ROUND(I1121*H1121,2)</f>
        <v>0</v>
      </c>
      <c r="K1121" s="134" t="s">
        <v>172</v>
      </c>
      <c r="L1121" s="33"/>
      <c r="M1121" s="139" t="s">
        <v>19</v>
      </c>
      <c r="N1121" s="140" t="s">
        <v>43</v>
      </c>
      <c r="P1121" s="141">
        <f>O1121*H1121</f>
        <v>0</v>
      </c>
      <c r="Q1121" s="141">
        <v>0</v>
      </c>
      <c r="R1121" s="141">
        <f>Q1121*H1121</f>
        <v>0</v>
      </c>
      <c r="S1121" s="141">
        <v>0</v>
      </c>
      <c r="T1121" s="142">
        <f>S1121*H1121</f>
        <v>0</v>
      </c>
      <c r="AR1121" s="143" t="s">
        <v>173</v>
      </c>
      <c r="AT1121" s="143" t="s">
        <v>168</v>
      </c>
      <c r="AU1121" s="143" t="s">
        <v>82</v>
      </c>
      <c r="AY1121" s="18" t="s">
        <v>166</v>
      </c>
      <c r="BE1121" s="144">
        <f>IF(N1121="základní",J1121,0)</f>
        <v>0</v>
      </c>
      <c r="BF1121" s="144">
        <f>IF(N1121="snížená",J1121,0)</f>
        <v>0</v>
      </c>
      <c r="BG1121" s="144">
        <f>IF(N1121="zákl. přenesená",J1121,0)</f>
        <v>0</v>
      </c>
      <c r="BH1121" s="144">
        <f>IF(N1121="sníž. přenesená",J1121,0)</f>
        <v>0</v>
      </c>
      <c r="BI1121" s="144">
        <f>IF(N1121="nulová",J1121,0)</f>
        <v>0</v>
      </c>
      <c r="BJ1121" s="18" t="s">
        <v>80</v>
      </c>
      <c r="BK1121" s="144">
        <f>ROUND(I1121*H1121,2)</f>
        <v>0</v>
      </c>
      <c r="BL1121" s="18" t="s">
        <v>173</v>
      </c>
      <c r="BM1121" s="143" t="s">
        <v>1317</v>
      </c>
    </row>
    <row r="1122" spans="2:65" s="1" customFormat="1" ht="11.25">
      <c r="B1122" s="33"/>
      <c r="D1122" s="145" t="s">
        <v>175</v>
      </c>
      <c r="F1122" s="146" t="s">
        <v>1318</v>
      </c>
      <c r="I1122" s="147"/>
      <c r="L1122" s="33"/>
      <c r="M1122" s="148"/>
      <c r="T1122" s="54"/>
      <c r="AT1122" s="18" t="s">
        <v>175</v>
      </c>
      <c r="AU1122" s="18" t="s">
        <v>82</v>
      </c>
    </row>
    <row r="1123" spans="2:65" s="12" customFormat="1" ht="11.25">
      <c r="B1123" s="149"/>
      <c r="D1123" s="150" t="s">
        <v>177</v>
      </c>
      <c r="E1123" s="151" t="s">
        <v>19</v>
      </c>
      <c r="F1123" s="152" t="s">
        <v>1319</v>
      </c>
      <c r="H1123" s="151" t="s">
        <v>19</v>
      </c>
      <c r="I1123" s="153"/>
      <c r="L1123" s="149"/>
      <c r="M1123" s="154"/>
      <c r="T1123" s="155"/>
      <c r="AT1123" s="151" t="s">
        <v>177</v>
      </c>
      <c r="AU1123" s="151" t="s">
        <v>82</v>
      </c>
      <c r="AV1123" s="12" t="s">
        <v>80</v>
      </c>
      <c r="AW1123" s="12" t="s">
        <v>33</v>
      </c>
      <c r="AX1123" s="12" t="s">
        <v>72</v>
      </c>
      <c r="AY1123" s="151" t="s">
        <v>166</v>
      </c>
    </row>
    <row r="1124" spans="2:65" s="13" customFormat="1" ht="11.25">
      <c r="B1124" s="156"/>
      <c r="D1124" s="150" t="s">
        <v>177</v>
      </c>
      <c r="E1124" s="157" t="s">
        <v>19</v>
      </c>
      <c r="F1124" s="158" t="s">
        <v>1320</v>
      </c>
      <c r="H1124" s="159">
        <v>1006.88</v>
      </c>
      <c r="I1124" s="160"/>
      <c r="L1124" s="156"/>
      <c r="M1124" s="161"/>
      <c r="T1124" s="162"/>
      <c r="AT1124" s="157" t="s">
        <v>177</v>
      </c>
      <c r="AU1124" s="157" t="s">
        <v>82</v>
      </c>
      <c r="AV1124" s="13" t="s">
        <v>82</v>
      </c>
      <c r="AW1124" s="13" t="s">
        <v>33</v>
      </c>
      <c r="AX1124" s="13" t="s">
        <v>80</v>
      </c>
      <c r="AY1124" s="157" t="s">
        <v>166</v>
      </c>
    </row>
    <row r="1125" spans="2:65" s="1" customFormat="1" ht="44.25" customHeight="1">
      <c r="B1125" s="33"/>
      <c r="C1125" s="132" t="s">
        <v>1321</v>
      </c>
      <c r="D1125" s="132" t="s">
        <v>168</v>
      </c>
      <c r="E1125" s="133" t="s">
        <v>1322</v>
      </c>
      <c r="F1125" s="134" t="s">
        <v>1323</v>
      </c>
      <c r="G1125" s="135" t="s">
        <v>197</v>
      </c>
      <c r="H1125" s="136">
        <v>70481.600000000006</v>
      </c>
      <c r="I1125" s="137"/>
      <c r="J1125" s="138">
        <f>ROUND(I1125*H1125,2)</f>
        <v>0</v>
      </c>
      <c r="K1125" s="134" t="s">
        <v>172</v>
      </c>
      <c r="L1125" s="33"/>
      <c r="M1125" s="139" t="s">
        <v>19</v>
      </c>
      <c r="N1125" s="140" t="s">
        <v>43</v>
      </c>
      <c r="P1125" s="141">
        <f>O1125*H1125</f>
        <v>0</v>
      </c>
      <c r="Q1125" s="141">
        <v>0</v>
      </c>
      <c r="R1125" s="141">
        <f>Q1125*H1125</f>
        <v>0</v>
      </c>
      <c r="S1125" s="141">
        <v>0</v>
      </c>
      <c r="T1125" s="142">
        <f>S1125*H1125</f>
        <v>0</v>
      </c>
      <c r="AR1125" s="143" t="s">
        <v>173</v>
      </c>
      <c r="AT1125" s="143" t="s">
        <v>168</v>
      </c>
      <c r="AU1125" s="143" t="s">
        <v>82</v>
      </c>
      <c r="AY1125" s="18" t="s">
        <v>166</v>
      </c>
      <c r="BE1125" s="144">
        <f>IF(N1125="základní",J1125,0)</f>
        <v>0</v>
      </c>
      <c r="BF1125" s="144">
        <f>IF(N1125="snížená",J1125,0)</f>
        <v>0</v>
      </c>
      <c r="BG1125" s="144">
        <f>IF(N1125="zákl. přenesená",J1125,0)</f>
        <v>0</v>
      </c>
      <c r="BH1125" s="144">
        <f>IF(N1125="sníž. přenesená",J1125,0)</f>
        <v>0</v>
      </c>
      <c r="BI1125" s="144">
        <f>IF(N1125="nulová",J1125,0)</f>
        <v>0</v>
      </c>
      <c r="BJ1125" s="18" t="s">
        <v>80</v>
      </c>
      <c r="BK1125" s="144">
        <f>ROUND(I1125*H1125,2)</f>
        <v>0</v>
      </c>
      <c r="BL1125" s="18" t="s">
        <v>173</v>
      </c>
      <c r="BM1125" s="143" t="s">
        <v>1324</v>
      </c>
    </row>
    <row r="1126" spans="2:65" s="1" customFormat="1" ht="11.25">
      <c r="B1126" s="33"/>
      <c r="D1126" s="145" t="s">
        <v>175</v>
      </c>
      <c r="F1126" s="146" t="s">
        <v>1325</v>
      </c>
      <c r="I1126" s="147"/>
      <c r="L1126" s="33"/>
      <c r="M1126" s="148"/>
      <c r="T1126" s="54"/>
      <c r="AT1126" s="18" t="s">
        <v>175</v>
      </c>
      <c r="AU1126" s="18" t="s">
        <v>82</v>
      </c>
    </row>
    <row r="1127" spans="2:65" s="13" customFormat="1" ht="11.25">
      <c r="B1127" s="156"/>
      <c r="D1127" s="150" t="s">
        <v>177</v>
      </c>
      <c r="E1127" s="157" t="s">
        <v>19</v>
      </c>
      <c r="F1127" s="158" t="s">
        <v>1326</v>
      </c>
      <c r="H1127" s="159">
        <v>70481.600000000006</v>
      </c>
      <c r="I1127" s="160"/>
      <c r="L1127" s="156"/>
      <c r="M1127" s="161"/>
      <c r="T1127" s="162"/>
      <c r="AT1127" s="157" t="s">
        <v>177</v>
      </c>
      <c r="AU1127" s="157" t="s">
        <v>82</v>
      </c>
      <c r="AV1127" s="13" t="s">
        <v>82</v>
      </c>
      <c r="AW1127" s="13" t="s">
        <v>33</v>
      </c>
      <c r="AX1127" s="13" t="s">
        <v>80</v>
      </c>
      <c r="AY1127" s="157" t="s">
        <v>166</v>
      </c>
    </row>
    <row r="1128" spans="2:65" s="1" customFormat="1" ht="55.5" customHeight="1">
      <c r="B1128" s="33"/>
      <c r="C1128" s="132" t="s">
        <v>1327</v>
      </c>
      <c r="D1128" s="132" t="s">
        <v>168</v>
      </c>
      <c r="E1128" s="133" t="s">
        <v>1328</v>
      </c>
      <c r="F1128" s="134" t="s">
        <v>1329</v>
      </c>
      <c r="G1128" s="135" t="s">
        <v>307</v>
      </c>
      <c r="H1128" s="136">
        <v>3</v>
      </c>
      <c r="I1128" s="137"/>
      <c r="J1128" s="138">
        <f>ROUND(I1128*H1128,2)</f>
        <v>0</v>
      </c>
      <c r="K1128" s="134" t="s">
        <v>172</v>
      </c>
      <c r="L1128" s="33"/>
      <c r="M1128" s="139" t="s">
        <v>19</v>
      </c>
      <c r="N1128" s="140" t="s">
        <v>43</v>
      </c>
      <c r="P1128" s="141">
        <f>O1128*H1128</f>
        <v>0</v>
      </c>
      <c r="Q1128" s="141">
        <v>0</v>
      </c>
      <c r="R1128" s="141">
        <f>Q1128*H1128</f>
        <v>0</v>
      </c>
      <c r="S1128" s="141">
        <v>0</v>
      </c>
      <c r="T1128" s="142">
        <f>S1128*H1128</f>
        <v>0</v>
      </c>
      <c r="AR1128" s="143" t="s">
        <v>173</v>
      </c>
      <c r="AT1128" s="143" t="s">
        <v>168</v>
      </c>
      <c r="AU1128" s="143" t="s">
        <v>82</v>
      </c>
      <c r="AY1128" s="18" t="s">
        <v>166</v>
      </c>
      <c r="BE1128" s="144">
        <f>IF(N1128="základní",J1128,0)</f>
        <v>0</v>
      </c>
      <c r="BF1128" s="144">
        <f>IF(N1128="snížená",J1128,0)</f>
        <v>0</v>
      </c>
      <c r="BG1128" s="144">
        <f>IF(N1128="zákl. přenesená",J1128,0)</f>
        <v>0</v>
      </c>
      <c r="BH1128" s="144">
        <f>IF(N1128="sníž. přenesená",J1128,0)</f>
        <v>0</v>
      </c>
      <c r="BI1128" s="144">
        <f>IF(N1128="nulová",J1128,0)</f>
        <v>0</v>
      </c>
      <c r="BJ1128" s="18" t="s">
        <v>80</v>
      </c>
      <c r="BK1128" s="144">
        <f>ROUND(I1128*H1128,2)</f>
        <v>0</v>
      </c>
      <c r="BL1128" s="18" t="s">
        <v>173</v>
      </c>
      <c r="BM1128" s="143" t="s">
        <v>1330</v>
      </c>
    </row>
    <row r="1129" spans="2:65" s="1" customFormat="1" ht="11.25">
      <c r="B1129" s="33"/>
      <c r="D1129" s="145" t="s">
        <v>175</v>
      </c>
      <c r="F1129" s="146" t="s">
        <v>1331</v>
      </c>
      <c r="I1129" s="147"/>
      <c r="L1129" s="33"/>
      <c r="M1129" s="148"/>
      <c r="T1129" s="54"/>
      <c r="AT1129" s="18" t="s">
        <v>175</v>
      </c>
      <c r="AU1129" s="18" t="s">
        <v>82</v>
      </c>
    </row>
    <row r="1130" spans="2:65" s="1" customFormat="1" ht="37.9" customHeight="1">
      <c r="B1130" s="33"/>
      <c r="C1130" s="132" t="s">
        <v>1332</v>
      </c>
      <c r="D1130" s="132" t="s">
        <v>168</v>
      </c>
      <c r="E1130" s="133" t="s">
        <v>1333</v>
      </c>
      <c r="F1130" s="134" t="s">
        <v>1334</v>
      </c>
      <c r="G1130" s="135" t="s">
        <v>197</v>
      </c>
      <c r="H1130" s="136">
        <v>1006.88</v>
      </c>
      <c r="I1130" s="137"/>
      <c r="J1130" s="138">
        <f>ROUND(I1130*H1130,2)</f>
        <v>0</v>
      </c>
      <c r="K1130" s="134" t="s">
        <v>172</v>
      </c>
      <c r="L1130" s="33"/>
      <c r="M1130" s="139" t="s">
        <v>19</v>
      </c>
      <c r="N1130" s="140" t="s">
        <v>43</v>
      </c>
      <c r="P1130" s="141">
        <f>O1130*H1130</f>
        <v>0</v>
      </c>
      <c r="Q1130" s="141">
        <v>0</v>
      </c>
      <c r="R1130" s="141">
        <f>Q1130*H1130</f>
        <v>0</v>
      </c>
      <c r="S1130" s="141">
        <v>0</v>
      </c>
      <c r="T1130" s="142">
        <f>S1130*H1130</f>
        <v>0</v>
      </c>
      <c r="AR1130" s="143" t="s">
        <v>173</v>
      </c>
      <c r="AT1130" s="143" t="s">
        <v>168</v>
      </c>
      <c r="AU1130" s="143" t="s">
        <v>82</v>
      </c>
      <c r="AY1130" s="18" t="s">
        <v>166</v>
      </c>
      <c r="BE1130" s="144">
        <f>IF(N1130="základní",J1130,0)</f>
        <v>0</v>
      </c>
      <c r="BF1130" s="144">
        <f>IF(N1130="snížená",J1130,0)</f>
        <v>0</v>
      </c>
      <c r="BG1130" s="144">
        <f>IF(N1130="zákl. přenesená",J1130,0)</f>
        <v>0</v>
      </c>
      <c r="BH1130" s="144">
        <f>IF(N1130="sníž. přenesená",J1130,0)</f>
        <v>0</v>
      </c>
      <c r="BI1130" s="144">
        <f>IF(N1130="nulová",J1130,0)</f>
        <v>0</v>
      </c>
      <c r="BJ1130" s="18" t="s">
        <v>80</v>
      </c>
      <c r="BK1130" s="144">
        <f>ROUND(I1130*H1130,2)</f>
        <v>0</v>
      </c>
      <c r="BL1130" s="18" t="s">
        <v>173</v>
      </c>
      <c r="BM1130" s="143" t="s">
        <v>1335</v>
      </c>
    </row>
    <row r="1131" spans="2:65" s="1" customFormat="1" ht="11.25">
      <c r="B1131" s="33"/>
      <c r="D1131" s="145" t="s">
        <v>175</v>
      </c>
      <c r="F1131" s="146" t="s">
        <v>1336</v>
      </c>
      <c r="I1131" s="147"/>
      <c r="L1131" s="33"/>
      <c r="M1131" s="148"/>
      <c r="T1131" s="54"/>
      <c r="AT1131" s="18" t="s">
        <v>175</v>
      </c>
      <c r="AU1131" s="18" t="s">
        <v>82</v>
      </c>
    </row>
    <row r="1132" spans="2:65" s="1" customFormat="1" ht="44.25" customHeight="1">
      <c r="B1132" s="33"/>
      <c r="C1132" s="132" t="s">
        <v>1337</v>
      </c>
      <c r="D1132" s="132" t="s">
        <v>168</v>
      </c>
      <c r="E1132" s="133" t="s">
        <v>1338</v>
      </c>
      <c r="F1132" s="134" t="s">
        <v>1339</v>
      </c>
      <c r="G1132" s="135" t="s">
        <v>307</v>
      </c>
      <c r="H1132" s="136">
        <v>4</v>
      </c>
      <c r="I1132" s="137"/>
      <c r="J1132" s="138">
        <f>ROUND(I1132*H1132,2)</f>
        <v>0</v>
      </c>
      <c r="K1132" s="134" t="s">
        <v>172</v>
      </c>
      <c r="L1132" s="33"/>
      <c r="M1132" s="139" t="s">
        <v>19</v>
      </c>
      <c r="N1132" s="140" t="s">
        <v>43</v>
      </c>
      <c r="P1132" s="141">
        <f>O1132*H1132</f>
        <v>0</v>
      </c>
      <c r="Q1132" s="141">
        <v>0</v>
      </c>
      <c r="R1132" s="141">
        <f>Q1132*H1132</f>
        <v>0</v>
      </c>
      <c r="S1132" s="141">
        <v>0</v>
      </c>
      <c r="T1132" s="142">
        <f>S1132*H1132</f>
        <v>0</v>
      </c>
      <c r="AR1132" s="143" t="s">
        <v>173</v>
      </c>
      <c r="AT1132" s="143" t="s">
        <v>168</v>
      </c>
      <c r="AU1132" s="143" t="s">
        <v>82</v>
      </c>
      <c r="AY1132" s="18" t="s">
        <v>166</v>
      </c>
      <c r="BE1132" s="144">
        <f>IF(N1132="základní",J1132,0)</f>
        <v>0</v>
      </c>
      <c r="BF1132" s="144">
        <f>IF(N1132="snížená",J1132,0)</f>
        <v>0</v>
      </c>
      <c r="BG1132" s="144">
        <f>IF(N1132="zákl. přenesená",J1132,0)</f>
        <v>0</v>
      </c>
      <c r="BH1132" s="144">
        <f>IF(N1132="sníž. přenesená",J1132,0)</f>
        <v>0</v>
      </c>
      <c r="BI1132" s="144">
        <f>IF(N1132="nulová",J1132,0)</f>
        <v>0</v>
      </c>
      <c r="BJ1132" s="18" t="s">
        <v>80</v>
      </c>
      <c r="BK1132" s="144">
        <f>ROUND(I1132*H1132,2)</f>
        <v>0</v>
      </c>
      <c r="BL1132" s="18" t="s">
        <v>173</v>
      </c>
      <c r="BM1132" s="143" t="s">
        <v>1340</v>
      </c>
    </row>
    <row r="1133" spans="2:65" s="1" customFormat="1" ht="11.25">
      <c r="B1133" s="33"/>
      <c r="D1133" s="145" t="s">
        <v>175</v>
      </c>
      <c r="F1133" s="146" t="s">
        <v>1341</v>
      </c>
      <c r="I1133" s="147"/>
      <c r="L1133" s="33"/>
      <c r="M1133" s="148"/>
      <c r="T1133" s="54"/>
      <c r="AT1133" s="18" t="s">
        <v>175</v>
      </c>
      <c r="AU1133" s="18" t="s">
        <v>82</v>
      </c>
    </row>
    <row r="1134" spans="2:65" s="1" customFormat="1" ht="55.5" customHeight="1">
      <c r="B1134" s="33"/>
      <c r="C1134" s="132" t="s">
        <v>1342</v>
      </c>
      <c r="D1134" s="132" t="s">
        <v>168</v>
      </c>
      <c r="E1134" s="133" t="s">
        <v>1343</v>
      </c>
      <c r="F1134" s="134" t="s">
        <v>1344</v>
      </c>
      <c r="G1134" s="135" t="s">
        <v>307</v>
      </c>
      <c r="H1134" s="136">
        <v>480</v>
      </c>
      <c r="I1134" s="137"/>
      <c r="J1134" s="138">
        <f>ROUND(I1134*H1134,2)</f>
        <v>0</v>
      </c>
      <c r="K1134" s="134" t="s">
        <v>172</v>
      </c>
      <c r="L1134" s="33"/>
      <c r="M1134" s="139" t="s">
        <v>19</v>
      </c>
      <c r="N1134" s="140" t="s">
        <v>43</v>
      </c>
      <c r="P1134" s="141">
        <f>O1134*H1134</f>
        <v>0</v>
      </c>
      <c r="Q1134" s="141">
        <v>0</v>
      </c>
      <c r="R1134" s="141">
        <f>Q1134*H1134</f>
        <v>0</v>
      </c>
      <c r="S1134" s="141">
        <v>0</v>
      </c>
      <c r="T1134" s="142">
        <f>S1134*H1134</f>
        <v>0</v>
      </c>
      <c r="AR1134" s="143" t="s">
        <v>173</v>
      </c>
      <c r="AT1134" s="143" t="s">
        <v>168</v>
      </c>
      <c r="AU1134" s="143" t="s">
        <v>82</v>
      </c>
      <c r="AY1134" s="18" t="s">
        <v>166</v>
      </c>
      <c r="BE1134" s="144">
        <f>IF(N1134="základní",J1134,0)</f>
        <v>0</v>
      </c>
      <c r="BF1134" s="144">
        <f>IF(N1134="snížená",J1134,0)</f>
        <v>0</v>
      </c>
      <c r="BG1134" s="144">
        <f>IF(N1134="zákl. přenesená",J1134,0)</f>
        <v>0</v>
      </c>
      <c r="BH1134" s="144">
        <f>IF(N1134="sníž. přenesená",J1134,0)</f>
        <v>0</v>
      </c>
      <c r="BI1134" s="144">
        <f>IF(N1134="nulová",J1134,0)</f>
        <v>0</v>
      </c>
      <c r="BJ1134" s="18" t="s">
        <v>80</v>
      </c>
      <c r="BK1134" s="144">
        <f>ROUND(I1134*H1134,2)</f>
        <v>0</v>
      </c>
      <c r="BL1134" s="18" t="s">
        <v>173</v>
      </c>
      <c r="BM1134" s="143" t="s">
        <v>1345</v>
      </c>
    </row>
    <row r="1135" spans="2:65" s="1" customFormat="1" ht="11.25">
      <c r="B1135" s="33"/>
      <c r="D1135" s="145" t="s">
        <v>175</v>
      </c>
      <c r="F1135" s="146" t="s">
        <v>1346</v>
      </c>
      <c r="I1135" s="147"/>
      <c r="L1135" s="33"/>
      <c r="M1135" s="148"/>
      <c r="T1135" s="54"/>
      <c r="AT1135" s="18" t="s">
        <v>175</v>
      </c>
      <c r="AU1135" s="18" t="s">
        <v>82</v>
      </c>
    </row>
    <row r="1136" spans="2:65" s="13" customFormat="1" ht="11.25">
      <c r="B1136" s="156"/>
      <c r="D1136" s="150" t="s">
        <v>177</v>
      </c>
      <c r="E1136" s="157" t="s">
        <v>19</v>
      </c>
      <c r="F1136" s="158" t="s">
        <v>1347</v>
      </c>
      <c r="H1136" s="159">
        <v>480</v>
      </c>
      <c r="I1136" s="160"/>
      <c r="L1136" s="156"/>
      <c r="M1136" s="161"/>
      <c r="T1136" s="162"/>
      <c r="AT1136" s="157" t="s">
        <v>177</v>
      </c>
      <c r="AU1136" s="157" t="s">
        <v>82</v>
      </c>
      <c r="AV1136" s="13" t="s">
        <v>82</v>
      </c>
      <c r="AW1136" s="13" t="s">
        <v>33</v>
      </c>
      <c r="AX1136" s="13" t="s">
        <v>80</v>
      </c>
      <c r="AY1136" s="157" t="s">
        <v>166</v>
      </c>
    </row>
    <row r="1137" spans="2:65" s="1" customFormat="1" ht="44.25" customHeight="1">
      <c r="B1137" s="33"/>
      <c r="C1137" s="132" t="s">
        <v>1348</v>
      </c>
      <c r="D1137" s="132" t="s">
        <v>168</v>
      </c>
      <c r="E1137" s="133" t="s">
        <v>1349</v>
      </c>
      <c r="F1137" s="134" t="s">
        <v>1350</v>
      </c>
      <c r="G1137" s="135" t="s">
        <v>307</v>
      </c>
      <c r="H1137" s="136">
        <v>4</v>
      </c>
      <c r="I1137" s="137"/>
      <c r="J1137" s="138">
        <f>ROUND(I1137*H1137,2)</f>
        <v>0</v>
      </c>
      <c r="K1137" s="134" t="s">
        <v>172</v>
      </c>
      <c r="L1137" s="33"/>
      <c r="M1137" s="139" t="s">
        <v>19</v>
      </c>
      <c r="N1137" s="140" t="s">
        <v>43</v>
      </c>
      <c r="P1137" s="141">
        <f>O1137*H1137</f>
        <v>0</v>
      </c>
      <c r="Q1137" s="141">
        <v>0</v>
      </c>
      <c r="R1137" s="141">
        <f>Q1137*H1137</f>
        <v>0</v>
      </c>
      <c r="S1137" s="141">
        <v>0</v>
      </c>
      <c r="T1137" s="142">
        <f>S1137*H1137</f>
        <v>0</v>
      </c>
      <c r="AR1137" s="143" t="s">
        <v>173</v>
      </c>
      <c r="AT1137" s="143" t="s">
        <v>168</v>
      </c>
      <c r="AU1137" s="143" t="s">
        <v>82</v>
      </c>
      <c r="AY1137" s="18" t="s">
        <v>166</v>
      </c>
      <c r="BE1137" s="144">
        <f>IF(N1137="základní",J1137,0)</f>
        <v>0</v>
      </c>
      <c r="BF1137" s="144">
        <f>IF(N1137="snížená",J1137,0)</f>
        <v>0</v>
      </c>
      <c r="BG1137" s="144">
        <f>IF(N1137="zákl. přenesená",J1137,0)</f>
        <v>0</v>
      </c>
      <c r="BH1137" s="144">
        <f>IF(N1137="sníž. přenesená",J1137,0)</f>
        <v>0</v>
      </c>
      <c r="BI1137" s="144">
        <f>IF(N1137="nulová",J1137,0)</f>
        <v>0</v>
      </c>
      <c r="BJ1137" s="18" t="s">
        <v>80</v>
      </c>
      <c r="BK1137" s="144">
        <f>ROUND(I1137*H1137,2)</f>
        <v>0</v>
      </c>
      <c r="BL1137" s="18" t="s">
        <v>173</v>
      </c>
      <c r="BM1137" s="143" t="s">
        <v>1351</v>
      </c>
    </row>
    <row r="1138" spans="2:65" s="1" customFormat="1" ht="11.25">
      <c r="B1138" s="33"/>
      <c r="D1138" s="145" t="s">
        <v>175</v>
      </c>
      <c r="F1138" s="146" t="s">
        <v>1352</v>
      </c>
      <c r="I1138" s="147"/>
      <c r="L1138" s="33"/>
      <c r="M1138" s="148"/>
      <c r="T1138" s="54"/>
      <c r="AT1138" s="18" t="s">
        <v>175</v>
      </c>
      <c r="AU1138" s="18" t="s">
        <v>82</v>
      </c>
    </row>
    <row r="1139" spans="2:65" s="1" customFormat="1" ht="37.9" customHeight="1">
      <c r="B1139" s="33"/>
      <c r="C1139" s="132" t="s">
        <v>1353</v>
      </c>
      <c r="D1139" s="132" t="s">
        <v>168</v>
      </c>
      <c r="E1139" s="133" t="s">
        <v>1354</v>
      </c>
      <c r="F1139" s="134" t="s">
        <v>1355</v>
      </c>
      <c r="G1139" s="135" t="s">
        <v>188</v>
      </c>
      <c r="H1139" s="136">
        <v>261.38</v>
      </c>
      <c r="I1139" s="137"/>
      <c r="J1139" s="138">
        <f>ROUND(I1139*H1139,2)</f>
        <v>0</v>
      </c>
      <c r="K1139" s="134" t="s">
        <v>172</v>
      </c>
      <c r="L1139" s="33"/>
      <c r="M1139" s="139" t="s">
        <v>19</v>
      </c>
      <c r="N1139" s="140" t="s">
        <v>43</v>
      </c>
      <c r="P1139" s="141">
        <f>O1139*H1139</f>
        <v>0</v>
      </c>
      <c r="Q1139" s="141">
        <v>1.2999999999999999E-4</v>
      </c>
      <c r="R1139" s="141">
        <f>Q1139*H1139</f>
        <v>3.39794E-2</v>
      </c>
      <c r="S1139" s="141">
        <v>0</v>
      </c>
      <c r="T1139" s="142">
        <f>S1139*H1139</f>
        <v>0</v>
      </c>
      <c r="AR1139" s="143" t="s">
        <v>173</v>
      </c>
      <c r="AT1139" s="143" t="s">
        <v>168</v>
      </c>
      <c r="AU1139" s="143" t="s">
        <v>82</v>
      </c>
      <c r="AY1139" s="18" t="s">
        <v>166</v>
      </c>
      <c r="BE1139" s="144">
        <f>IF(N1139="základní",J1139,0)</f>
        <v>0</v>
      </c>
      <c r="BF1139" s="144">
        <f>IF(N1139="snížená",J1139,0)</f>
        <v>0</v>
      </c>
      <c r="BG1139" s="144">
        <f>IF(N1139="zákl. přenesená",J1139,0)</f>
        <v>0</v>
      </c>
      <c r="BH1139" s="144">
        <f>IF(N1139="sníž. přenesená",J1139,0)</f>
        <v>0</v>
      </c>
      <c r="BI1139" s="144">
        <f>IF(N1139="nulová",J1139,0)</f>
        <v>0</v>
      </c>
      <c r="BJ1139" s="18" t="s">
        <v>80</v>
      </c>
      <c r="BK1139" s="144">
        <f>ROUND(I1139*H1139,2)</f>
        <v>0</v>
      </c>
      <c r="BL1139" s="18" t="s">
        <v>173</v>
      </c>
      <c r="BM1139" s="143" t="s">
        <v>1356</v>
      </c>
    </row>
    <row r="1140" spans="2:65" s="1" customFormat="1" ht="11.25">
      <c r="B1140" s="33"/>
      <c r="D1140" s="145" t="s">
        <v>175</v>
      </c>
      <c r="F1140" s="146" t="s">
        <v>1357</v>
      </c>
      <c r="I1140" s="147"/>
      <c r="L1140" s="33"/>
      <c r="M1140" s="148"/>
      <c r="T1140" s="54"/>
      <c r="AT1140" s="18" t="s">
        <v>175</v>
      </c>
      <c r="AU1140" s="18" t="s">
        <v>82</v>
      </c>
    </row>
    <row r="1141" spans="2:65" s="12" customFormat="1" ht="11.25">
      <c r="B1141" s="149"/>
      <c r="D1141" s="150" t="s">
        <v>177</v>
      </c>
      <c r="E1141" s="151" t="s">
        <v>19</v>
      </c>
      <c r="F1141" s="152" t="s">
        <v>1358</v>
      </c>
      <c r="H1141" s="151" t="s">
        <v>19</v>
      </c>
      <c r="I1141" s="153"/>
      <c r="L1141" s="149"/>
      <c r="M1141" s="154"/>
      <c r="T1141" s="155"/>
      <c r="AT1141" s="151" t="s">
        <v>177</v>
      </c>
      <c r="AU1141" s="151" t="s">
        <v>82</v>
      </c>
      <c r="AV1141" s="12" t="s">
        <v>80</v>
      </c>
      <c r="AW1141" s="12" t="s">
        <v>33</v>
      </c>
      <c r="AX1141" s="12" t="s">
        <v>72</v>
      </c>
      <c r="AY1141" s="151" t="s">
        <v>166</v>
      </c>
    </row>
    <row r="1142" spans="2:65" s="13" customFormat="1" ht="11.25">
      <c r="B1142" s="156"/>
      <c r="D1142" s="150" t="s">
        <v>177</v>
      </c>
      <c r="E1142" s="157" t="s">
        <v>19</v>
      </c>
      <c r="F1142" s="158" t="s">
        <v>1359</v>
      </c>
      <c r="H1142" s="159">
        <v>27.14</v>
      </c>
      <c r="I1142" s="160"/>
      <c r="L1142" s="156"/>
      <c r="M1142" s="161"/>
      <c r="T1142" s="162"/>
      <c r="AT1142" s="157" t="s">
        <v>177</v>
      </c>
      <c r="AU1142" s="157" t="s">
        <v>82</v>
      </c>
      <c r="AV1142" s="13" t="s">
        <v>82</v>
      </c>
      <c r="AW1142" s="13" t="s">
        <v>33</v>
      </c>
      <c r="AX1142" s="13" t="s">
        <v>72</v>
      </c>
      <c r="AY1142" s="157" t="s">
        <v>166</v>
      </c>
    </row>
    <row r="1143" spans="2:65" s="12" customFormat="1" ht="11.25">
      <c r="B1143" s="149"/>
      <c r="D1143" s="150" t="s">
        <v>177</v>
      </c>
      <c r="E1143" s="151" t="s">
        <v>19</v>
      </c>
      <c r="F1143" s="152" t="s">
        <v>1243</v>
      </c>
      <c r="H1143" s="151" t="s">
        <v>19</v>
      </c>
      <c r="I1143" s="153"/>
      <c r="L1143" s="149"/>
      <c r="M1143" s="154"/>
      <c r="T1143" s="155"/>
      <c r="AT1143" s="151" t="s">
        <v>177</v>
      </c>
      <c r="AU1143" s="151" t="s">
        <v>82</v>
      </c>
      <c r="AV1143" s="12" t="s">
        <v>80</v>
      </c>
      <c r="AW1143" s="12" t="s">
        <v>33</v>
      </c>
      <c r="AX1143" s="12" t="s">
        <v>72</v>
      </c>
      <c r="AY1143" s="151" t="s">
        <v>166</v>
      </c>
    </row>
    <row r="1144" spans="2:65" s="13" customFormat="1" ht="11.25">
      <c r="B1144" s="156"/>
      <c r="D1144" s="150" t="s">
        <v>177</v>
      </c>
      <c r="E1144" s="157" t="s">
        <v>19</v>
      </c>
      <c r="F1144" s="158" t="s">
        <v>1360</v>
      </c>
      <c r="H1144" s="159">
        <v>15.1</v>
      </c>
      <c r="I1144" s="160"/>
      <c r="L1144" s="156"/>
      <c r="M1144" s="161"/>
      <c r="T1144" s="162"/>
      <c r="AT1144" s="157" t="s">
        <v>177</v>
      </c>
      <c r="AU1144" s="157" t="s">
        <v>82</v>
      </c>
      <c r="AV1144" s="13" t="s">
        <v>82</v>
      </c>
      <c r="AW1144" s="13" t="s">
        <v>33</v>
      </c>
      <c r="AX1144" s="13" t="s">
        <v>72</v>
      </c>
      <c r="AY1144" s="157" t="s">
        <v>166</v>
      </c>
    </row>
    <row r="1145" spans="2:65" s="12" customFormat="1" ht="11.25">
      <c r="B1145" s="149"/>
      <c r="D1145" s="150" t="s">
        <v>177</v>
      </c>
      <c r="E1145" s="151" t="s">
        <v>19</v>
      </c>
      <c r="F1145" s="152" t="s">
        <v>1361</v>
      </c>
      <c r="H1145" s="151" t="s">
        <v>19</v>
      </c>
      <c r="I1145" s="153"/>
      <c r="L1145" s="149"/>
      <c r="M1145" s="154"/>
      <c r="T1145" s="155"/>
      <c r="AT1145" s="151" t="s">
        <v>177</v>
      </c>
      <c r="AU1145" s="151" t="s">
        <v>82</v>
      </c>
      <c r="AV1145" s="12" t="s">
        <v>80</v>
      </c>
      <c r="AW1145" s="12" t="s">
        <v>33</v>
      </c>
      <c r="AX1145" s="12" t="s">
        <v>72</v>
      </c>
      <c r="AY1145" s="151" t="s">
        <v>166</v>
      </c>
    </row>
    <row r="1146" spans="2:65" s="12" customFormat="1" ht="11.25">
      <c r="B1146" s="149"/>
      <c r="D1146" s="150" t="s">
        <v>177</v>
      </c>
      <c r="E1146" s="151" t="s">
        <v>19</v>
      </c>
      <c r="F1146" s="152" t="s">
        <v>1362</v>
      </c>
      <c r="H1146" s="151" t="s">
        <v>19</v>
      </c>
      <c r="I1146" s="153"/>
      <c r="L1146" s="149"/>
      <c r="M1146" s="154"/>
      <c r="T1146" s="155"/>
      <c r="AT1146" s="151" t="s">
        <v>177</v>
      </c>
      <c r="AU1146" s="151" t="s">
        <v>82</v>
      </c>
      <c r="AV1146" s="12" t="s">
        <v>80</v>
      </c>
      <c r="AW1146" s="12" t="s">
        <v>33</v>
      </c>
      <c r="AX1146" s="12" t="s">
        <v>72</v>
      </c>
      <c r="AY1146" s="151" t="s">
        <v>166</v>
      </c>
    </row>
    <row r="1147" spans="2:65" s="13" customFormat="1" ht="11.25">
      <c r="B1147" s="156"/>
      <c r="D1147" s="150" t="s">
        <v>177</v>
      </c>
      <c r="E1147" s="157" t="s">
        <v>19</v>
      </c>
      <c r="F1147" s="158" t="s">
        <v>1363</v>
      </c>
      <c r="H1147" s="159">
        <v>163.16</v>
      </c>
      <c r="I1147" s="160"/>
      <c r="L1147" s="156"/>
      <c r="M1147" s="161"/>
      <c r="T1147" s="162"/>
      <c r="AT1147" s="157" t="s">
        <v>177</v>
      </c>
      <c r="AU1147" s="157" t="s">
        <v>82</v>
      </c>
      <c r="AV1147" s="13" t="s">
        <v>82</v>
      </c>
      <c r="AW1147" s="13" t="s">
        <v>33</v>
      </c>
      <c r="AX1147" s="13" t="s">
        <v>72</v>
      </c>
      <c r="AY1147" s="157" t="s">
        <v>166</v>
      </c>
    </row>
    <row r="1148" spans="2:65" s="13" customFormat="1" ht="11.25">
      <c r="B1148" s="156"/>
      <c r="D1148" s="150" t="s">
        <v>177</v>
      </c>
      <c r="E1148" s="157" t="s">
        <v>19</v>
      </c>
      <c r="F1148" s="158" t="s">
        <v>1364</v>
      </c>
      <c r="H1148" s="159">
        <v>55.98</v>
      </c>
      <c r="I1148" s="160"/>
      <c r="L1148" s="156"/>
      <c r="M1148" s="161"/>
      <c r="T1148" s="162"/>
      <c r="AT1148" s="157" t="s">
        <v>177</v>
      </c>
      <c r="AU1148" s="157" t="s">
        <v>82</v>
      </c>
      <c r="AV1148" s="13" t="s">
        <v>82</v>
      </c>
      <c r="AW1148" s="13" t="s">
        <v>33</v>
      </c>
      <c r="AX1148" s="13" t="s">
        <v>72</v>
      </c>
      <c r="AY1148" s="157" t="s">
        <v>166</v>
      </c>
    </row>
    <row r="1149" spans="2:65" s="14" customFormat="1" ht="11.25">
      <c r="B1149" s="163"/>
      <c r="D1149" s="150" t="s">
        <v>177</v>
      </c>
      <c r="E1149" s="164" t="s">
        <v>19</v>
      </c>
      <c r="F1149" s="165" t="s">
        <v>206</v>
      </c>
      <c r="H1149" s="166">
        <v>261.38</v>
      </c>
      <c r="I1149" s="167"/>
      <c r="L1149" s="163"/>
      <c r="M1149" s="168"/>
      <c r="T1149" s="169"/>
      <c r="AT1149" s="164" t="s">
        <v>177</v>
      </c>
      <c r="AU1149" s="164" t="s">
        <v>82</v>
      </c>
      <c r="AV1149" s="14" t="s">
        <v>173</v>
      </c>
      <c r="AW1149" s="14" t="s">
        <v>33</v>
      </c>
      <c r="AX1149" s="14" t="s">
        <v>80</v>
      </c>
      <c r="AY1149" s="164" t="s">
        <v>166</v>
      </c>
    </row>
    <row r="1150" spans="2:65" s="1" customFormat="1" ht="24.2" customHeight="1">
      <c r="B1150" s="33"/>
      <c r="C1150" s="132" t="s">
        <v>1365</v>
      </c>
      <c r="D1150" s="132" t="s">
        <v>168</v>
      </c>
      <c r="E1150" s="133" t="s">
        <v>1366</v>
      </c>
      <c r="F1150" s="134" t="s">
        <v>1367</v>
      </c>
      <c r="G1150" s="135" t="s">
        <v>188</v>
      </c>
      <c r="H1150" s="136">
        <v>199.01</v>
      </c>
      <c r="I1150" s="137"/>
      <c r="J1150" s="138">
        <f>ROUND(I1150*H1150,2)</f>
        <v>0</v>
      </c>
      <c r="K1150" s="134" t="s">
        <v>172</v>
      </c>
      <c r="L1150" s="33"/>
      <c r="M1150" s="139" t="s">
        <v>19</v>
      </c>
      <c r="N1150" s="140" t="s">
        <v>43</v>
      </c>
      <c r="P1150" s="141">
        <f>O1150*H1150</f>
        <v>0</v>
      </c>
      <c r="Q1150" s="141">
        <v>0</v>
      </c>
      <c r="R1150" s="141">
        <f>Q1150*H1150</f>
        <v>0</v>
      </c>
      <c r="S1150" s="141">
        <v>0</v>
      </c>
      <c r="T1150" s="142">
        <f>S1150*H1150</f>
        <v>0</v>
      </c>
      <c r="AR1150" s="143" t="s">
        <v>173</v>
      </c>
      <c r="AT1150" s="143" t="s">
        <v>168</v>
      </c>
      <c r="AU1150" s="143" t="s">
        <v>82</v>
      </c>
      <c r="AY1150" s="18" t="s">
        <v>166</v>
      </c>
      <c r="BE1150" s="144">
        <f>IF(N1150="základní",J1150,0)</f>
        <v>0</v>
      </c>
      <c r="BF1150" s="144">
        <f>IF(N1150="snížená",J1150,0)</f>
        <v>0</v>
      </c>
      <c r="BG1150" s="144">
        <f>IF(N1150="zákl. přenesená",J1150,0)</f>
        <v>0</v>
      </c>
      <c r="BH1150" s="144">
        <f>IF(N1150="sníž. přenesená",J1150,0)</f>
        <v>0</v>
      </c>
      <c r="BI1150" s="144">
        <f>IF(N1150="nulová",J1150,0)</f>
        <v>0</v>
      </c>
      <c r="BJ1150" s="18" t="s">
        <v>80</v>
      </c>
      <c r="BK1150" s="144">
        <f>ROUND(I1150*H1150,2)</f>
        <v>0</v>
      </c>
      <c r="BL1150" s="18" t="s">
        <v>173</v>
      </c>
      <c r="BM1150" s="143" t="s">
        <v>1368</v>
      </c>
    </row>
    <row r="1151" spans="2:65" s="1" customFormat="1" ht="11.25">
      <c r="B1151" s="33"/>
      <c r="D1151" s="145" t="s">
        <v>175</v>
      </c>
      <c r="F1151" s="146" t="s">
        <v>1369</v>
      </c>
      <c r="I1151" s="147"/>
      <c r="L1151" s="33"/>
      <c r="M1151" s="148"/>
      <c r="T1151" s="54"/>
      <c r="AT1151" s="18" t="s">
        <v>175</v>
      </c>
      <c r="AU1151" s="18" t="s">
        <v>82</v>
      </c>
    </row>
    <row r="1152" spans="2:65" s="12" customFormat="1" ht="11.25">
      <c r="B1152" s="149"/>
      <c r="D1152" s="150" t="s">
        <v>177</v>
      </c>
      <c r="E1152" s="151" t="s">
        <v>19</v>
      </c>
      <c r="F1152" s="152" t="s">
        <v>407</v>
      </c>
      <c r="H1152" s="151" t="s">
        <v>19</v>
      </c>
      <c r="I1152" s="153"/>
      <c r="L1152" s="149"/>
      <c r="M1152" s="154"/>
      <c r="T1152" s="155"/>
      <c r="AT1152" s="151" t="s">
        <v>177</v>
      </c>
      <c r="AU1152" s="151" t="s">
        <v>82</v>
      </c>
      <c r="AV1152" s="12" t="s">
        <v>80</v>
      </c>
      <c r="AW1152" s="12" t="s">
        <v>33</v>
      </c>
      <c r="AX1152" s="12" t="s">
        <v>72</v>
      </c>
      <c r="AY1152" s="151" t="s">
        <v>166</v>
      </c>
    </row>
    <row r="1153" spans="2:65" s="12" customFormat="1" ht="11.25">
      <c r="B1153" s="149"/>
      <c r="D1153" s="150" t="s">
        <v>177</v>
      </c>
      <c r="E1153" s="151" t="s">
        <v>19</v>
      </c>
      <c r="F1153" s="152" t="s">
        <v>1070</v>
      </c>
      <c r="H1153" s="151" t="s">
        <v>19</v>
      </c>
      <c r="I1153" s="153"/>
      <c r="L1153" s="149"/>
      <c r="M1153" s="154"/>
      <c r="T1153" s="155"/>
      <c r="AT1153" s="151" t="s">
        <v>177</v>
      </c>
      <c r="AU1153" s="151" t="s">
        <v>82</v>
      </c>
      <c r="AV1153" s="12" t="s">
        <v>80</v>
      </c>
      <c r="AW1153" s="12" t="s">
        <v>33</v>
      </c>
      <c r="AX1153" s="12" t="s">
        <v>72</v>
      </c>
      <c r="AY1153" s="151" t="s">
        <v>166</v>
      </c>
    </row>
    <row r="1154" spans="2:65" s="13" customFormat="1" ht="11.25">
      <c r="B1154" s="156"/>
      <c r="D1154" s="150" t="s">
        <v>177</v>
      </c>
      <c r="E1154" s="157" t="s">
        <v>19</v>
      </c>
      <c r="F1154" s="158" t="s">
        <v>1122</v>
      </c>
      <c r="H1154" s="159">
        <v>176.98</v>
      </c>
      <c r="I1154" s="160"/>
      <c r="L1154" s="156"/>
      <c r="M1154" s="161"/>
      <c r="T1154" s="162"/>
      <c r="AT1154" s="157" t="s">
        <v>177</v>
      </c>
      <c r="AU1154" s="157" t="s">
        <v>82</v>
      </c>
      <c r="AV1154" s="13" t="s">
        <v>82</v>
      </c>
      <c r="AW1154" s="13" t="s">
        <v>33</v>
      </c>
      <c r="AX1154" s="13" t="s">
        <v>72</v>
      </c>
      <c r="AY1154" s="157" t="s">
        <v>166</v>
      </c>
    </row>
    <row r="1155" spans="2:65" s="12" customFormat="1" ht="11.25">
      <c r="B1155" s="149"/>
      <c r="D1155" s="150" t="s">
        <v>177</v>
      </c>
      <c r="E1155" s="151" t="s">
        <v>19</v>
      </c>
      <c r="F1155" s="152" t="s">
        <v>1370</v>
      </c>
      <c r="H1155" s="151" t="s">
        <v>19</v>
      </c>
      <c r="I1155" s="153"/>
      <c r="L1155" s="149"/>
      <c r="M1155" s="154"/>
      <c r="T1155" s="155"/>
      <c r="AT1155" s="151" t="s">
        <v>177</v>
      </c>
      <c r="AU1155" s="151" t="s">
        <v>82</v>
      </c>
      <c r="AV1155" s="12" t="s">
        <v>80</v>
      </c>
      <c r="AW1155" s="12" t="s">
        <v>33</v>
      </c>
      <c r="AX1155" s="12" t="s">
        <v>72</v>
      </c>
      <c r="AY1155" s="151" t="s">
        <v>166</v>
      </c>
    </row>
    <row r="1156" spans="2:65" s="12" customFormat="1" ht="11.25">
      <c r="B1156" s="149"/>
      <c r="D1156" s="150" t="s">
        <v>177</v>
      </c>
      <c r="E1156" s="151" t="s">
        <v>19</v>
      </c>
      <c r="F1156" s="152" t="s">
        <v>1075</v>
      </c>
      <c r="H1156" s="151" t="s">
        <v>19</v>
      </c>
      <c r="I1156" s="153"/>
      <c r="L1156" s="149"/>
      <c r="M1156" s="154"/>
      <c r="T1156" s="155"/>
      <c r="AT1156" s="151" t="s">
        <v>177</v>
      </c>
      <c r="AU1156" s="151" t="s">
        <v>82</v>
      </c>
      <c r="AV1156" s="12" t="s">
        <v>80</v>
      </c>
      <c r="AW1156" s="12" t="s">
        <v>33</v>
      </c>
      <c r="AX1156" s="12" t="s">
        <v>72</v>
      </c>
      <c r="AY1156" s="151" t="s">
        <v>166</v>
      </c>
    </row>
    <row r="1157" spans="2:65" s="13" customFormat="1" ht="11.25">
      <c r="B1157" s="156"/>
      <c r="D1157" s="150" t="s">
        <v>177</v>
      </c>
      <c r="E1157" s="157" t="s">
        <v>19</v>
      </c>
      <c r="F1157" s="158" t="s">
        <v>1123</v>
      </c>
      <c r="H1157" s="159">
        <v>22.03</v>
      </c>
      <c r="I1157" s="160"/>
      <c r="L1157" s="156"/>
      <c r="M1157" s="161"/>
      <c r="T1157" s="162"/>
      <c r="AT1157" s="157" t="s">
        <v>177</v>
      </c>
      <c r="AU1157" s="157" t="s">
        <v>82</v>
      </c>
      <c r="AV1157" s="13" t="s">
        <v>82</v>
      </c>
      <c r="AW1157" s="13" t="s">
        <v>33</v>
      </c>
      <c r="AX1157" s="13" t="s">
        <v>72</v>
      </c>
      <c r="AY1157" s="157" t="s">
        <v>166</v>
      </c>
    </row>
    <row r="1158" spans="2:65" s="14" customFormat="1" ht="11.25">
      <c r="B1158" s="163"/>
      <c r="D1158" s="150" t="s">
        <v>177</v>
      </c>
      <c r="E1158" s="164" t="s">
        <v>19</v>
      </c>
      <c r="F1158" s="165" t="s">
        <v>206</v>
      </c>
      <c r="H1158" s="166">
        <v>199.01</v>
      </c>
      <c r="I1158" s="167"/>
      <c r="L1158" s="163"/>
      <c r="M1158" s="168"/>
      <c r="T1158" s="169"/>
      <c r="AT1158" s="164" t="s">
        <v>177</v>
      </c>
      <c r="AU1158" s="164" t="s">
        <v>82</v>
      </c>
      <c r="AV1158" s="14" t="s">
        <v>173</v>
      </c>
      <c r="AW1158" s="14" t="s">
        <v>33</v>
      </c>
      <c r="AX1158" s="14" t="s">
        <v>80</v>
      </c>
      <c r="AY1158" s="164" t="s">
        <v>166</v>
      </c>
    </row>
    <row r="1159" spans="2:65" s="1" customFormat="1" ht="33" customHeight="1">
      <c r="B1159" s="33"/>
      <c r="C1159" s="132" t="s">
        <v>1371</v>
      </c>
      <c r="D1159" s="132" t="s">
        <v>168</v>
      </c>
      <c r="E1159" s="133" t="s">
        <v>1372</v>
      </c>
      <c r="F1159" s="134" t="s">
        <v>1373</v>
      </c>
      <c r="G1159" s="135" t="s">
        <v>188</v>
      </c>
      <c r="H1159" s="136">
        <v>1543.95</v>
      </c>
      <c r="I1159" s="137"/>
      <c r="J1159" s="138">
        <f>ROUND(I1159*H1159,2)</f>
        <v>0</v>
      </c>
      <c r="K1159" s="134" t="s">
        <v>172</v>
      </c>
      <c r="L1159" s="33"/>
      <c r="M1159" s="139" t="s">
        <v>19</v>
      </c>
      <c r="N1159" s="140" t="s">
        <v>43</v>
      </c>
      <c r="P1159" s="141">
        <f>O1159*H1159</f>
        <v>0</v>
      </c>
      <c r="Q1159" s="141">
        <v>1.0000000000000001E-5</v>
      </c>
      <c r="R1159" s="141">
        <f>Q1159*H1159</f>
        <v>1.5439500000000002E-2</v>
      </c>
      <c r="S1159" s="141">
        <v>0</v>
      </c>
      <c r="T1159" s="142">
        <f>S1159*H1159</f>
        <v>0</v>
      </c>
      <c r="AR1159" s="143" t="s">
        <v>173</v>
      </c>
      <c r="AT1159" s="143" t="s">
        <v>168</v>
      </c>
      <c r="AU1159" s="143" t="s">
        <v>82</v>
      </c>
      <c r="AY1159" s="18" t="s">
        <v>166</v>
      </c>
      <c r="BE1159" s="144">
        <f>IF(N1159="základní",J1159,0)</f>
        <v>0</v>
      </c>
      <c r="BF1159" s="144">
        <f>IF(N1159="snížená",J1159,0)</f>
        <v>0</v>
      </c>
      <c r="BG1159" s="144">
        <f>IF(N1159="zákl. přenesená",J1159,0)</f>
        <v>0</v>
      </c>
      <c r="BH1159" s="144">
        <f>IF(N1159="sníž. přenesená",J1159,0)</f>
        <v>0</v>
      </c>
      <c r="BI1159" s="144">
        <f>IF(N1159="nulová",J1159,0)</f>
        <v>0</v>
      </c>
      <c r="BJ1159" s="18" t="s">
        <v>80</v>
      </c>
      <c r="BK1159" s="144">
        <f>ROUND(I1159*H1159,2)</f>
        <v>0</v>
      </c>
      <c r="BL1159" s="18" t="s">
        <v>173</v>
      </c>
      <c r="BM1159" s="143" t="s">
        <v>1374</v>
      </c>
    </row>
    <row r="1160" spans="2:65" s="1" customFormat="1" ht="11.25">
      <c r="B1160" s="33"/>
      <c r="D1160" s="145" t="s">
        <v>175</v>
      </c>
      <c r="F1160" s="146" t="s">
        <v>1375</v>
      </c>
      <c r="I1160" s="147"/>
      <c r="L1160" s="33"/>
      <c r="M1160" s="148"/>
      <c r="T1160" s="54"/>
      <c r="AT1160" s="18" t="s">
        <v>175</v>
      </c>
      <c r="AU1160" s="18" t="s">
        <v>82</v>
      </c>
    </row>
    <row r="1161" spans="2:65" s="12" customFormat="1" ht="11.25">
      <c r="B1161" s="149"/>
      <c r="D1161" s="150" t="s">
        <v>177</v>
      </c>
      <c r="E1161" s="151" t="s">
        <v>19</v>
      </c>
      <c r="F1161" s="152" t="s">
        <v>476</v>
      </c>
      <c r="H1161" s="151" t="s">
        <v>19</v>
      </c>
      <c r="I1161" s="153"/>
      <c r="L1161" s="149"/>
      <c r="M1161" s="154"/>
      <c r="T1161" s="155"/>
      <c r="AT1161" s="151" t="s">
        <v>177</v>
      </c>
      <c r="AU1161" s="151" t="s">
        <v>82</v>
      </c>
      <c r="AV1161" s="12" t="s">
        <v>80</v>
      </c>
      <c r="AW1161" s="12" t="s">
        <v>33</v>
      </c>
      <c r="AX1161" s="12" t="s">
        <v>72</v>
      </c>
      <c r="AY1161" s="151" t="s">
        <v>166</v>
      </c>
    </row>
    <row r="1162" spans="2:65" s="13" customFormat="1" ht="11.25">
      <c r="B1162" s="156"/>
      <c r="D1162" s="150" t="s">
        <v>177</v>
      </c>
      <c r="E1162" s="157" t="s">
        <v>19</v>
      </c>
      <c r="F1162" s="158" t="s">
        <v>1376</v>
      </c>
      <c r="H1162" s="159">
        <v>1053.5</v>
      </c>
      <c r="I1162" s="160"/>
      <c r="L1162" s="156"/>
      <c r="M1162" s="161"/>
      <c r="T1162" s="162"/>
      <c r="AT1162" s="157" t="s">
        <v>177</v>
      </c>
      <c r="AU1162" s="157" t="s">
        <v>82</v>
      </c>
      <c r="AV1162" s="13" t="s">
        <v>82</v>
      </c>
      <c r="AW1162" s="13" t="s">
        <v>33</v>
      </c>
      <c r="AX1162" s="13" t="s">
        <v>72</v>
      </c>
      <c r="AY1162" s="157" t="s">
        <v>166</v>
      </c>
    </row>
    <row r="1163" spans="2:65" s="12" customFormat="1" ht="11.25">
      <c r="B1163" s="149"/>
      <c r="D1163" s="150" t="s">
        <v>177</v>
      </c>
      <c r="E1163" s="151" t="s">
        <v>19</v>
      </c>
      <c r="F1163" s="152" t="s">
        <v>478</v>
      </c>
      <c r="H1163" s="151" t="s">
        <v>19</v>
      </c>
      <c r="I1163" s="153"/>
      <c r="L1163" s="149"/>
      <c r="M1163" s="154"/>
      <c r="T1163" s="155"/>
      <c r="AT1163" s="151" t="s">
        <v>177</v>
      </c>
      <c r="AU1163" s="151" t="s">
        <v>82</v>
      </c>
      <c r="AV1163" s="12" t="s">
        <v>80</v>
      </c>
      <c r="AW1163" s="12" t="s">
        <v>33</v>
      </c>
      <c r="AX1163" s="12" t="s">
        <v>72</v>
      </c>
      <c r="AY1163" s="151" t="s">
        <v>166</v>
      </c>
    </row>
    <row r="1164" spans="2:65" s="13" customFormat="1" ht="11.25">
      <c r="B1164" s="156"/>
      <c r="D1164" s="150" t="s">
        <v>177</v>
      </c>
      <c r="E1164" s="157" t="s">
        <v>19</v>
      </c>
      <c r="F1164" s="158" t="s">
        <v>1377</v>
      </c>
      <c r="H1164" s="159">
        <v>210.09</v>
      </c>
      <c r="I1164" s="160"/>
      <c r="L1164" s="156"/>
      <c r="M1164" s="161"/>
      <c r="T1164" s="162"/>
      <c r="AT1164" s="157" t="s">
        <v>177</v>
      </c>
      <c r="AU1164" s="157" t="s">
        <v>82</v>
      </c>
      <c r="AV1164" s="13" t="s">
        <v>82</v>
      </c>
      <c r="AW1164" s="13" t="s">
        <v>33</v>
      </c>
      <c r="AX1164" s="13" t="s">
        <v>72</v>
      </c>
      <c r="AY1164" s="157" t="s">
        <v>166</v>
      </c>
    </row>
    <row r="1165" spans="2:65" s="13" customFormat="1" ht="11.25">
      <c r="B1165" s="156"/>
      <c r="D1165" s="150" t="s">
        <v>177</v>
      </c>
      <c r="E1165" s="157" t="s">
        <v>19</v>
      </c>
      <c r="F1165" s="158" t="s">
        <v>1378</v>
      </c>
      <c r="H1165" s="159">
        <v>280.36</v>
      </c>
      <c r="I1165" s="160"/>
      <c r="L1165" s="156"/>
      <c r="M1165" s="161"/>
      <c r="T1165" s="162"/>
      <c r="AT1165" s="157" t="s">
        <v>177</v>
      </c>
      <c r="AU1165" s="157" t="s">
        <v>82</v>
      </c>
      <c r="AV1165" s="13" t="s">
        <v>82</v>
      </c>
      <c r="AW1165" s="13" t="s">
        <v>33</v>
      </c>
      <c r="AX1165" s="13" t="s">
        <v>72</v>
      </c>
      <c r="AY1165" s="157" t="s">
        <v>166</v>
      </c>
    </row>
    <row r="1166" spans="2:65" s="14" customFormat="1" ht="11.25">
      <c r="B1166" s="163"/>
      <c r="D1166" s="150" t="s">
        <v>177</v>
      </c>
      <c r="E1166" s="164" t="s">
        <v>19</v>
      </c>
      <c r="F1166" s="165" t="s">
        <v>206</v>
      </c>
      <c r="H1166" s="166">
        <v>1543.9499999999998</v>
      </c>
      <c r="I1166" s="167"/>
      <c r="L1166" s="163"/>
      <c r="M1166" s="168"/>
      <c r="T1166" s="169"/>
      <c r="AT1166" s="164" t="s">
        <v>177</v>
      </c>
      <c r="AU1166" s="164" t="s">
        <v>82</v>
      </c>
      <c r="AV1166" s="14" t="s">
        <v>173</v>
      </c>
      <c r="AW1166" s="14" t="s">
        <v>33</v>
      </c>
      <c r="AX1166" s="14" t="s">
        <v>80</v>
      </c>
      <c r="AY1166" s="164" t="s">
        <v>166</v>
      </c>
    </row>
    <row r="1167" spans="2:65" s="1" customFormat="1" ht="37.9" customHeight="1">
      <c r="B1167" s="33"/>
      <c r="C1167" s="132" t="s">
        <v>1379</v>
      </c>
      <c r="D1167" s="132" t="s">
        <v>168</v>
      </c>
      <c r="E1167" s="133" t="s">
        <v>1380</v>
      </c>
      <c r="F1167" s="134" t="s">
        <v>1381</v>
      </c>
      <c r="G1167" s="135" t="s">
        <v>188</v>
      </c>
      <c r="H1167" s="136">
        <v>1263.5899999999999</v>
      </c>
      <c r="I1167" s="137"/>
      <c r="J1167" s="138">
        <f>ROUND(I1167*H1167,2)</f>
        <v>0</v>
      </c>
      <c r="K1167" s="134" t="s">
        <v>172</v>
      </c>
      <c r="L1167" s="33"/>
      <c r="M1167" s="139" t="s">
        <v>19</v>
      </c>
      <c r="N1167" s="140" t="s">
        <v>43</v>
      </c>
      <c r="P1167" s="141">
        <f>O1167*H1167</f>
        <v>0</v>
      </c>
      <c r="Q1167" s="141">
        <v>0</v>
      </c>
      <c r="R1167" s="141">
        <f>Q1167*H1167</f>
        <v>0</v>
      </c>
      <c r="S1167" s="141">
        <v>0</v>
      </c>
      <c r="T1167" s="142">
        <f>S1167*H1167</f>
        <v>0</v>
      </c>
      <c r="AR1167" s="143" t="s">
        <v>173</v>
      </c>
      <c r="AT1167" s="143" t="s">
        <v>168</v>
      </c>
      <c r="AU1167" s="143" t="s">
        <v>82</v>
      </c>
      <c r="AY1167" s="18" t="s">
        <v>166</v>
      </c>
      <c r="BE1167" s="144">
        <f>IF(N1167="základní",J1167,0)</f>
        <v>0</v>
      </c>
      <c r="BF1167" s="144">
        <f>IF(N1167="snížená",J1167,0)</f>
        <v>0</v>
      </c>
      <c r="BG1167" s="144">
        <f>IF(N1167="zákl. přenesená",J1167,0)</f>
        <v>0</v>
      </c>
      <c r="BH1167" s="144">
        <f>IF(N1167="sníž. přenesená",J1167,0)</f>
        <v>0</v>
      </c>
      <c r="BI1167" s="144">
        <f>IF(N1167="nulová",J1167,0)</f>
        <v>0</v>
      </c>
      <c r="BJ1167" s="18" t="s">
        <v>80</v>
      </c>
      <c r="BK1167" s="144">
        <f>ROUND(I1167*H1167,2)</f>
        <v>0</v>
      </c>
      <c r="BL1167" s="18" t="s">
        <v>173</v>
      </c>
      <c r="BM1167" s="143" t="s">
        <v>1382</v>
      </c>
    </row>
    <row r="1168" spans="2:65" s="1" customFormat="1" ht="11.25">
      <c r="B1168" s="33"/>
      <c r="D1168" s="145" t="s">
        <v>175</v>
      </c>
      <c r="F1168" s="146" t="s">
        <v>1383</v>
      </c>
      <c r="I1168" s="147"/>
      <c r="L1168" s="33"/>
      <c r="M1168" s="148"/>
      <c r="T1168" s="54"/>
      <c r="AT1168" s="18" t="s">
        <v>175</v>
      </c>
      <c r="AU1168" s="18" t="s">
        <v>82</v>
      </c>
    </row>
    <row r="1169" spans="2:65" s="12" customFormat="1" ht="11.25">
      <c r="B1169" s="149"/>
      <c r="D1169" s="150" t="s">
        <v>177</v>
      </c>
      <c r="E1169" s="151" t="s">
        <v>19</v>
      </c>
      <c r="F1169" s="152" t="s">
        <v>476</v>
      </c>
      <c r="H1169" s="151" t="s">
        <v>19</v>
      </c>
      <c r="I1169" s="153"/>
      <c r="L1169" s="149"/>
      <c r="M1169" s="154"/>
      <c r="T1169" s="155"/>
      <c r="AT1169" s="151" t="s">
        <v>177</v>
      </c>
      <c r="AU1169" s="151" t="s">
        <v>82</v>
      </c>
      <c r="AV1169" s="12" t="s">
        <v>80</v>
      </c>
      <c r="AW1169" s="12" t="s">
        <v>33</v>
      </c>
      <c r="AX1169" s="12" t="s">
        <v>72</v>
      </c>
      <c r="AY1169" s="151" t="s">
        <v>166</v>
      </c>
    </row>
    <row r="1170" spans="2:65" s="13" customFormat="1" ht="11.25">
      <c r="B1170" s="156"/>
      <c r="D1170" s="150" t="s">
        <v>177</v>
      </c>
      <c r="E1170" s="157" t="s">
        <v>19</v>
      </c>
      <c r="F1170" s="158" t="s">
        <v>1376</v>
      </c>
      <c r="H1170" s="159">
        <v>1053.5</v>
      </c>
      <c r="I1170" s="160"/>
      <c r="L1170" s="156"/>
      <c r="M1170" s="161"/>
      <c r="T1170" s="162"/>
      <c r="AT1170" s="157" t="s">
        <v>177</v>
      </c>
      <c r="AU1170" s="157" t="s">
        <v>82</v>
      </c>
      <c r="AV1170" s="13" t="s">
        <v>82</v>
      </c>
      <c r="AW1170" s="13" t="s">
        <v>33</v>
      </c>
      <c r="AX1170" s="13" t="s">
        <v>72</v>
      </c>
      <c r="AY1170" s="157" t="s">
        <v>166</v>
      </c>
    </row>
    <row r="1171" spans="2:65" s="12" customFormat="1" ht="11.25">
      <c r="B1171" s="149"/>
      <c r="D1171" s="150" t="s">
        <v>177</v>
      </c>
      <c r="E1171" s="151" t="s">
        <v>19</v>
      </c>
      <c r="F1171" s="152" t="s">
        <v>478</v>
      </c>
      <c r="H1171" s="151" t="s">
        <v>19</v>
      </c>
      <c r="I1171" s="153"/>
      <c r="L1171" s="149"/>
      <c r="M1171" s="154"/>
      <c r="T1171" s="155"/>
      <c r="AT1171" s="151" t="s">
        <v>177</v>
      </c>
      <c r="AU1171" s="151" t="s">
        <v>82</v>
      </c>
      <c r="AV1171" s="12" t="s">
        <v>80</v>
      </c>
      <c r="AW1171" s="12" t="s">
        <v>33</v>
      </c>
      <c r="AX1171" s="12" t="s">
        <v>72</v>
      </c>
      <c r="AY1171" s="151" t="s">
        <v>166</v>
      </c>
    </row>
    <row r="1172" spans="2:65" s="13" customFormat="1" ht="11.25">
      <c r="B1172" s="156"/>
      <c r="D1172" s="150" t="s">
        <v>177</v>
      </c>
      <c r="E1172" s="157" t="s">
        <v>19</v>
      </c>
      <c r="F1172" s="158" t="s">
        <v>1377</v>
      </c>
      <c r="H1172" s="159">
        <v>210.09</v>
      </c>
      <c r="I1172" s="160"/>
      <c r="L1172" s="156"/>
      <c r="M1172" s="161"/>
      <c r="T1172" s="162"/>
      <c r="AT1172" s="157" t="s">
        <v>177</v>
      </c>
      <c r="AU1172" s="157" t="s">
        <v>82</v>
      </c>
      <c r="AV1172" s="13" t="s">
        <v>82</v>
      </c>
      <c r="AW1172" s="13" t="s">
        <v>33</v>
      </c>
      <c r="AX1172" s="13" t="s">
        <v>72</v>
      </c>
      <c r="AY1172" s="157" t="s">
        <v>166</v>
      </c>
    </row>
    <row r="1173" spans="2:65" s="14" customFormat="1" ht="11.25">
      <c r="B1173" s="163"/>
      <c r="D1173" s="150" t="s">
        <v>177</v>
      </c>
      <c r="E1173" s="164" t="s">
        <v>19</v>
      </c>
      <c r="F1173" s="165" t="s">
        <v>206</v>
      </c>
      <c r="H1173" s="166">
        <v>1263.5899999999999</v>
      </c>
      <c r="I1173" s="167"/>
      <c r="L1173" s="163"/>
      <c r="M1173" s="168"/>
      <c r="T1173" s="169"/>
      <c r="AT1173" s="164" t="s">
        <v>177</v>
      </c>
      <c r="AU1173" s="164" t="s">
        <v>82</v>
      </c>
      <c r="AV1173" s="14" t="s">
        <v>173</v>
      </c>
      <c r="AW1173" s="14" t="s">
        <v>33</v>
      </c>
      <c r="AX1173" s="14" t="s">
        <v>80</v>
      </c>
      <c r="AY1173" s="164" t="s">
        <v>166</v>
      </c>
    </row>
    <row r="1174" spans="2:65" s="1" customFormat="1" ht="44.25" customHeight="1">
      <c r="B1174" s="33"/>
      <c r="C1174" s="132" t="s">
        <v>1384</v>
      </c>
      <c r="D1174" s="132" t="s">
        <v>168</v>
      </c>
      <c r="E1174" s="133" t="s">
        <v>1385</v>
      </c>
      <c r="F1174" s="134" t="s">
        <v>1386</v>
      </c>
      <c r="G1174" s="135" t="s">
        <v>307</v>
      </c>
      <c r="H1174" s="136">
        <v>15</v>
      </c>
      <c r="I1174" s="137"/>
      <c r="J1174" s="138">
        <f>ROUND(I1174*H1174,2)</f>
        <v>0</v>
      </c>
      <c r="K1174" s="134" t="s">
        <v>172</v>
      </c>
      <c r="L1174" s="33"/>
      <c r="M1174" s="139" t="s">
        <v>19</v>
      </c>
      <c r="N1174" s="140" t="s">
        <v>43</v>
      </c>
      <c r="P1174" s="141">
        <f>O1174*H1174</f>
        <v>0</v>
      </c>
      <c r="Q1174" s="141">
        <v>0</v>
      </c>
      <c r="R1174" s="141">
        <f>Q1174*H1174</f>
        <v>0</v>
      </c>
      <c r="S1174" s="141">
        <v>0</v>
      </c>
      <c r="T1174" s="142">
        <f>S1174*H1174</f>
        <v>0</v>
      </c>
      <c r="AR1174" s="143" t="s">
        <v>173</v>
      </c>
      <c r="AT1174" s="143" t="s">
        <v>168</v>
      </c>
      <c r="AU1174" s="143" t="s">
        <v>82</v>
      </c>
      <c r="AY1174" s="18" t="s">
        <v>166</v>
      </c>
      <c r="BE1174" s="144">
        <f>IF(N1174="základní",J1174,0)</f>
        <v>0</v>
      </c>
      <c r="BF1174" s="144">
        <f>IF(N1174="snížená",J1174,0)</f>
        <v>0</v>
      </c>
      <c r="BG1174" s="144">
        <f>IF(N1174="zákl. přenesená",J1174,0)</f>
        <v>0</v>
      </c>
      <c r="BH1174" s="144">
        <f>IF(N1174="sníž. přenesená",J1174,0)</f>
        <v>0</v>
      </c>
      <c r="BI1174" s="144">
        <f>IF(N1174="nulová",J1174,0)</f>
        <v>0</v>
      </c>
      <c r="BJ1174" s="18" t="s">
        <v>80</v>
      </c>
      <c r="BK1174" s="144">
        <f>ROUND(I1174*H1174,2)</f>
        <v>0</v>
      </c>
      <c r="BL1174" s="18" t="s">
        <v>173</v>
      </c>
      <c r="BM1174" s="143" t="s">
        <v>1387</v>
      </c>
    </row>
    <row r="1175" spans="2:65" s="1" customFormat="1" ht="11.25">
      <c r="B1175" s="33"/>
      <c r="D1175" s="145" t="s">
        <v>175</v>
      </c>
      <c r="F1175" s="146" t="s">
        <v>1388</v>
      </c>
      <c r="I1175" s="147"/>
      <c r="L1175" s="33"/>
      <c r="M1175" s="148"/>
      <c r="T1175" s="54"/>
      <c r="AT1175" s="18" t="s">
        <v>175</v>
      </c>
      <c r="AU1175" s="18" t="s">
        <v>82</v>
      </c>
    </row>
    <row r="1176" spans="2:65" s="13" customFormat="1" ht="11.25">
      <c r="B1176" s="156"/>
      <c r="D1176" s="150" t="s">
        <v>177</v>
      </c>
      <c r="E1176" s="157" t="s">
        <v>19</v>
      </c>
      <c r="F1176" s="158" t="s">
        <v>1389</v>
      </c>
      <c r="H1176" s="159">
        <v>15</v>
      </c>
      <c r="I1176" s="160"/>
      <c r="L1176" s="156"/>
      <c r="M1176" s="161"/>
      <c r="T1176" s="162"/>
      <c r="AT1176" s="157" t="s">
        <v>177</v>
      </c>
      <c r="AU1176" s="157" t="s">
        <v>82</v>
      </c>
      <c r="AV1176" s="13" t="s">
        <v>82</v>
      </c>
      <c r="AW1176" s="13" t="s">
        <v>33</v>
      </c>
      <c r="AX1176" s="13" t="s">
        <v>80</v>
      </c>
      <c r="AY1176" s="157" t="s">
        <v>166</v>
      </c>
    </row>
    <row r="1177" spans="2:65" s="1" customFormat="1" ht="24.2" customHeight="1">
      <c r="B1177" s="33"/>
      <c r="C1177" s="170" t="s">
        <v>1390</v>
      </c>
      <c r="D1177" s="170" t="s">
        <v>277</v>
      </c>
      <c r="E1177" s="171" t="s">
        <v>1391</v>
      </c>
      <c r="F1177" s="172" t="s">
        <v>1392</v>
      </c>
      <c r="G1177" s="173" t="s">
        <v>307</v>
      </c>
      <c r="H1177" s="174">
        <v>15</v>
      </c>
      <c r="I1177" s="175"/>
      <c r="J1177" s="176">
        <f>ROUND(I1177*H1177,2)</f>
        <v>0</v>
      </c>
      <c r="K1177" s="172" t="s">
        <v>172</v>
      </c>
      <c r="L1177" s="177"/>
      <c r="M1177" s="178" t="s">
        <v>19</v>
      </c>
      <c r="N1177" s="179" t="s">
        <v>43</v>
      </c>
      <c r="P1177" s="141">
        <f>O1177*H1177</f>
        <v>0</v>
      </c>
      <c r="Q1177" s="141">
        <v>1.3299999999999999E-2</v>
      </c>
      <c r="R1177" s="141">
        <f>Q1177*H1177</f>
        <v>0.19949999999999998</v>
      </c>
      <c r="S1177" s="141">
        <v>0</v>
      </c>
      <c r="T1177" s="142">
        <f>S1177*H1177</f>
        <v>0</v>
      </c>
      <c r="AR1177" s="143" t="s">
        <v>233</v>
      </c>
      <c r="AT1177" s="143" t="s">
        <v>277</v>
      </c>
      <c r="AU1177" s="143" t="s">
        <v>82</v>
      </c>
      <c r="AY1177" s="18" t="s">
        <v>166</v>
      </c>
      <c r="BE1177" s="144">
        <f>IF(N1177="základní",J1177,0)</f>
        <v>0</v>
      </c>
      <c r="BF1177" s="144">
        <f>IF(N1177="snížená",J1177,0)</f>
        <v>0</v>
      </c>
      <c r="BG1177" s="144">
        <f>IF(N1177="zákl. přenesená",J1177,0)</f>
        <v>0</v>
      </c>
      <c r="BH1177" s="144">
        <f>IF(N1177="sníž. přenesená",J1177,0)</f>
        <v>0</v>
      </c>
      <c r="BI1177" s="144">
        <f>IF(N1177="nulová",J1177,0)</f>
        <v>0</v>
      </c>
      <c r="BJ1177" s="18" t="s">
        <v>80</v>
      </c>
      <c r="BK1177" s="144">
        <f>ROUND(I1177*H1177,2)</f>
        <v>0</v>
      </c>
      <c r="BL1177" s="18" t="s">
        <v>173</v>
      </c>
      <c r="BM1177" s="143" t="s">
        <v>1393</v>
      </c>
    </row>
    <row r="1178" spans="2:65" s="1" customFormat="1" ht="24.2" customHeight="1">
      <c r="B1178" s="33"/>
      <c r="C1178" s="132" t="s">
        <v>1394</v>
      </c>
      <c r="D1178" s="132" t="s">
        <v>168</v>
      </c>
      <c r="E1178" s="133" t="s">
        <v>1395</v>
      </c>
      <c r="F1178" s="134" t="s">
        <v>1396</v>
      </c>
      <c r="G1178" s="135" t="s">
        <v>458</v>
      </c>
      <c r="H1178" s="136">
        <v>26.376000000000001</v>
      </c>
      <c r="I1178" s="137"/>
      <c r="J1178" s="138">
        <f>ROUND(I1178*H1178,2)</f>
        <v>0</v>
      </c>
      <c r="K1178" s="134" t="s">
        <v>172</v>
      </c>
      <c r="L1178" s="33"/>
      <c r="M1178" s="139" t="s">
        <v>19</v>
      </c>
      <c r="N1178" s="140" t="s">
        <v>43</v>
      </c>
      <c r="P1178" s="141">
        <f>O1178*H1178</f>
        <v>0</v>
      </c>
      <c r="Q1178" s="141">
        <v>9.7999999999999997E-4</v>
      </c>
      <c r="R1178" s="141">
        <f>Q1178*H1178</f>
        <v>2.584848E-2</v>
      </c>
      <c r="S1178" s="141">
        <v>0</v>
      </c>
      <c r="T1178" s="142">
        <f>S1178*H1178</f>
        <v>0</v>
      </c>
      <c r="AR1178" s="143" t="s">
        <v>173</v>
      </c>
      <c r="AT1178" s="143" t="s">
        <v>168</v>
      </c>
      <c r="AU1178" s="143" t="s">
        <v>82</v>
      </c>
      <c r="AY1178" s="18" t="s">
        <v>166</v>
      </c>
      <c r="BE1178" s="144">
        <f>IF(N1178="základní",J1178,0)</f>
        <v>0</v>
      </c>
      <c r="BF1178" s="144">
        <f>IF(N1178="snížená",J1178,0)</f>
        <v>0</v>
      </c>
      <c r="BG1178" s="144">
        <f>IF(N1178="zákl. přenesená",J1178,0)</f>
        <v>0</v>
      </c>
      <c r="BH1178" s="144">
        <f>IF(N1178="sníž. přenesená",J1178,0)</f>
        <v>0</v>
      </c>
      <c r="BI1178" s="144">
        <f>IF(N1178="nulová",J1178,0)</f>
        <v>0</v>
      </c>
      <c r="BJ1178" s="18" t="s">
        <v>80</v>
      </c>
      <c r="BK1178" s="144">
        <f>ROUND(I1178*H1178,2)</f>
        <v>0</v>
      </c>
      <c r="BL1178" s="18" t="s">
        <v>173</v>
      </c>
      <c r="BM1178" s="143" t="s">
        <v>1397</v>
      </c>
    </row>
    <row r="1179" spans="2:65" s="1" customFormat="1" ht="11.25">
      <c r="B1179" s="33"/>
      <c r="D1179" s="145" t="s">
        <v>175</v>
      </c>
      <c r="F1179" s="146" t="s">
        <v>1398</v>
      </c>
      <c r="I1179" s="147"/>
      <c r="L1179" s="33"/>
      <c r="M1179" s="148"/>
      <c r="T1179" s="54"/>
      <c r="AT1179" s="18" t="s">
        <v>175</v>
      </c>
      <c r="AU1179" s="18" t="s">
        <v>82</v>
      </c>
    </row>
    <row r="1180" spans="2:65" s="12" customFormat="1" ht="11.25">
      <c r="B1180" s="149"/>
      <c r="D1180" s="150" t="s">
        <v>177</v>
      </c>
      <c r="E1180" s="151" t="s">
        <v>19</v>
      </c>
      <c r="F1180" s="152" t="s">
        <v>1399</v>
      </c>
      <c r="H1180" s="151" t="s">
        <v>19</v>
      </c>
      <c r="I1180" s="153"/>
      <c r="L1180" s="149"/>
      <c r="M1180" s="154"/>
      <c r="T1180" s="155"/>
      <c r="AT1180" s="151" t="s">
        <v>177</v>
      </c>
      <c r="AU1180" s="151" t="s">
        <v>82</v>
      </c>
      <c r="AV1180" s="12" t="s">
        <v>80</v>
      </c>
      <c r="AW1180" s="12" t="s">
        <v>33</v>
      </c>
      <c r="AX1180" s="12" t="s">
        <v>72</v>
      </c>
      <c r="AY1180" s="151" t="s">
        <v>166</v>
      </c>
    </row>
    <row r="1181" spans="2:65" s="13" customFormat="1" ht="11.25">
      <c r="B1181" s="156"/>
      <c r="D1181" s="150" t="s">
        <v>177</v>
      </c>
      <c r="E1181" s="157" t="s">
        <v>19</v>
      </c>
      <c r="F1181" s="158" t="s">
        <v>1400</v>
      </c>
      <c r="H1181" s="159">
        <v>16.353000000000002</v>
      </c>
      <c r="I1181" s="160"/>
      <c r="L1181" s="156"/>
      <c r="M1181" s="161"/>
      <c r="T1181" s="162"/>
      <c r="AT1181" s="157" t="s">
        <v>177</v>
      </c>
      <c r="AU1181" s="157" t="s">
        <v>82</v>
      </c>
      <c r="AV1181" s="13" t="s">
        <v>82</v>
      </c>
      <c r="AW1181" s="13" t="s">
        <v>33</v>
      </c>
      <c r="AX1181" s="13" t="s">
        <v>72</v>
      </c>
      <c r="AY1181" s="157" t="s">
        <v>166</v>
      </c>
    </row>
    <row r="1182" spans="2:65" s="13" customFormat="1" ht="11.25">
      <c r="B1182" s="156"/>
      <c r="D1182" s="150" t="s">
        <v>177</v>
      </c>
      <c r="E1182" s="157" t="s">
        <v>19</v>
      </c>
      <c r="F1182" s="158" t="s">
        <v>1401</v>
      </c>
      <c r="H1182" s="159">
        <v>2.5179999999999998</v>
      </c>
      <c r="I1182" s="160"/>
      <c r="L1182" s="156"/>
      <c r="M1182" s="161"/>
      <c r="T1182" s="162"/>
      <c r="AT1182" s="157" t="s">
        <v>177</v>
      </c>
      <c r="AU1182" s="157" t="s">
        <v>82</v>
      </c>
      <c r="AV1182" s="13" t="s">
        <v>82</v>
      </c>
      <c r="AW1182" s="13" t="s">
        <v>33</v>
      </c>
      <c r="AX1182" s="13" t="s">
        <v>72</v>
      </c>
      <c r="AY1182" s="157" t="s">
        <v>166</v>
      </c>
    </row>
    <row r="1183" spans="2:65" s="13" customFormat="1" ht="11.25">
      <c r="B1183" s="156"/>
      <c r="D1183" s="150" t="s">
        <v>177</v>
      </c>
      <c r="E1183" s="157" t="s">
        <v>19</v>
      </c>
      <c r="F1183" s="158" t="s">
        <v>1402</v>
      </c>
      <c r="H1183" s="159">
        <v>6.4</v>
      </c>
      <c r="I1183" s="160"/>
      <c r="L1183" s="156"/>
      <c r="M1183" s="161"/>
      <c r="T1183" s="162"/>
      <c r="AT1183" s="157" t="s">
        <v>177</v>
      </c>
      <c r="AU1183" s="157" t="s">
        <v>82</v>
      </c>
      <c r="AV1183" s="13" t="s">
        <v>82</v>
      </c>
      <c r="AW1183" s="13" t="s">
        <v>33</v>
      </c>
      <c r="AX1183" s="13" t="s">
        <v>72</v>
      </c>
      <c r="AY1183" s="157" t="s">
        <v>166</v>
      </c>
    </row>
    <row r="1184" spans="2:65" s="12" customFormat="1" ht="11.25">
      <c r="B1184" s="149"/>
      <c r="D1184" s="150" t="s">
        <v>177</v>
      </c>
      <c r="E1184" s="151" t="s">
        <v>19</v>
      </c>
      <c r="F1184" s="152" t="s">
        <v>1403</v>
      </c>
      <c r="H1184" s="151" t="s">
        <v>19</v>
      </c>
      <c r="I1184" s="153"/>
      <c r="L1184" s="149"/>
      <c r="M1184" s="154"/>
      <c r="T1184" s="155"/>
      <c r="AT1184" s="151" t="s">
        <v>177</v>
      </c>
      <c r="AU1184" s="151" t="s">
        <v>82</v>
      </c>
      <c r="AV1184" s="12" t="s">
        <v>80</v>
      </c>
      <c r="AW1184" s="12" t="s">
        <v>33</v>
      </c>
      <c r="AX1184" s="12" t="s">
        <v>72</v>
      </c>
      <c r="AY1184" s="151" t="s">
        <v>166</v>
      </c>
    </row>
    <row r="1185" spans="2:65" s="13" customFormat="1" ht="11.25">
      <c r="B1185" s="156"/>
      <c r="D1185" s="150" t="s">
        <v>177</v>
      </c>
      <c r="E1185" s="157" t="s">
        <v>19</v>
      </c>
      <c r="F1185" s="158" t="s">
        <v>1404</v>
      </c>
      <c r="H1185" s="159">
        <v>1.105</v>
      </c>
      <c r="I1185" s="160"/>
      <c r="L1185" s="156"/>
      <c r="M1185" s="161"/>
      <c r="T1185" s="162"/>
      <c r="AT1185" s="157" t="s">
        <v>177</v>
      </c>
      <c r="AU1185" s="157" t="s">
        <v>82</v>
      </c>
      <c r="AV1185" s="13" t="s">
        <v>82</v>
      </c>
      <c r="AW1185" s="13" t="s">
        <v>33</v>
      </c>
      <c r="AX1185" s="13" t="s">
        <v>72</v>
      </c>
      <c r="AY1185" s="157" t="s">
        <v>166</v>
      </c>
    </row>
    <row r="1186" spans="2:65" s="14" customFormat="1" ht="11.25">
      <c r="B1186" s="163"/>
      <c r="D1186" s="150" t="s">
        <v>177</v>
      </c>
      <c r="E1186" s="164" t="s">
        <v>19</v>
      </c>
      <c r="F1186" s="165" t="s">
        <v>206</v>
      </c>
      <c r="H1186" s="166">
        <v>26.376000000000001</v>
      </c>
      <c r="I1186" s="167"/>
      <c r="L1186" s="163"/>
      <c r="M1186" s="168"/>
      <c r="T1186" s="169"/>
      <c r="AT1186" s="164" t="s">
        <v>177</v>
      </c>
      <c r="AU1186" s="164" t="s">
        <v>82</v>
      </c>
      <c r="AV1186" s="14" t="s">
        <v>173</v>
      </c>
      <c r="AW1186" s="14" t="s">
        <v>33</v>
      </c>
      <c r="AX1186" s="14" t="s">
        <v>80</v>
      </c>
      <c r="AY1186" s="164" t="s">
        <v>166</v>
      </c>
    </row>
    <row r="1187" spans="2:65" s="1" customFormat="1" ht="44.25" customHeight="1">
      <c r="B1187" s="33"/>
      <c r="C1187" s="132" t="s">
        <v>1405</v>
      </c>
      <c r="D1187" s="132" t="s">
        <v>168</v>
      </c>
      <c r="E1187" s="133" t="s">
        <v>1406</v>
      </c>
      <c r="F1187" s="134" t="s">
        <v>1407</v>
      </c>
      <c r="G1187" s="135" t="s">
        <v>458</v>
      </c>
      <c r="H1187" s="136">
        <v>390</v>
      </c>
      <c r="I1187" s="137"/>
      <c r="J1187" s="138">
        <f>ROUND(I1187*H1187,2)</f>
        <v>0</v>
      </c>
      <c r="K1187" s="134" t="s">
        <v>172</v>
      </c>
      <c r="L1187" s="33"/>
      <c r="M1187" s="139" t="s">
        <v>19</v>
      </c>
      <c r="N1187" s="140" t="s">
        <v>43</v>
      </c>
      <c r="P1187" s="141">
        <f>O1187*H1187</f>
        <v>0</v>
      </c>
      <c r="Q1187" s="141">
        <v>2.8300000000000001E-3</v>
      </c>
      <c r="R1187" s="141">
        <f>Q1187*H1187</f>
        <v>1.1037000000000001</v>
      </c>
      <c r="S1187" s="141">
        <v>0</v>
      </c>
      <c r="T1187" s="142">
        <f>S1187*H1187</f>
        <v>0</v>
      </c>
      <c r="AR1187" s="143" t="s">
        <v>173</v>
      </c>
      <c r="AT1187" s="143" t="s">
        <v>168</v>
      </c>
      <c r="AU1187" s="143" t="s">
        <v>82</v>
      </c>
      <c r="AY1187" s="18" t="s">
        <v>166</v>
      </c>
      <c r="BE1187" s="144">
        <f>IF(N1187="základní",J1187,0)</f>
        <v>0</v>
      </c>
      <c r="BF1187" s="144">
        <f>IF(N1187="snížená",J1187,0)</f>
        <v>0</v>
      </c>
      <c r="BG1187" s="144">
        <f>IF(N1187="zákl. přenesená",J1187,0)</f>
        <v>0</v>
      </c>
      <c r="BH1187" s="144">
        <f>IF(N1187="sníž. přenesená",J1187,0)</f>
        <v>0</v>
      </c>
      <c r="BI1187" s="144">
        <f>IF(N1187="nulová",J1187,0)</f>
        <v>0</v>
      </c>
      <c r="BJ1187" s="18" t="s">
        <v>80</v>
      </c>
      <c r="BK1187" s="144">
        <f>ROUND(I1187*H1187,2)</f>
        <v>0</v>
      </c>
      <c r="BL1187" s="18" t="s">
        <v>173</v>
      </c>
      <c r="BM1187" s="143" t="s">
        <v>1408</v>
      </c>
    </row>
    <row r="1188" spans="2:65" s="1" customFormat="1" ht="11.25">
      <c r="B1188" s="33"/>
      <c r="D1188" s="145" t="s">
        <v>175</v>
      </c>
      <c r="F1188" s="146" t="s">
        <v>1409</v>
      </c>
      <c r="I1188" s="147"/>
      <c r="L1188" s="33"/>
      <c r="M1188" s="148"/>
      <c r="T1188" s="54"/>
      <c r="AT1188" s="18" t="s">
        <v>175</v>
      </c>
      <c r="AU1188" s="18" t="s">
        <v>82</v>
      </c>
    </row>
    <row r="1189" spans="2:65" s="12" customFormat="1" ht="11.25">
      <c r="B1189" s="149"/>
      <c r="D1189" s="150" t="s">
        <v>177</v>
      </c>
      <c r="E1189" s="151" t="s">
        <v>19</v>
      </c>
      <c r="F1189" s="152" t="s">
        <v>1410</v>
      </c>
      <c r="H1189" s="151" t="s">
        <v>19</v>
      </c>
      <c r="I1189" s="153"/>
      <c r="L1189" s="149"/>
      <c r="M1189" s="154"/>
      <c r="T1189" s="155"/>
      <c r="AT1189" s="151" t="s">
        <v>177</v>
      </c>
      <c r="AU1189" s="151" t="s">
        <v>82</v>
      </c>
      <c r="AV1189" s="12" t="s">
        <v>80</v>
      </c>
      <c r="AW1189" s="12" t="s">
        <v>33</v>
      </c>
      <c r="AX1189" s="12" t="s">
        <v>72</v>
      </c>
      <c r="AY1189" s="151" t="s">
        <v>166</v>
      </c>
    </row>
    <row r="1190" spans="2:65" s="13" customFormat="1" ht="11.25">
      <c r="B1190" s="156"/>
      <c r="D1190" s="150" t="s">
        <v>177</v>
      </c>
      <c r="E1190" s="157" t="s">
        <v>19</v>
      </c>
      <c r="F1190" s="158" t="s">
        <v>1411</v>
      </c>
      <c r="H1190" s="159">
        <v>390</v>
      </c>
      <c r="I1190" s="160"/>
      <c r="L1190" s="156"/>
      <c r="M1190" s="161"/>
      <c r="T1190" s="162"/>
      <c r="AT1190" s="157" t="s">
        <v>177</v>
      </c>
      <c r="AU1190" s="157" t="s">
        <v>82</v>
      </c>
      <c r="AV1190" s="13" t="s">
        <v>82</v>
      </c>
      <c r="AW1190" s="13" t="s">
        <v>33</v>
      </c>
      <c r="AX1190" s="13" t="s">
        <v>80</v>
      </c>
      <c r="AY1190" s="157" t="s">
        <v>166</v>
      </c>
    </row>
    <row r="1191" spans="2:65" s="1" customFormat="1" ht="24.2" customHeight="1">
      <c r="B1191" s="33"/>
      <c r="C1191" s="132" t="s">
        <v>1412</v>
      </c>
      <c r="D1191" s="132" t="s">
        <v>168</v>
      </c>
      <c r="E1191" s="133" t="s">
        <v>1413</v>
      </c>
      <c r="F1191" s="134" t="s">
        <v>1414</v>
      </c>
      <c r="G1191" s="135" t="s">
        <v>307</v>
      </c>
      <c r="H1191" s="136">
        <v>1</v>
      </c>
      <c r="I1191" s="137"/>
      <c r="J1191" s="138">
        <f>ROUND(I1191*H1191,2)</f>
        <v>0</v>
      </c>
      <c r="K1191" s="134" t="s">
        <v>172</v>
      </c>
      <c r="L1191" s="33"/>
      <c r="M1191" s="139" t="s">
        <v>19</v>
      </c>
      <c r="N1191" s="140" t="s">
        <v>43</v>
      </c>
      <c r="P1191" s="141">
        <f>O1191*H1191</f>
        <v>0</v>
      </c>
      <c r="Q1191" s="141">
        <v>1.8000000000000001E-4</v>
      </c>
      <c r="R1191" s="141">
        <f>Q1191*H1191</f>
        <v>1.8000000000000001E-4</v>
      </c>
      <c r="S1191" s="141">
        <v>0</v>
      </c>
      <c r="T1191" s="142">
        <f>S1191*H1191</f>
        <v>0</v>
      </c>
      <c r="AR1191" s="143" t="s">
        <v>173</v>
      </c>
      <c r="AT1191" s="143" t="s">
        <v>168</v>
      </c>
      <c r="AU1191" s="143" t="s">
        <v>82</v>
      </c>
      <c r="AY1191" s="18" t="s">
        <v>166</v>
      </c>
      <c r="BE1191" s="144">
        <f>IF(N1191="základní",J1191,0)</f>
        <v>0</v>
      </c>
      <c r="BF1191" s="144">
        <f>IF(N1191="snížená",J1191,0)</f>
        <v>0</v>
      </c>
      <c r="BG1191" s="144">
        <f>IF(N1191="zákl. přenesená",J1191,0)</f>
        <v>0</v>
      </c>
      <c r="BH1191" s="144">
        <f>IF(N1191="sníž. přenesená",J1191,0)</f>
        <v>0</v>
      </c>
      <c r="BI1191" s="144">
        <f>IF(N1191="nulová",J1191,0)</f>
        <v>0</v>
      </c>
      <c r="BJ1191" s="18" t="s">
        <v>80</v>
      </c>
      <c r="BK1191" s="144">
        <f>ROUND(I1191*H1191,2)</f>
        <v>0</v>
      </c>
      <c r="BL1191" s="18" t="s">
        <v>173</v>
      </c>
      <c r="BM1191" s="143" t="s">
        <v>1415</v>
      </c>
    </row>
    <row r="1192" spans="2:65" s="1" customFormat="1" ht="11.25">
      <c r="B1192" s="33"/>
      <c r="D1192" s="145" t="s">
        <v>175</v>
      </c>
      <c r="F1192" s="146" t="s">
        <v>1416</v>
      </c>
      <c r="I1192" s="147"/>
      <c r="L1192" s="33"/>
      <c r="M1192" s="148"/>
      <c r="T1192" s="54"/>
      <c r="AT1192" s="18" t="s">
        <v>175</v>
      </c>
      <c r="AU1192" s="18" t="s">
        <v>82</v>
      </c>
    </row>
    <row r="1193" spans="2:65" s="12" customFormat="1" ht="11.25">
      <c r="B1193" s="149"/>
      <c r="D1193" s="150" t="s">
        <v>177</v>
      </c>
      <c r="E1193" s="151" t="s">
        <v>19</v>
      </c>
      <c r="F1193" s="152" t="s">
        <v>876</v>
      </c>
      <c r="H1193" s="151" t="s">
        <v>19</v>
      </c>
      <c r="I1193" s="153"/>
      <c r="L1193" s="149"/>
      <c r="M1193" s="154"/>
      <c r="T1193" s="155"/>
      <c r="AT1193" s="151" t="s">
        <v>177</v>
      </c>
      <c r="AU1193" s="151" t="s">
        <v>82</v>
      </c>
      <c r="AV1193" s="12" t="s">
        <v>80</v>
      </c>
      <c r="AW1193" s="12" t="s">
        <v>33</v>
      </c>
      <c r="AX1193" s="12" t="s">
        <v>72</v>
      </c>
      <c r="AY1193" s="151" t="s">
        <v>166</v>
      </c>
    </row>
    <row r="1194" spans="2:65" s="13" customFormat="1" ht="11.25">
      <c r="B1194" s="156"/>
      <c r="D1194" s="150" t="s">
        <v>177</v>
      </c>
      <c r="E1194" s="157" t="s">
        <v>19</v>
      </c>
      <c r="F1194" s="158" t="s">
        <v>1417</v>
      </c>
      <c r="H1194" s="159">
        <v>1</v>
      </c>
      <c r="I1194" s="160"/>
      <c r="L1194" s="156"/>
      <c r="M1194" s="161"/>
      <c r="T1194" s="162"/>
      <c r="AT1194" s="157" t="s">
        <v>177</v>
      </c>
      <c r="AU1194" s="157" t="s">
        <v>82</v>
      </c>
      <c r="AV1194" s="13" t="s">
        <v>82</v>
      </c>
      <c r="AW1194" s="13" t="s">
        <v>33</v>
      </c>
      <c r="AX1194" s="13" t="s">
        <v>80</v>
      </c>
      <c r="AY1194" s="157" t="s">
        <v>166</v>
      </c>
    </row>
    <row r="1195" spans="2:65" s="1" customFormat="1" ht="16.5" customHeight="1">
      <c r="B1195" s="33"/>
      <c r="C1195" s="170" t="s">
        <v>1418</v>
      </c>
      <c r="D1195" s="170" t="s">
        <v>277</v>
      </c>
      <c r="E1195" s="171" t="s">
        <v>1419</v>
      </c>
      <c r="F1195" s="172" t="s">
        <v>1420</v>
      </c>
      <c r="G1195" s="173" t="s">
        <v>307</v>
      </c>
      <c r="H1195" s="174">
        <v>1</v>
      </c>
      <c r="I1195" s="175"/>
      <c r="J1195" s="176">
        <f>ROUND(I1195*H1195,2)</f>
        <v>0</v>
      </c>
      <c r="K1195" s="172" t="s">
        <v>172</v>
      </c>
      <c r="L1195" s="177"/>
      <c r="M1195" s="178" t="s">
        <v>19</v>
      </c>
      <c r="N1195" s="179" t="s">
        <v>43</v>
      </c>
      <c r="P1195" s="141">
        <f>O1195*H1195</f>
        <v>0</v>
      </c>
      <c r="Q1195" s="141">
        <v>1.2E-2</v>
      </c>
      <c r="R1195" s="141">
        <f>Q1195*H1195</f>
        <v>1.2E-2</v>
      </c>
      <c r="S1195" s="141">
        <v>0</v>
      </c>
      <c r="T1195" s="142">
        <f>S1195*H1195</f>
        <v>0</v>
      </c>
      <c r="AR1195" s="143" t="s">
        <v>233</v>
      </c>
      <c r="AT1195" s="143" t="s">
        <v>277</v>
      </c>
      <c r="AU1195" s="143" t="s">
        <v>82</v>
      </c>
      <c r="AY1195" s="18" t="s">
        <v>166</v>
      </c>
      <c r="BE1195" s="144">
        <f>IF(N1195="základní",J1195,0)</f>
        <v>0</v>
      </c>
      <c r="BF1195" s="144">
        <f>IF(N1195="snížená",J1195,0)</f>
        <v>0</v>
      </c>
      <c r="BG1195" s="144">
        <f>IF(N1195="zákl. přenesená",J1195,0)</f>
        <v>0</v>
      </c>
      <c r="BH1195" s="144">
        <f>IF(N1195="sníž. přenesená",J1195,0)</f>
        <v>0</v>
      </c>
      <c r="BI1195" s="144">
        <f>IF(N1195="nulová",J1195,0)</f>
        <v>0</v>
      </c>
      <c r="BJ1195" s="18" t="s">
        <v>80</v>
      </c>
      <c r="BK1195" s="144">
        <f>ROUND(I1195*H1195,2)</f>
        <v>0</v>
      </c>
      <c r="BL1195" s="18" t="s">
        <v>173</v>
      </c>
      <c r="BM1195" s="143" t="s">
        <v>1421</v>
      </c>
    </row>
    <row r="1196" spans="2:65" s="1" customFormat="1" ht="16.5" customHeight="1">
      <c r="B1196" s="33"/>
      <c r="C1196" s="170" t="s">
        <v>1422</v>
      </c>
      <c r="D1196" s="170" t="s">
        <v>277</v>
      </c>
      <c r="E1196" s="171" t="s">
        <v>1423</v>
      </c>
      <c r="F1196" s="172" t="s">
        <v>1424</v>
      </c>
      <c r="G1196" s="173" t="s">
        <v>307</v>
      </c>
      <c r="H1196" s="174">
        <v>1</v>
      </c>
      <c r="I1196" s="175"/>
      <c r="J1196" s="176">
        <f>ROUND(I1196*H1196,2)</f>
        <v>0</v>
      </c>
      <c r="K1196" s="172" t="s">
        <v>19</v>
      </c>
      <c r="L1196" s="177"/>
      <c r="M1196" s="178" t="s">
        <v>19</v>
      </c>
      <c r="N1196" s="179" t="s">
        <v>43</v>
      </c>
      <c r="P1196" s="141">
        <f>O1196*H1196</f>
        <v>0</v>
      </c>
      <c r="Q1196" s="141">
        <v>0</v>
      </c>
      <c r="R1196" s="141">
        <f>Q1196*H1196</f>
        <v>0</v>
      </c>
      <c r="S1196" s="141">
        <v>0</v>
      </c>
      <c r="T1196" s="142">
        <f>S1196*H1196</f>
        <v>0</v>
      </c>
      <c r="AR1196" s="143" t="s">
        <v>1425</v>
      </c>
      <c r="AT1196" s="143" t="s">
        <v>277</v>
      </c>
      <c r="AU1196" s="143" t="s">
        <v>82</v>
      </c>
      <c r="AY1196" s="18" t="s">
        <v>166</v>
      </c>
      <c r="BE1196" s="144">
        <f>IF(N1196="základní",J1196,0)</f>
        <v>0</v>
      </c>
      <c r="BF1196" s="144">
        <f>IF(N1196="snížená",J1196,0)</f>
        <v>0</v>
      </c>
      <c r="BG1196" s="144">
        <f>IF(N1196="zákl. přenesená",J1196,0)</f>
        <v>0</v>
      </c>
      <c r="BH1196" s="144">
        <f>IF(N1196="sníž. přenesená",J1196,0)</f>
        <v>0</v>
      </c>
      <c r="BI1196" s="144">
        <f>IF(N1196="nulová",J1196,0)</f>
        <v>0</v>
      </c>
      <c r="BJ1196" s="18" t="s">
        <v>80</v>
      </c>
      <c r="BK1196" s="144">
        <f>ROUND(I1196*H1196,2)</f>
        <v>0</v>
      </c>
      <c r="BL1196" s="18" t="s">
        <v>790</v>
      </c>
      <c r="BM1196" s="143" t="s">
        <v>1426</v>
      </c>
    </row>
    <row r="1197" spans="2:65" s="1" customFormat="1" ht="44.25" customHeight="1">
      <c r="B1197" s="33"/>
      <c r="C1197" s="132" t="s">
        <v>1427</v>
      </c>
      <c r="D1197" s="132" t="s">
        <v>168</v>
      </c>
      <c r="E1197" s="133" t="s">
        <v>1428</v>
      </c>
      <c r="F1197" s="134" t="s">
        <v>1429</v>
      </c>
      <c r="G1197" s="135" t="s">
        <v>458</v>
      </c>
      <c r="H1197" s="136">
        <v>1.35</v>
      </c>
      <c r="I1197" s="137"/>
      <c r="J1197" s="138">
        <f>ROUND(I1197*H1197,2)</f>
        <v>0</v>
      </c>
      <c r="K1197" s="134" t="s">
        <v>172</v>
      </c>
      <c r="L1197" s="33"/>
      <c r="M1197" s="139" t="s">
        <v>19</v>
      </c>
      <c r="N1197" s="140" t="s">
        <v>43</v>
      </c>
      <c r="P1197" s="141">
        <f>O1197*H1197</f>
        <v>0</v>
      </c>
      <c r="Q1197" s="141">
        <v>1.0499999999999999E-3</v>
      </c>
      <c r="R1197" s="141">
        <f>Q1197*H1197</f>
        <v>1.4174999999999999E-3</v>
      </c>
      <c r="S1197" s="141">
        <v>6.1999999999999998E-3</v>
      </c>
      <c r="T1197" s="142">
        <f>S1197*H1197</f>
        <v>8.3700000000000007E-3</v>
      </c>
      <c r="AR1197" s="143" t="s">
        <v>173</v>
      </c>
      <c r="AT1197" s="143" t="s">
        <v>168</v>
      </c>
      <c r="AU1197" s="143" t="s">
        <v>82</v>
      </c>
      <c r="AY1197" s="18" t="s">
        <v>166</v>
      </c>
      <c r="BE1197" s="144">
        <f>IF(N1197="základní",J1197,0)</f>
        <v>0</v>
      </c>
      <c r="BF1197" s="144">
        <f>IF(N1197="snížená",J1197,0)</f>
        <v>0</v>
      </c>
      <c r="BG1197" s="144">
        <f>IF(N1197="zákl. přenesená",J1197,0)</f>
        <v>0</v>
      </c>
      <c r="BH1197" s="144">
        <f>IF(N1197="sníž. přenesená",J1197,0)</f>
        <v>0</v>
      </c>
      <c r="BI1197" s="144">
        <f>IF(N1197="nulová",J1197,0)</f>
        <v>0</v>
      </c>
      <c r="BJ1197" s="18" t="s">
        <v>80</v>
      </c>
      <c r="BK1197" s="144">
        <f>ROUND(I1197*H1197,2)</f>
        <v>0</v>
      </c>
      <c r="BL1197" s="18" t="s">
        <v>173</v>
      </c>
      <c r="BM1197" s="143" t="s">
        <v>1430</v>
      </c>
    </row>
    <row r="1198" spans="2:65" s="1" customFormat="1" ht="11.25">
      <c r="B1198" s="33"/>
      <c r="D1198" s="145" t="s">
        <v>175</v>
      </c>
      <c r="F1198" s="146" t="s">
        <v>1431</v>
      </c>
      <c r="I1198" s="147"/>
      <c r="L1198" s="33"/>
      <c r="M1198" s="148"/>
      <c r="T1198" s="54"/>
      <c r="AT1198" s="18" t="s">
        <v>175</v>
      </c>
      <c r="AU1198" s="18" t="s">
        <v>82</v>
      </c>
    </row>
    <row r="1199" spans="2:65" s="12" customFormat="1" ht="11.25">
      <c r="B1199" s="149"/>
      <c r="D1199" s="150" t="s">
        <v>177</v>
      </c>
      <c r="E1199" s="151" t="s">
        <v>19</v>
      </c>
      <c r="F1199" s="152" t="s">
        <v>1432</v>
      </c>
      <c r="H1199" s="151" t="s">
        <v>19</v>
      </c>
      <c r="I1199" s="153"/>
      <c r="L1199" s="149"/>
      <c r="M1199" s="154"/>
      <c r="T1199" s="155"/>
      <c r="AT1199" s="151" t="s">
        <v>177</v>
      </c>
      <c r="AU1199" s="151" t="s">
        <v>82</v>
      </c>
      <c r="AV1199" s="12" t="s">
        <v>80</v>
      </c>
      <c r="AW1199" s="12" t="s">
        <v>33</v>
      </c>
      <c r="AX1199" s="12" t="s">
        <v>72</v>
      </c>
      <c r="AY1199" s="151" t="s">
        <v>166</v>
      </c>
    </row>
    <row r="1200" spans="2:65" s="13" customFormat="1" ht="11.25">
      <c r="B1200" s="156"/>
      <c r="D1200" s="150" t="s">
        <v>177</v>
      </c>
      <c r="E1200" s="157" t="s">
        <v>19</v>
      </c>
      <c r="F1200" s="158" t="s">
        <v>1433</v>
      </c>
      <c r="H1200" s="159">
        <v>1.35</v>
      </c>
      <c r="I1200" s="160"/>
      <c r="L1200" s="156"/>
      <c r="M1200" s="161"/>
      <c r="T1200" s="162"/>
      <c r="AT1200" s="157" t="s">
        <v>177</v>
      </c>
      <c r="AU1200" s="157" t="s">
        <v>82</v>
      </c>
      <c r="AV1200" s="13" t="s">
        <v>82</v>
      </c>
      <c r="AW1200" s="13" t="s">
        <v>33</v>
      </c>
      <c r="AX1200" s="13" t="s">
        <v>80</v>
      </c>
      <c r="AY1200" s="157" t="s">
        <v>166</v>
      </c>
    </row>
    <row r="1201" spans="2:65" s="1" customFormat="1" ht="44.25" customHeight="1">
      <c r="B1201" s="33"/>
      <c r="C1201" s="132" t="s">
        <v>1434</v>
      </c>
      <c r="D1201" s="132" t="s">
        <v>168</v>
      </c>
      <c r="E1201" s="133" t="s">
        <v>1435</v>
      </c>
      <c r="F1201" s="134" t="s">
        <v>1436</v>
      </c>
      <c r="G1201" s="135" t="s">
        <v>458</v>
      </c>
      <c r="H1201" s="136">
        <v>1.25</v>
      </c>
      <c r="I1201" s="137"/>
      <c r="J1201" s="138">
        <f>ROUND(I1201*H1201,2)</f>
        <v>0</v>
      </c>
      <c r="K1201" s="134" t="s">
        <v>172</v>
      </c>
      <c r="L1201" s="33"/>
      <c r="M1201" s="139" t="s">
        <v>19</v>
      </c>
      <c r="N1201" s="140" t="s">
        <v>43</v>
      </c>
      <c r="P1201" s="141">
        <f>O1201*H1201</f>
        <v>0</v>
      </c>
      <c r="Q1201" s="141">
        <v>1.2800000000000001E-3</v>
      </c>
      <c r="R1201" s="141">
        <f>Q1201*H1201</f>
        <v>1.6000000000000001E-3</v>
      </c>
      <c r="S1201" s="141">
        <v>2.1000000000000001E-2</v>
      </c>
      <c r="T1201" s="142">
        <f>S1201*H1201</f>
        <v>2.6250000000000002E-2</v>
      </c>
      <c r="AR1201" s="143" t="s">
        <v>173</v>
      </c>
      <c r="AT1201" s="143" t="s">
        <v>168</v>
      </c>
      <c r="AU1201" s="143" t="s">
        <v>82</v>
      </c>
      <c r="AY1201" s="18" t="s">
        <v>166</v>
      </c>
      <c r="BE1201" s="144">
        <f>IF(N1201="základní",J1201,0)</f>
        <v>0</v>
      </c>
      <c r="BF1201" s="144">
        <f>IF(N1201="snížená",J1201,0)</f>
        <v>0</v>
      </c>
      <c r="BG1201" s="144">
        <f>IF(N1201="zákl. přenesená",J1201,0)</f>
        <v>0</v>
      </c>
      <c r="BH1201" s="144">
        <f>IF(N1201="sníž. přenesená",J1201,0)</f>
        <v>0</v>
      </c>
      <c r="BI1201" s="144">
        <f>IF(N1201="nulová",J1201,0)</f>
        <v>0</v>
      </c>
      <c r="BJ1201" s="18" t="s">
        <v>80</v>
      </c>
      <c r="BK1201" s="144">
        <f>ROUND(I1201*H1201,2)</f>
        <v>0</v>
      </c>
      <c r="BL1201" s="18" t="s">
        <v>173</v>
      </c>
      <c r="BM1201" s="143" t="s">
        <v>1437</v>
      </c>
    </row>
    <row r="1202" spans="2:65" s="1" customFormat="1" ht="11.25">
      <c r="B1202" s="33"/>
      <c r="D1202" s="145" t="s">
        <v>175</v>
      </c>
      <c r="F1202" s="146" t="s">
        <v>1438</v>
      </c>
      <c r="I1202" s="147"/>
      <c r="L1202" s="33"/>
      <c r="M1202" s="148"/>
      <c r="T1202" s="54"/>
      <c r="AT1202" s="18" t="s">
        <v>175</v>
      </c>
      <c r="AU1202" s="18" t="s">
        <v>82</v>
      </c>
    </row>
    <row r="1203" spans="2:65" s="12" customFormat="1" ht="11.25">
      <c r="B1203" s="149"/>
      <c r="D1203" s="150" t="s">
        <v>177</v>
      </c>
      <c r="E1203" s="151" t="s">
        <v>19</v>
      </c>
      <c r="F1203" s="152" t="s">
        <v>1432</v>
      </c>
      <c r="H1203" s="151" t="s">
        <v>19</v>
      </c>
      <c r="I1203" s="153"/>
      <c r="L1203" s="149"/>
      <c r="M1203" s="154"/>
      <c r="T1203" s="155"/>
      <c r="AT1203" s="151" t="s">
        <v>177</v>
      </c>
      <c r="AU1203" s="151" t="s">
        <v>82</v>
      </c>
      <c r="AV1203" s="12" t="s">
        <v>80</v>
      </c>
      <c r="AW1203" s="12" t="s">
        <v>33</v>
      </c>
      <c r="AX1203" s="12" t="s">
        <v>72</v>
      </c>
      <c r="AY1203" s="151" t="s">
        <v>166</v>
      </c>
    </row>
    <row r="1204" spans="2:65" s="13" customFormat="1" ht="11.25">
      <c r="B1204" s="156"/>
      <c r="D1204" s="150" t="s">
        <v>177</v>
      </c>
      <c r="E1204" s="157" t="s">
        <v>19</v>
      </c>
      <c r="F1204" s="158" t="s">
        <v>1439</v>
      </c>
      <c r="H1204" s="159">
        <v>1.25</v>
      </c>
      <c r="I1204" s="160"/>
      <c r="L1204" s="156"/>
      <c r="M1204" s="161"/>
      <c r="T1204" s="162"/>
      <c r="AT1204" s="157" t="s">
        <v>177</v>
      </c>
      <c r="AU1204" s="157" t="s">
        <v>82</v>
      </c>
      <c r="AV1204" s="13" t="s">
        <v>82</v>
      </c>
      <c r="AW1204" s="13" t="s">
        <v>33</v>
      </c>
      <c r="AX1204" s="13" t="s">
        <v>80</v>
      </c>
      <c r="AY1204" s="157" t="s">
        <v>166</v>
      </c>
    </row>
    <row r="1205" spans="2:65" s="1" customFormat="1" ht="44.25" customHeight="1">
      <c r="B1205" s="33"/>
      <c r="C1205" s="132" t="s">
        <v>1440</v>
      </c>
      <c r="D1205" s="132" t="s">
        <v>168</v>
      </c>
      <c r="E1205" s="133" t="s">
        <v>1441</v>
      </c>
      <c r="F1205" s="134" t="s">
        <v>1442</v>
      </c>
      <c r="G1205" s="135" t="s">
        <v>458</v>
      </c>
      <c r="H1205" s="136">
        <v>0.8</v>
      </c>
      <c r="I1205" s="137"/>
      <c r="J1205" s="138">
        <f>ROUND(I1205*H1205,2)</f>
        <v>0</v>
      </c>
      <c r="K1205" s="134" t="s">
        <v>172</v>
      </c>
      <c r="L1205" s="33"/>
      <c r="M1205" s="139" t="s">
        <v>19</v>
      </c>
      <c r="N1205" s="140" t="s">
        <v>43</v>
      </c>
      <c r="P1205" s="141">
        <f>O1205*H1205</f>
        <v>0</v>
      </c>
      <c r="Q1205" s="141">
        <v>2.7899999999999999E-3</v>
      </c>
      <c r="R1205" s="141">
        <f>Q1205*H1205</f>
        <v>2.232E-3</v>
      </c>
      <c r="S1205" s="141">
        <v>5.6000000000000001E-2</v>
      </c>
      <c r="T1205" s="142">
        <f>S1205*H1205</f>
        <v>4.4800000000000006E-2</v>
      </c>
      <c r="AR1205" s="143" t="s">
        <v>173</v>
      </c>
      <c r="AT1205" s="143" t="s">
        <v>168</v>
      </c>
      <c r="AU1205" s="143" t="s">
        <v>82</v>
      </c>
      <c r="AY1205" s="18" t="s">
        <v>166</v>
      </c>
      <c r="BE1205" s="144">
        <f>IF(N1205="základní",J1205,0)</f>
        <v>0</v>
      </c>
      <c r="BF1205" s="144">
        <f>IF(N1205="snížená",J1205,0)</f>
        <v>0</v>
      </c>
      <c r="BG1205" s="144">
        <f>IF(N1205="zákl. přenesená",J1205,0)</f>
        <v>0</v>
      </c>
      <c r="BH1205" s="144">
        <f>IF(N1205="sníž. přenesená",J1205,0)</f>
        <v>0</v>
      </c>
      <c r="BI1205" s="144">
        <f>IF(N1205="nulová",J1205,0)</f>
        <v>0</v>
      </c>
      <c r="BJ1205" s="18" t="s">
        <v>80</v>
      </c>
      <c r="BK1205" s="144">
        <f>ROUND(I1205*H1205,2)</f>
        <v>0</v>
      </c>
      <c r="BL1205" s="18" t="s">
        <v>173</v>
      </c>
      <c r="BM1205" s="143" t="s">
        <v>1443</v>
      </c>
    </row>
    <row r="1206" spans="2:65" s="1" customFormat="1" ht="11.25">
      <c r="B1206" s="33"/>
      <c r="D1206" s="145" t="s">
        <v>175</v>
      </c>
      <c r="F1206" s="146" t="s">
        <v>1444</v>
      </c>
      <c r="I1206" s="147"/>
      <c r="L1206" s="33"/>
      <c r="M1206" s="148"/>
      <c r="T1206" s="54"/>
      <c r="AT1206" s="18" t="s">
        <v>175</v>
      </c>
      <c r="AU1206" s="18" t="s">
        <v>82</v>
      </c>
    </row>
    <row r="1207" spans="2:65" s="12" customFormat="1" ht="11.25">
      <c r="B1207" s="149"/>
      <c r="D1207" s="150" t="s">
        <v>177</v>
      </c>
      <c r="E1207" s="151" t="s">
        <v>19</v>
      </c>
      <c r="F1207" s="152" t="s">
        <v>1432</v>
      </c>
      <c r="H1207" s="151" t="s">
        <v>19</v>
      </c>
      <c r="I1207" s="153"/>
      <c r="L1207" s="149"/>
      <c r="M1207" s="154"/>
      <c r="T1207" s="155"/>
      <c r="AT1207" s="151" t="s">
        <v>177</v>
      </c>
      <c r="AU1207" s="151" t="s">
        <v>82</v>
      </c>
      <c r="AV1207" s="12" t="s">
        <v>80</v>
      </c>
      <c r="AW1207" s="12" t="s">
        <v>33</v>
      </c>
      <c r="AX1207" s="12" t="s">
        <v>72</v>
      </c>
      <c r="AY1207" s="151" t="s">
        <v>166</v>
      </c>
    </row>
    <row r="1208" spans="2:65" s="13" customFormat="1" ht="11.25">
      <c r="B1208" s="156"/>
      <c r="D1208" s="150" t="s">
        <v>177</v>
      </c>
      <c r="E1208" s="157" t="s">
        <v>19</v>
      </c>
      <c r="F1208" s="158" t="s">
        <v>1445</v>
      </c>
      <c r="H1208" s="159">
        <v>0.4</v>
      </c>
      <c r="I1208" s="160"/>
      <c r="L1208" s="156"/>
      <c r="M1208" s="161"/>
      <c r="T1208" s="162"/>
      <c r="AT1208" s="157" t="s">
        <v>177</v>
      </c>
      <c r="AU1208" s="157" t="s">
        <v>82</v>
      </c>
      <c r="AV1208" s="13" t="s">
        <v>82</v>
      </c>
      <c r="AW1208" s="13" t="s">
        <v>33</v>
      </c>
      <c r="AX1208" s="13" t="s">
        <v>72</v>
      </c>
      <c r="AY1208" s="157" t="s">
        <v>166</v>
      </c>
    </row>
    <row r="1209" spans="2:65" s="13" customFormat="1" ht="11.25">
      <c r="B1209" s="156"/>
      <c r="D1209" s="150" t="s">
        <v>177</v>
      </c>
      <c r="E1209" s="157" t="s">
        <v>19</v>
      </c>
      <c r="F1209" s="158" t="s">
        <v>1446</v>
      </c>
      <c r="H1209" s="159">
        <v>0.4</v>
      </c>
      <c r="I1209" s="160"/>
      <c r="L1209" s="156"/>
      <c r="M1209" s="161"/>
      <c r="T1209" s="162"/>
      <c r="AT1209" s="157" t="s">
        <v>177</v>
      </c>
      <c r="AU1209" s="157" t="s">
        <v>82</v>
      </c>
      <c r="AV1209" s="13" t="s">
        <v>82</v>
      </c>
      <c r="AW1209" s="13" t="s">
        <v>33</v>
      </c>
      <c r="AX1209" s="13" t="s">
        <v>72</v>
      </c>
      <c r="AY1209" s="157" t="s">
        <v>166</v>
      </c>
    </row>
    <row r="1210" spans="2:65" s="14" customFormat="1" ht="11.25">
      <c r="B1210" s="163"/>
      <c r="D1210" s="150" t="s">
        <v>177</v>
      </c>
      <c r="E1210" s="164" t="s">
        <v>19</v>
      </c>
      <c r="F1210" s="165" t="s">
        <v>206</v>
      </c>
      <c r="H1210" s="166">
        <v>0.8</v>
      </c>
      <c r="I1210" s="167"/>
      <c r="L1210" s="163"/>
      <c r="M1210" s="168"/>
      <c r="T1210" s="169"/>
      <c r="AT1210" s="164" t="s">
        <v>177</v>
      </c>
      <c r="AU1210" s="164" t="s">
        <v>82</v>
      </c>
      <c r="AV1210" s="14" t="s">
        <v>173</v>
      </c>
      <c r="AW1210" s="14" t="s">
        <v>33</v>
      </c>
      <c r="AX1210" s="14" t="s">
        <v>80</v>
      </c>
      <c r="AY1210" s="164" t="s">
        <v>166</v>
      </c>
    </row>
    <row r="1211" spans="2:65" s="1" customFormat="1" ht="44.25" customHeight="1">
      <c r="B1211" s="33"/>
      <c r="C1211" s="132" t="s">
        <v>1447</v>
      </c>
      <c r="D1211" s="132" t="s">
        <v>168</v>
      </c>
      <c r="E1211" s="133" t="s">
        <v>1448</v>
      </c>
      <c r="F1211" s="134" t="s">
        <v>1449</v>
      </c>
      <c r="G1211" s="135" t="s">
        <v>458</v>
      </c>
      <c r="H1211" s="136">
        <v>0.5</v>
      </c>
      <c r="I1211" s="137"/>
      <c r="J1211" s="138">
        <f>ROUND(I1211*H1211,2)</f>
        <v>0</v>
      </c>
      <c r="K1211" s="134" t="s">
        <v>172</v>
      </c>
      <c r="L1211" s="33"/>
      <c r="M1211" s="139" t="s">
        <v>19</v>
      </c>
      <c r="N1211" s="140" t="s">
        <v>43</v>
      </c>
      <c r="P1211" s="141">
        <f>O1211*H1211</f>
        <v>0</v>
      </c>
      <c r="Q1211" s="141">
        <v>4.2300000000000003E-3</v>
      </c>
      <c r="R1211" s="141">
        <f>Q1211*H1211</f>
        <v>2.1150000000000001E-3</v>
      </c>
      <c r="S1211" s="141">
        <v>0.21</v>
      </c>
      <c r="T1211" s="142">
        <f>S1211*H1211</f>
        <v>0.105</v>
      </c>
      <c r="AR1211" s="143" t="s">
        <v>173</v>
      </c>
      <c r="AT1211" s="143" t="s">
        <v>168</v>
      </c>
      <c r="AU1211" s="143" t="s">
        <v>82</v>
      </c>
      <c r="AY1211" s="18" t="s">
        <v>166</v>
      </c>
      <c r="BE1211" s="144">
        <f>IF(N1211="základní",J1211,0)</f>
        <v>0</v>
      </c>
      <c r="BF1211" s="144">
        <f>IF(N1211="snížená",J1211,0)</f>
        <v>0</v>
      </c>
      <c r="BG1211" s="144">
        <f>IF(N1211="zákl. přenesená",J1211,0)</f>
        <v>0</v>
      </c>
      <c r="BH1211" s="144">
        <f>IF(N1211="sníž. přenesená",J1211,0)</f>
        <v>0</v>
      </c>
      <c r="BI1211" s="144">
        <f>IF(N1211="nulová",J1211,0)</f>
        <v>0</v>
      </c>
      <c r="BJ1211" s="18" t="s">
        <v>80</v>
      </c>
      <c r="BK1211" s="144">
        <f>ROUND(I1211*H1211,2)</f>
        <v>0</v>
      </c>
      <c r="BL1211" s="18" t="s">
        <v>173</v>
      </c>
      <c r="BM1211" s="143" t="s">
        <v>1450</v>
      </c>
    </row>
    <row r="1212" spans="2:65" s="1" customFormat="1" ht="11.25">
      <c r="B1212" s="33"/>
      <c r="D1212" s="145" t="s">
        <v>175</v>
      </c>
      <c r="F1212" s="146" t="s">
        <v>1451</v>
      </c>
      <c r="I1212" s="147"/>
      <c r="L1212" s="33"/>
      <c r="M1212" s="148"/>
      <c r="T1212" s="54"/>
      <c r="AT1212" s="18" t="s">
        <v>175</v>
      </c>
      <c r="AU1212" s="18" t="s">
        <v>82</v>
      </c>
    </row>
    <row r="1213" spans="2:65" s="12" customFormat="1" ht="11.25">
      <c r="B1213" s="149"/>
      <c r="D1213" s="150" t="s">
        <v>177</v>
      </c>
      <c r="E1213" s="151" t="s">
        <v>19</v>
      </c>
      <c r="F1213" s="152" t="s">
        <v>1432</v>
      </c>
      <c r="H1213" s="151" t="s">
        <v>19</v>
      </c>
      <c r="I1213" s="153"/>
      <c r="L1213" s="149"/>
      <c r="M1213" s="154"/>
      <c r="T1213" s="155"/>
      <c r="AT1213" s="151" t="s">
        <v>177</v>
      </c>
      <c r="AU1213" s="151" t="s">
        <v>82</v>
      </c>
      <c r="AV1213" s="12" t="s">
        <v>80</v>
      </c>
      <c r="AW1213" s="12" t="s">
        <v>33</v>
      </c>
      <c r="AX1213" s="12" t="s">
        <v>72</v>
      </c>
      <c r="AY1213" s="151" t="s">
        <v>166</v>
      </c>
    </row>
    <row r="1214" spans="2:65" s="13" customFormat="1" ht="11.25">
      <c r="B1214" s="156"/>
      <c r="D1214" s="150" t="s">
        <v>177</v>
      </c>
      <c r="E1214" s="157" t="s">
        <v>19</v>
      </c>
      <c r="F1214" s="158" t="s">
        <v>1452</v>
      </c>
      <c r="H1214" s="159">
        <v>0.5</v>
      </c>
      <c r="I1214" s="160"/>
      <c r="L1214" s="156"/>
      <c r="M1214" s="161"/>
      <c r="T1214" s="162"/>
      <c r="AT1214" s="157" t="s">
        <v>177</v>
      </c>
      <c r="AU1214" s="157" t="s">
        <v>82</v>
      </c>
      <c r="AV1214" s="13" t="s">
        <v>82</v>
      </c>
      <c r="AW1214" s="13" t="s">
        <v>33</v>
      </c>
      <c r="AX1214" s="13" t="s">
        <v>80</v>
      </c>
      <c r="AY1214" s="157" t="s">
        <v>166</v>
      </c>
    </row>
    <row r="1215" spans="2:65" s="1" customFormat="1" ht="44.25" customHeight="1">
      <c r="B1215" s="33"/>
      <c r="C1215" s="132" t="s">
        <v>1453</v>
      </c>
      <c r="D1215" s="132" t="s">
        <v>168</v>
      </c>
      <c r="E1215" s="133" t="s">
        <v>1454</v>
      </c>
      <c r="F1215" s="134" t="s">
        <v>1455</v>
      </c>
      <c r="G1215" s="135" t="s">
        <v>458</v>
      </c>
      <c r="H1215" s="136">
        <v>0.95</v>
      </c>
      <c r="I1215" s="137"/>
      <c r="J1215" s="138">
        <f>ROUND(I1215*H1215,2)</f>
        <v>0</v>
      </c>
      <c r="K1215" s="134" t="s">
        <v>172</v>
      </c>
      <c r="L1215" s="33"/>
      <c r="M1215" s="139" t="s">
        <v>19</v>
      </c>
      <c r="N1215" s="140" t="s">
        <v>43</v>
      </c>
      <c r="P1215" s="141">
        <f>O1215*H1215</f>
        <v>0</v>
      </c>
      <c r="Q1215" s="141">
        <v>4.4999999999999997E-3</v>
      </c>
      <c r="R1215" s="141">
        <f>Q1215*H1215</f>
        <v>4.2749999999999993E-3</v>
      </c>
      <c r="S1215" s="141">
        <v>0.27</v>
      </c>
      <c r="T1215" s="142">
        <f>S1215*H1215</f>
        <v>0.25650000000000001</v>
      </c>
      <c r="AR1215" s="143" t="s">
        <v>173</v>
      </c>
      <c r="AT1215" s="143" t="s">
        <v>168</v>
      </c>
      <c r="AU1215" s="143" t="s">
        <v>82</v>
      </c>
      <c r="AY1215" s="18" t="s">
        <v>166</v>
      </c>
      <c r="BE1215" s="144">
        <f>IF(N1215="základní",J1215,0)</f>
        <v>0</v>
      </c>
      <c r="BF1215" s="144">
        <f>IF(N1215="snížená",J1215,0)</f>
        <v>0</v>
      </c>
      <c r="BG1215" s="144">
        <f>IF(N1215="zákl. přenesená",J1215,0)</f>
        <v>0</v>
      </c>
      <c r="BH1215" s="144">
        <f>IF(N1215="sníž. přenesená",J1215,0)</f>
        <v>0</v>
      </c>
      <c r="BI1215" s="144">
        <f>IF(N1215="nulová",J1215,0)</f>
        <v>0</v>
      </c>
      <c r="BJ1215" s="18" t="s">
        <v>80</v>
      </c>
      <c r="BK1215" s="144">
        <f>ROUND(I1215*H1215,2)</f>
        <v>0</v>
      </c>
      <c r="BL1215" s="18" t="s">
        <v>173</v>
      </c>
      <c r="BM1215" s="143" t="s">
        <v>1456</v>
      </c>
    </row>
    <row r="1216" spans="2:65" s="1" customFormat="1" ht="11.25">
      <c r="B1216" s="33"/>
      <c r="D1216" s="145" t="s">
        <v>175</v>
      </c>
      <c r="F1216" s="146" t="s">
        <v>1457</v>
      </c>
      <c r="I1216" s="147"/>
      <c r="L1216" s="33"/>
      <c r="M1216" s="148"/>
      <c r="T1216" s="54"/>
      <c r="AT1216" s="18" t="s">
        <v>175</v>
      </c>
      <c r="AU1216" s="18" t="s">
        <v>82</v>
      </c>
    </row>
    <row r="1217" spans="2:65" s="12" customFormat="1" ht="11.25">
      <c r="B1217" s="149"/>
      <c r="D1217" s="150" t="s">
        <v>177</v>
      </c>
      <c r="E1217" s="151" t="s">
        <v>19</v>
      </c>
      <c r="F1217" s="152" t="s">
        <v>1432</v>
      </c>
      <c r="H1217" s="151" t="s">
        <v>19</v>
      </c>
      <c r="I1217" s="153"/>
      <c r="L1217" s="149"/>
      <c r="M1217" s="154"/>
      <c r="T1217" s="155"/>
      <c r="AT1217" s="151" t="s">
        <v>177</v>
      </c>
      <c r="AU1217" s="151" t="s">
        <v>82</v>
      </c>
      <c r="AV1217" s="12" t="s">
        <v>80</v>
      </c>
      <c r="AW1217" s="12" t="s">
        <v>33</v>
      </c>
      <c r="AX1217" s="12" t="s">
        <v>72</v>
      </c>
      <c r="AY1217" s="151" t="s">
        <v>166</v>
      </c>
    </row>
    <row r="1218" spans="2:65" s="13" customFormat="1" ht="11.25">
      <c r="B1218" s="156"/>
      <c r="D1218" s="150" t="s">
        <v>177</v>
      </c>
      <c r="E1218" s="157" t="s">
        <v>19</v>
      </c>
      <c r="F1218" s="158" t="s">
        <v>1458</v>
      </c>
      <c r="H1218" s="159">
        <v>0.45</v>
      </c>
      <c r="I1218" s="160"/>
      <c r="L1218" s="156"/>
      <c r="M1218" s="161"/>
      <c r="T1218" s="162"/>
      <c r="AT1218" s="157" t="s">
        <v>177</v>
      </c>
      <c r="AU1218" s="157" t="s">
        <v>82</v>
      </c>
      <c r="AV1218" s="13" t="s">
        <v>82</v>
      </c>
      <c r="AW1218" s="13" t="s">
        <v>33</v>
      </c>
      <c r="AX1218" s="13" t="s">
        <v>72</v>
      </c>
      <c r="AY1218" s="157" t="s">
        <v>166</v>
      </c>
    </row>
    <row r="1219" spans="2:65" s="13" customFormat="1" ht="11.25">
      <c r="B1219" s="156"/>
      <c r="D1219" s="150" t="s">
        <v>177</v>
      </c>
      <c r="E1219" s="157" t="s">
        <v>19</v>
      </c>
      <c r="F1219" s="158" t="s">
        <v>1452</v>
      </c>
      <c r="H1219" s="159">
        <v>0.5</v>
      </c>
      <c r="I1219" s="160"/>
      <c r="L1219" s="156"/>
      <c r="M1219" s="161"/>
      <c r="T1219" s="162"/>
      <c r="AT1219" s="157" t="s">
        <v>177</v>
      </c>
      <c r="AU1219" s="157" t="s">
        <v>82</v>
      </c>
      <c r="AV1219" s="13" t="s">
        <v>82</v>
      </c>
      <c r="AW1219" s="13" t="s">
        <v>33</v>
      </c>
      <c r="AX1219" s="13" t="s">
        <v>72</v>
      </c>
      <c r="AY1219" s="157" t="s">
        <v>166</v>
      </c>
    </row>
    <row r="1220" spans="2:65" s="14" customFormat="1" ht="11.25">
      <c r="B1220" s="163"/>
      <c r="D1220" s="150" t="s">
        <v>177</v>
      </c>
      <c r="E1220" s="164" t="s">
        <v>19</v>
      </c>
      <c r="F1220" s="165" t="s">
        <v>206</v>
      </c>
      <c r="H1220" s="166">
        <v>0.95</v>
      </c>
      <c r="I1220" s="167"/>
      <c r="L1220" s="163"/>
      <c r="M1220" s="168"/>
      <c r="T1220" s="169"/>
      <c r="AT1220" s="164" t="s">
        <v>177</v>
      </c>
      <c r="AU1220" s="164" t="s">
        <v>82</v>
      </c>
      <c r="AV1220" s="14" t="s">
        <v>173</v>
      </c>
      <c r="AW1220" s="14" t="s">
        <v>33</v>
      </c>
      <c r="AX1220" s="14" t="s">
        <v>80</v>
      </c>
      <c r="AY1220" s="164" t="s">
        <v>166</v>
      </c>
    </row>
    <row r="1221" spans="2:65" s="1" customFormat="1" ht="44.25" customHeight="1">
      <c r="B1221" s="33"/>
      <c r="C1221" s="132" t="s">
        <v>1459</v>
      </c>
      <c r="D1221" s="132" t="s">
        <v>168</v>
      </c>
      <c r="E1221" s="133" t="s">
        <v>1460</v>
      </c>
      <c r="F1221" s="134" t="s">
        <v>1461</v>
      </c>
      <c r="G1221" s="135" t="s">
        <v>458</v>
      </c>
      <c r="H1221" s="136">
        <v>1.5</v>
      </c>
      <c r="I1221" s="137"/>
      <c r="J1221" s="138">
        <f>ROUND(I1221*H1221,2)</f>
        <v>0</v>
      </c>
      <c r="K1221" s="134" t="s">
        <v>172</v>
      </c>
      <c r="L1221" s="33"/>
      <c r="M1221" s="139" t="s">
        <v>19</v>
      </c>
      <c r="N1221" s="140" t="s">
        <v>43</v>
      </c>
      <c r="P1221" s="141">
        <f>O1221*H1221</f>
        <v>0</v>
      </c>
      <c r="Q1221" s="141">
        <v>6.1999999999999998E-3</v>
      </c>
      <c r="R1221" s="141">
        <f>Q1221*H1221</f>
        <v>9.2999999999999992E-3</v>
      </c>
      <c r="S1221" s="141">
        <v>0.35</v>
      </c>
      <c r="T1221" s="142">
        <f>S1221*H1221</f>
        <v>0.52499999999999991</v>
      </c>
      <c r="AR1221" s="143" t="s">
        <v>173</v>
      </c>
      <c r="AT1221" s="143" t="s">
        <v>168</v>
      </c>
      <c r="AU1221" s="143" t="s">
        <v>82</v>
      </c>
      <c r="AY1221" s="18" t="s">
        <v>166</v>
      </c>
      <c r="BE1221" s="144">
        <f>IF(N1221="základní",J1221,0)</f>
        <v>0</v>
      </c>
      <c r="BF1221" s="144">
        <f>IF(N1221="snížená",J1221,0)</f>
        <v>0</v>
      </c>
      <c r="BG1221" s="144">
        <f>IF(N1221="zákl. přenesená",J1221,0)</f>
        <v>0</v>
      </c>
      <c r="BH1221" s="144">
        <f>IF(N1221="sníž. přenesená",J1221,0)</f>
        <v>0</v>
      </c>
      <c r="BI1221" s="144">
        <f>IF(N1221="nulová",J1221,0)</f>
        <v>0</v>
      </c>
      <c r="BJ1221" s="18" t="s">
        <v>80</v>
      </c>
      <c r="BK1221" s="144">
        <f>ROUND(I1221*H1221,2)</f>
        <v>0</v>
      </c>
      <c r="BL1221" s="18" t="s">
        <v>173</v>
      </c>
      <c r="BM1221" s="143" t="s">
        <v>1462</v>
      </c>
    </row>
    <row r="1222" spans="2:65" s="1" customFormat="1" ht="11.25">
      <c r="B1222" s="33"/>
      <c r="D1222" s="145" t="s">
        <v>175</v>
      </c>
      <c r="F1222" s="146" t="s">
        <v>1463</v>
      </c>
      <c r="I1222" s="147"/>
      <c r="L1222" s="33"/>
      <c r="M1222" s="148"/>
      <c r="T1222" s="54"/>
      <c r="AT1222" s="18" t="s">
        <v>175</v>
      </c>
      <c r="AU1222" s="18" t="s">
        <v>82</v>
      </c>
    </row>
    <row r="1223" spans="2:65" s="12" customFormat="1" ht="11.25">
      <c r="B1223" s="149"/>
      <c r="D1223" s="150" t="s">
        <v>177</v>
      </c>
      <c r="E1223" s="151" t="s">
        <v>19</v>
      </c>
      <c r="F1223" s="152" t="s">
        <v>1432</v>
      </c>
      <c r="H1223" s="151" t="s">
        <v>19</v>
      </c>
      <c r="I1223" s="153"/>
      <c r="L1223" s="149"/>
      <c r="M1223" s="154"/>
      <c r="T1223" s="155"/>
      <c r="AT1223" s="151" t="s">
        <v>177</v>
      </c>
      <c r="AU1223" s="151" t="s">
        <v>82</v>
      </c>
      <c r="AV1223" s="12" t="s">
        <v>80</v>
      </c>
      <c r="AW1223" s="12" t="s">
        <v>33</v>
      </c>
      <c r="AX1223" s="12" t="s">
        <v>72</v>
      </c>
      <c r="AY1223" s="151" t="s">
        <v>166</v>
      </c>
    </row>
    <row r="1224" spans="2:65" s="13" customFormat="1" ht="11.25">
      <c r="B1224" s="156"/>
      <c r="D1224" s="150" t="s">
        <v>177</v>
      </c>
      <c r="E1224" s="157" t="s">
        <v>19</v>
      </c>
      <c r="F1224" s="158" t="s">
        <v>1464</v>
      </c>
      <c r="H1224" s="159">
        <v>1.5</v>
      </c>
      <c r="I1224" s="160"/>
      <c r="L1224" s="156"/>
      <c r="M1224" s="161"/>
      <c r="T1224" s="162"/>
      <c r="AT1224" s="157" t="s">
        <v>177</v>
      </c>
      <c r="AU1224" s="157" t="s">
        <v>82</v>
      </c>
      <c r="AV1224" s="13" t="s">
        <v>82</v>
      </c>
      <c r="AW1224" s="13" t="s">
        <v>33</v>
      </c>
      <c r="AX1224" s="13" t="s">
        <v>80</v>
      </c>
      <c r="AY1224" s="157" t="s">
        <v>166</v>
      </c>
    </row>
    <row r="1225" spans="2:65" s="1" customFormat="1" ht="44.25" customHeight="1">
      <c r="B1225" s="33"/>
      <c r="C1225" s="132" t="s">
        <v>1465</v>
      </c>
      <c r="D1225" s="132" t="s">
        <v>168</v>
      </c>
      <c r="E1225" s="133" t="s">
        <v>1466</v>
      </c>
      <c r="F1225" s="134" t="s">
        <v>1467</v>
      </c>
      <c r="G1225" s="135" t="s">
        <v>458</v>
      </c>
      <c r="H1225" s="136">
        <v>5.05</v>
      </c>
      <c r="I1225" s="137"/>
      <c r="J1225" s="138">
        <f>ROUND(I1225*H1225,2)</f>
        <v>0</v>
      </c>
      <c r="K1225" s="134" t="s">
        <v>172</v>
      </c>
      <c r="L1225" s="33"/>
      <c r="M1225" s="139" t="s">
        <v>19</v>
      </c>
      <c r="N1225" s="140" t="s">
        <v>43</v>
      </c>
      <c r="P1225" s="141">
        <f>O1225*H1225</f>
        <v>0</v>
      </c>
      <c r="Q1225" s="141">
        <v>6.6E-3</v>
      </c>
      <c r="R1225" s="141">
        <f>Q1225*H1225</f>
        <v>3.3329999999999999E-2</v>
      </c>
      <c r="S1225" s="141">
        <v>0.52</v>
      </c>
      <c r="T1225" s="142">
        <f>S1225*H1225</f>
        <v>2.6259999999999999</v>
      </c>
      <c r="AR1225" s="143" t="s">
        <v>173</v>
      </c>
      <c r="AT1225" s="143" t="s">
        <v>168</v>
      </c>
      <c r="AU1225" s="143" t="s">
        <v>82</v>
      </c>
      <c r="AY1225" s="18" t="s">
        <v>166</v>
      </c>
      <c r="BE1225" s="144">
        <f>IF(N1225="základní",J1225,0)</f>
        <v>0</v>
      </c>
      <c r="BF1225" s="144">
        <f>IF(N1225="snížená",J1225,0)</f>
        <v>0</v>
      </c>
      <c r="BG1225" s="144">
        <f>IF(N1225="zákl. přenesená",J1225,0)</f>
        <v>0</v>
      </c>
      <c r="BH1225" s="144">
        <f>IF(N1225="sníž. přenesená",J1225,0)</f>
        <v>0</v>
      </c>
      <c r="BI1225" s="144">
        <f>IF(N1225="nulová",J1225,0)</f>
        <v>0</v>
      </c>
      <c r="BJ1225" s="18" t="s">
        <v>80</v>
      </c>
      <c r="BK1225" s="144">
        <f>ROUND(I1225*H1225,2)</f>
        <v>0</v>
      </c>
      <c r="BL1225" s="18" t="s">
        <v>173</v>
      </c>
      <c r="BM1225" s="143" t="s">
        <v>1468</v>
      </c>
    </row>
    <row r="1226" spans="2:65" s="1" customFormat="1" ht="11.25">
      <c r="B1226" s="33"/>
      <c r="D1226" s="145" t="s">
        <v>175</v>
      </c>
      <c r="F1226" s="146" t="s">
        <v>1469</v>
      </c>
      <c r="I1226" s="147"/>
      <c r="L1226" s="33"/>
      <c r="M1226" s="148"/>
      <c r="T1226" s="54"/>
      <c r="AT1226" s="18" t="s">
        <v>175</v>
      </c>
      <c r="AU1226" s="18" t="s">
        <v>82</v>
      </c>
    </row>
    <row r="1227" spans="2:65" s="12" customFormat="1" ht="11.25">
      <c r="B1227" s="149"/>
      <c r="D1227" s="150" t="s">
        <v>177</v>
      </c>
      <c r="E1227" s="151" t="s">
        <v>19</v>
      </c>
      <c r="F1227" s="152" t="s">
        <v>1432</v>
      </c>
      <c r="H1227" s="151" t="s">
        <v>19</v>
      </c>
      <c r="I1227" s="153"/>
      <c r="L1227" s="149"/>
      <c r="M1227" s="154"/>
      <c r="T1227" s="155"/>
      <c r="AT1227" s="151" t="s">
        <v>177</v>
      </c>
      <c r="AU1227" s="151" t="s">
        <v>82</v>
      </c>
      <c r="AV1227" s="12" t="s">
        <v>80</v>
      </c>
      <c r="AW1227" s="12" t="s">
        <v>33</v>
      </c>
      <c r="AX1227" s="12" t="s">
        <v>72</v>
      </c>
      <c r="AY1227" s="151" t="s">
        <v>166</v>
      </c>
    </row>
    <row r="1228" spans="2:65" s="13" customFormat="1" ht="11.25">
      <c r="B1228" s="156"/>
      <c r="D1228" s="150" t="s">
        <v>177</v>
      </c>
      <c r="E1228" s="157" t="s">
        <v>19</v>
      </c>
      <c r="F1228" s="158" t="s">
        <v>1458</v>
      </c>
      <c r="H1228" s="159">
        <v>0.45</v>
      </c>
      <c r="I1228" s="160"/>
      <c r="L1228" s="156"/>
      <c r="M1228" s="161"/>
      <c r="T1228" s="162"/>
      <c r="AT1228" s="157" t="s">
        <v>177</v>
      </c>
      <c r="AU1228" s="157" t="s">
        <v>82</v>
      </c>
      <c r="AV1228" s="13" t="s">
        <v>82</v>
      </c>
      <c r="AW1228" s="13" t="s">
        <v>33</v>
      </c>
      <c r="AX1228" s="13" t="s">
        <v>72</v>
      </c>
      <c r="AY1228" s="157" t="s">
        <v>166</v>
      </c>
    </row>
    <row r="1229" spans="2:65" s="13" customFormat="1" ht="11.25">
      <c r="B1229" s="156"/>
      <c r="D1229" s="150" t="s">
        <v>177</v>
      </c>
      <c r="E1229" s="157" t="s">
        <v>19</v>
      </c>
      <c r="F1229" s="158" t="s">
        <v>1470</v>
      </c>
      <c r="H1229" s="159">
        <v>1.9</v>
      </c>
      <c r="I1229" s="160"/>
      <c r="L1229" s="156"/>
      <c r="M1229" s="161"/>
      <c r="T1229" s="162"/>
      <c r="AT1229" s="157" t="s">
        <v>177</v>
      </c>
      <c r="AU1229" s="157" t="s">
        <v>82</v>
      </c>
      <c r="AV1229" s="13" t="s">
        <v>82</v>
      </c>
      <c r="AW1229" s="13" t="s">
        <v>33</v>
      </c>
      <c r="AX1229" s="13" t="s">
        <v>72</v>
      </c>
      <c r="AY1229" s="157" t="s">
        <v>166</v>
      </c>
    </row>
    <row r="1230" spans="2:65" s="13" customFormat="1" ht="11.25">
      <c r="B1230" s="156"/>
      <c r="D1230" s="150" t="s">
        <v>177</v>
      </c>
      <c r="E1230" s="157" t="s">
        <v>19</v>
      </c>
      <c r="F1230" s="158" t="s">
        <v>1471</v>
      </c>
      <c r="H1230" s="159">
        <v>0.9</v>
      </c>
      <c r="I1230" s="160"/>
      <c r="L1230" s="156"/>
      <c r="M1230" s="161"/>
      <c r="T1230" s="162"/>
      <c r="AT1230" s="157" t="s">
        <v>177</v>
      </c>
      <c r="AU1230" s="157" t="s">
        <v>82</v>
      </c>
      <c r="AV1230" s="13" t="s">
        <v>82</v>
      </c>
      <c r="AW1230" s="13" t="s">
        <v>33</v>
      </c>
      <c r="AX1230" s="13" t="s">
        <v>72</v>
      </c>
      <c r="AY1230" s="157" t="s">
        <v>166</v>
      </c>
    </row>
    <row r="1231" spans="2:65" s="13" customFormat="1" ht="11.25">
      <c r="B1231" s="156"/>
      <c r="D1231" s="150" t="s">
        <v>177</v>
      </c>
      <c r="E1231" s="157" t="s">
        <v>19</v>
      </c>
      <c r="F1231" s="158" t="s">
        <v>1472</v>
      </c>
      <c r="H1231" s="159">
        <v>1.8</v>
      </c>
      <c r="I1231" s="160"/>
      <c r="L1231" s="156"/>
      <c r="M1231" s="161"/>
      <c r="T1231" s="162"/>
      <c r="AT1231" s="157" t="s">
        <v>177</v>
      </c>
      <c r="AU1231" s="157" t="s">
        <v>82</v>
      </c>
      <c r="AV1231" s="13" t="s">
        <v>82</v>
      </c>
      <c r="AW1231" s="13" t="s">
        <v>33</v>
      </c>
      <c r="AX1231" s="13" t="s">
        <v>72</v>
      </c>
      <c r="AY1231" s="157" t="s">
        <v>166</v>
      </c>
    </row>
    <row r="1232" spans="2:65" s="14" customFormat="1" ht="11.25">
      <c r="B1232" s="163"/>
      <c r="D1232" s="150" t="s">
        <v>177</v>
      </c>
      <c r="E1232" s="164" t="s">
        <v>19</v>
      </c>
      <c r="F1232" s="165" t="s">
        <v>206</v>
      </c>
      <c r="H1232" s="166">
        <v>5.05</v>
      </c>
      <c r="I1232" s="167"/>
      <c r="L1232" s="163"/>
      <c r="M1232" s="168"/>
      <c r="T1232" s="169"/>
      <c r="AT1232" s="164" t="s">
        <v>177</v>
      </c>
      <c r="AU1232" s="164" t="s">
        <v>82</v>
      </c>
      <c r="AV1232" s="14" t="s">
        <v>173</v>
      </c>
      <c r="AW1232" s="14" t="s">
        <v>33</v>
      </c>
      <c r="AX1232" s="14" t="s">
        <v>80</v>
      </c>
      <c r="AY1232" s="164" t="s">
        <v>166</v>
      </c>
    </row>
    <row r="1233" spans="2:65" s="1" customFormat="1" ht="44.25" customHeight="1">
      <c r="B1233" s="33"/>
      <c r="C1233" s="132" t="s">
        <v>1473</v>
      </c>
      <c r="D1233" s="132" t="s">
        <v>168</v>
      </c>
      <c r="E1233" s="133" t="s">
        <v>1474</v>
      </c>
      <c r="F1233" s="134" t="s">
        <v>1475</v>
      </c>
      <c r="G1233" s="135" t="s">
        <v>458</v>
      </c>
      <c r="H1233" s="136">
        <v>6.4</v>
      </c>
      <c r="I1233" s="137"/>
      <c r="J1233" s="138">
        <f>ROUND(I1233*H1233,2)</f>
        <v>0</v>
      </c>
      <c r="K1233" s="134" t="s">
        <v>172</v>
      </c>
      <c r="L1233" s="33"/>
      <c r="M1233" s="139" t="s">
        <v>19</v>
      </c>
      <c r="N1233" s="140" t="s">
        <v>43</v>
      </c>
      <c r="P1233" s="141">
        <f>O1233*H1233</f>
        <v>0</v>
      </c>
      <c r="Q1233" s="141">
        <v>8.8000000000000005E-3</v>
      </c>
      <c r="R1233" s="141">
        <f>Q1233*H1233</f>
        <v>5.6320000000000009E-2</v>
      </c>
      <c r="S1233" s="141">
        <v>1.25</v>
      </c>
      <c r="T1233" s="142">
        <f>S1233*H1233</f>
        <v>8</v>
      </c>
      <c r="AR1233" s="143" t="s">
        <v>173</v>
      </c>
      <c r="AT1233" s="143" t="s">
        <v>168</v>
      </c>
      <c r="AU1233" s="143" t="s">
        <v>82</v>
      </c>
      <c r="AY1233" s="18" t="s">
        <v>166</v>
      </c>
      <c r="BE1233" s="144">
        <f>IF(N1233="základní",J1233,0)</f>
        <v>0</v>
      </c>
      <c r="BF1233" s="144">
        <f>IF(N1233="snížená",J1233,0)</f>
        <v>0</v>
      </c>
      <c r="BG1233" s="144">
        <f>IF(N1233="zákl. přenesená",J1233,0)</f>
        <v>0</v>
      </c>
      <c r="BH1233" s="144">
        <f>IF(N1233="sníž. přenesená",J1233,0)</f>
        <v>0</v>
      </c>
      <c r="BI1233" s="144">
        <f>IF(N1233="nulová",J1233,0)</f>
        <v>0</v>
      </c>
      <c r="BJ1233" s="18" t="s">
        <v>80</v>
      </c>
      <c r="BK1233" s="144">
        <f>ROUND(I1233*H1233,2)</f>
        <v>0</v>
      </c>
      <c r="BL1233" s="18" t="s">
        <v>173</v>
      </c>
      <c r="BM1233" s="143" t="s">
        <v>1476</v>
      </c>
    </row>
    <row r="1234" spans="2:65" s="1" customFormat="1" ht="11.25">
      <c r="B1234" s="33"/>
      <c r="D1234" s="145" t="s">
        <v>175</v>
      </c>
      <c r="F1234" s="146" t="s">
        <v>1477</v>
      </c>
      <c r="I1234" s="147"/>
      <c r="L1234" s="33"/>
      <c r="M1234" s="148"/>
      <c r="T1234" s="54"/>
      <c r="AT1234" s="18" t="s">
        <v>175</v>
      </c>
      <c r="AU1234" s="18" t="s">
        <v>82</v>
      </c>
    </row>
    <row r="1235" spans="2:65" s="12" customFormat="1" ht="11.25">
      <c r="B1235" s="149"/>
      <c r="D1235" s="150" t="s">
        <v>177</v>
      </c>
      <c r="E1235" s="151" t="s">
        <v>19</v>
      </c>
      <c r="F1235" s="152" t="s">
        <v>1432</v>
      </c>
      <c r="H1235" s="151" t="s">
        <v>19</v>
      </c>
      <c r="I1235" s="153"/>
      <c r="L1235" s="149"/>
      <c r="M1235" s="154"/>
      <c r="T1235" s="155"/>
      <c r="AT1235" s="151" t="s">
        <v>177</v>
      </c>
      <c r="AU1235" s="151" t="s">
        <v>82</v>
      </c>
      <c r="AV1235" s="12" t="s">
        <v>80</v>
      </c>
      <c r="AW1235" s="12" t="s">
        <v>33</v>
      </c>
      <c r="AX1235" s="12" t="s">
        <v>72</v>
      </c>
      <c r="AY1235" s="151" t="s">
        <v>166</v>
      </c>
    </row>
    <row r="1236" spans="2:65" s="13" customFormat="1" ht="11.25">
      <c r="B1236" s="156"/>
      <c r="D1236" s="150" t="s">
        <v>177</v>
      </c>
      <c r="E1236" s="157" t="s">
        <v>19</v>
      </c>
      <c r="F1236" s="158" t="s">
        <v>1472</v>
      </c>
      <c r="H1236" s="159">
        <v>1.8</v>
      </c>
      <c r="I1236" s="160"/>
      <c r="L1236" s="156"/>
      <c r="M1236" s="161"/>
      <c r="T1236" s="162"/>
      <c r="AT1236" s="157" t="s">
        <v>177</v>
      </c>
      <c r="AU1236" s="157" t="s">
        <v>82</v>
      </c>
      <c r="AV1236" s="13" t="s">
        <v>82</v>
      </c>
      <c r="AW1236" s="13" t="s">
        <v>33</v>
      </c>
      <c r="AX1236" s="13" t="s">
        <v>72</v>
      </c>
      <c r="AY1236" s="157" t="s">
        <v>166</v>
      </c>
    </row>
    <row r="1237" spans="2:65" s="13" customFormat="1" ht="11.25">
      <c r="B1237" s="156"/>
      <c r="D1237" s="150" t="s">
        <v>177</v>
      </c>
      <c r="E1237" s="157" t="s">
        <v>19</v>
      </c>
      <c r="F1237" s="158" t="s">
        <v>1470</v>
      </c>
      <c r="H1237" s="159">
        <v>1.9</v>
      </c>
      <c r="I1237" s="160"/>
      <c r="L1237" s="156"/>
      <c r="M1237" s="161"/>
      <c r="T1237" s="162"/>
      <c r="AT1237" s="157" t="s">
        <v>177</v>
      </c>
      <c r="AU1237" s="157" t="s">
        <v>82</v>
      </c>
      <c r="AV1237" s="13" t="s">
        <v>82</v>
      </c>
      <c r="AW1237" s="13" t="s">
        <v>33</v>
      </c>
      <c r="AX1237" s="13" t="s">
        <v>72</v>
      </c>
      <c r="AY1237" s="157" t="s">
        <v>166</v>
      </c>
    </row>
    <row r="1238" spans="2:65" s="13" customFormat="1" ht="11.25">
      <c r="B1238" s="156"/>
      <c r="D1238" s="150" t="s">
        <v>177</v>
      </c>
      <c r="E1238" s="157" t="s">
        <v>19</v>
      </c>
      <c r="F1238" s="158" t="s">
        <v>1471</v>
      </c>
      <c r="H1238" s="159">
        <v>0.9</v>
      </c>
      <c r="I1238" s="160"/>
      <c r="L1238" s="156"/>
      <c r="M1238" s="161"/>
      <c r="T1238" s="162"/>
      <c r="AT1238" s="157" t="s">
        <v>177</v>
      </c>
      <c r="AU1238" s="157" t="s">
        <v>82</v>
      </c>
      <c r="AV1238" s="13" t="s">
        <v>82</v>
      </c>
      <c r="AW1238" s="13" t="s">
        <v>33</v>
      </c>
      <c r="AX1238" s="13" t="s">
        <v>72</v>
      </c>
      <c r="AY1238" s="157" t="s">
        <v>166</v>
      </c>
    </row>
    <row r="1239" spans="2:65" s="13" customFormat="1" ht="11.25">
      <c r="B1239" s="156"/>
      <c r="D1239" s="150" t="s">
        <v>177</v>
      </c>
      <c r="E1239" s="157" t="s">
        <v>19</v>
      </c>
      <c r="F1239" s="158" t="s">
        <v>1472</v>
      </c>
      <c r="H1239" s="159">
        <v>1.8</v>
      </c>
      <c r="I1239" s="160"/>
      <c r="L1239" s="156"/>
      <c r="M1239" s="161"/>
      <c r="T1239" s="162"/>
      <c r="AT1239" s="157" t="s">
        <v>177</v>
      </c>
      <c r="AU1239" s="157" t="s">
        <v>82</v>
      </c>
      <c r="AV1239" s="13" t="s">
        <v>82</v>
      </c>
      <c r="AW1239" s="13" t="s">
        <v>33</v>
      </c>
      <c r="AX1239" s="13" t="s">
        <v>72</v>
      </c>
      <c r="AY1239" s="157" t="s">
        <v>166</v>
      </c>
    </row>
    <row r="1240" spans="2:65" s="14" customFormat="1" ht="11.25">
      <c r="B1240" s="163"/>
      <c r="D1240" s="150" t="s">
        <v>177</v>
      </c>
      <c r="E1240" s="164" t="s">
        <v>19</v>
      </c>
      <c r="F1240" s="165" t="s">
        <v>206</v>
      </c>
      <c r="H1240" s="166">
        <v>6.4</v>
      </c>
      <c r="I1240" s="167"/>
      <c r="L1240" s="163"/>
      <c r="M1240" s="168"/>
      <c r="T1240" s="169"/>
      <c r="AT1240" s="164" t="s">
        <v>177</v>
      </c>
      <c r="AU1240" s="164" t="s">
        <v>82</v>
      </c>
      <c r="AV1240" s="14" t="s">
        <v>173</v>
      </c>
      <c r="AW1240" s="14" t="s">
        <v>33</v>
      </c>
      <c r="AX1240" s="14" t="s">
        <v>80</v>
      </c>
      <c r="AY1240" s="164" t="s">
        <v>166</v>
      </c>
    </row>
    <row r="1241" spans="2:65" s="1" customFormat="1" ht="33" customHeight="1">
      <c r="B1241" s="33"/>
      <c r="C1241" s="132" t="s">
        <v>1478</v>
      </c>
      <c r="D1241" s="132" t="s">
        <v>168</v>
      </c>
      <c r="E1241" s="133" t="s">
        <v>1479</v>
      </c>
      <c r="F1241" s="134" t="s">
        <v>1480</v>
      </c>
      <c r="G1241" s="135" t="s">
        <v>188</v>
      </c>
      <c r="H1241" s="136">
        <v>1097.6300000000001</v>
      </c>
      <c r="I1241" s="137"/>
      <c r="J1241" s="138">
        <f>ROUND(I1241*H1241,2)</f>
        <v>0</v>
      </c>
      <c r="K1241" s="134" t="s">
        <v>172</v>
      </c>
      <c r="L1241" s="33"/>
      <c r="M1241" s="139" t="s">
        <v>19</v>
      </c>
      <c r="N1241" s="140" t="s">
        <v>43</v>
      </c>
      <c r="P1241" s="141">
        <f>O1241*H1241</f>
        <v>0</v>
      </c>
      <c r="Q1241" s="141">
        <v>0</v>
      </c>
      <c r="R1241" s="141">
        <f>Q1241*H1241</f>
        <v>0</v>
      </c>
      <c r="S1241" s="141">
        <v>7.4999999999999997E-2</v>
      </c>
      <c r="T1241" s="142">
        <f>S1241*H1241</f>
        <v>82.322250000000011</v>
      </c>
      <c r="AR1241" s="143" t="s">
        <v>173</v>
      </c>
      <c r="AT1241" s="143" t="s">
        <v>168</v>
      </c>
      <c r="AU1241" s="143" t="s">
        <v>82</v>
      </c>
      <c r="AY1241" s="18" t="s">
        <v>166</v>
      </c>
      <c r="BE1241" s="144">
        <f>IF(N1241="základní",J1241,0)</f>
        <v>0</v>
      </c>
      <c r="BF1241" s="144">
        <f>IF(N1241="snížená",J1241,0)</f>
        <v>0</v>
      </c>
      <c r="BG1241" s="144">
        <f>IF(N1241="zákl. přenesená",J1241,0)</f>
        <v>0</v>
      </c>
      <c r="BH1241" s="144">
        <f>IF(N1241="sníž. přenesená",J1241,0)</f>
        <v>0</v>
      </c>
      <c r="BI1241" s="144">
        <f>IF(N1241="nulová",J1241,0)</f>
        <v>0</v>
      </c>
      <c r="BJ1241" s="18" t="s">
        <v>80</v>
      </c>
      <c r="BK1241" s="144">
        <f>ROUND(I1241*H1241,2)</f>
        <v>0</v>
      </c>
      <c r="BL1241" s="18" t="s">
        <v>173</v>
      </c>
      <c r="BM1241" s="143" t="s">
        <v>1481</v>
      </c>
    </row>
    <row r="1242" spans="2:65" s="1" customFormat="1" ht="11.25">
      <c r="B1242" s="33"/>
      <c r="D1242" s="145" t="s">
        <v>175</v>
      </c>
      <c r="F1242" s="146" t="s">
        <v>1482</v>
      </c>
      <c r="I1242" s="147"/>
      <c r="L1242" s="33"/>
      <c r="M1242" s="148"/>
      <c r="T1242" s="54"/>
      <c r="AT1242" s="18" t="s">
        <v>175</v>
      </c>
      <c r="AU1242" s="18" t="s">
        <v>82</v>
      </c>
    </row>
    <row r="1243" spans="2:65" s="12" customFormat="1" ht="11.25">
      <c r="B1243" s="149"/>
      <c r="D1243" s="150" t="s">
        <v>177</v>
      </c>
      <c r="E1243" s="151" t="s">
        <v>19</v>
      </c>
      <c r="F1243" s="152" t="s">
        <v>407</v>
      </c>
      <c r="H1243" s="151" t="s">
        <v>19</v>
      </c>
      <c r="I1243" s="153"/>
      <c r="L1243" s="149"/>
      <c r="M1243" s="154"/>
      <c r="T1243" s="155"/>
      <c r="AT1243" s="151" t="s">
        <v>177</v>
      </c>
      <c r="AU1243" s="151" t="s">
        <v>82</v>
      </c>
      <c r="AV1243" s="12" t="s">
        <v>80</v>
      </c>
      <c r="AW1243" s="12" t="s">
        <v>33</v>
      </c>
      <c r="AX1243" s="12" t="s">
        <v>72</v>
      </c>
      <c r="AY1243" s="151" t="s">
        <v>166</v>
      </c>
    </row>
    <row r="1244" spans="2:65" s="12" customFormat="1" ht="11.25">
      <c r="B1244" s="149"/>
      <c r="D1244" s="150" t="s">
        <v>177</v>
      </c>
      <c r="E1244" s="151" t="s">
        <v>19</v>
      </c>
      <c r="F1244" s="152" t="s">
        <v>1070</v>
      </c>
      <c r="H1244" s="151" t="s">
        <v>19</v>
      </c>
      <c r="I1244" s="153"/>
      <c r="L1244" s="149"/>
      <c r="M1244" s="154"/>
      <c r="T1244" s="155"/>
      <c r="AT1244" s="151" t="s">
        <v>177</v>
      </c>
      <c r="AU1244" s="151" t="s">
        <v>82</v>
      </c>
      <c r="AV1244" s="12" t="s">
        <v>80</v>
      </c>
      <c r="AW1244" s="12" t="s">
        <v>33</v>
      </c>
      <c r="AX1244" s="12" t="s">
        <v>72</v>
      </c>
      <c r="AY1244" s="151" t="s">
        <v>166</v>
      </c>
    </row>
    <row r="1245" spans="2:65" s="13" customFormat="1" ht="11.25">
      <c r="B1245" s="156"/>
      <c r="D1245" s="150" t="s">
        <v>177</v>
      </c>
      <c r="E1245" s="157" t="s">
        <v>19</v>
      </c>
      <c r="F1245" s="158" t="s">
        <v>1122</v>
      </c>
      <c r="H1245" s="159">
        <v>176.98</v>
      </c>
      <c r="I1245" s="160"/>
      <c r="L1245" s="156"/>
      <c r="M1245" s="161"/>
      <c r="T1245" s="162"/>
      <c r="AT1245" s="157" t="s">
        <v>177</v>
      </c>
      <c r="AU1245" s="157" t="s">
        <v>82</v>
      </c>
      <c r="AV1245" s="13" t="s">
        <v>82</v>
      </c>
      <c r="AW1245" s="13" t="s">
        <v>33</v>
      </c>
      <c r="AX1245" s="13" t="s">
        <v>72</v>
      </c>
      <c r="AY1245" s="157" t="s">
        <v>166</v>
      </c>
    </row>
    <row r="1246" spans="2:65" s="12" customFormat="1" ht="11.25">
      <c r="B1246" s="149"/>
      <c r="D1246" s="150" t="s">
        <v>177</v>
      </c>
      <c r="E1246" s="151" t="s">
        <v>19</v>
      </c>
      <c r="F1246" s="152" t="s">
        <v>1483</v>
      </c>
      <c r="H1246" s="151" t="s">
        <v>19</v>
      </c>
      <c r="I1246" s="153"/>
      <c r="L1246" s="149"/>
      <c r="M1246" s="154"/>
      <c r="T1246" s="155"/>
      <c r="AT1246" s="151" t="s">
        <v>177</v>
      </c>
      <c r="AU1246" s="151" t="s">
        <v>82</v>
      </c>
      <c r="AV1246" s="12" t="s">
        <v>80</v>
      </c>
      <c r="AW1246" s="12" t="s">
        <v>33</v>
      </c>
      <c r="AX1246" s="12" t="s">
        <v>72</v>
      </c>
      <c r="AY1246" s="151" t="s">
        <v>166</v>
      </c>
    </row>
    <row r="1247" spans="2:65" s="12" customFormat="1" ht="11.25">
      <c r="B1247" s="149"/>
      <c r="D1247" s="150" t="s">
        <v>177</v>
      </c>
      <c r="E1247" s="151" t="s">
        <v>19</v>
      </c>
      <c r="F1247" s="152" t="s">
        <v>1075</v>
      </c>
      <c r="H1247" s="151" t="s">
        <v>19</v>
      </c>
      <c r="I1247" s="153"/>
      <c r="L1247" s="149"/>
      <c r="M1247" s="154"/>
      <c r="T1247" s="155"/>
      <c r="AT1247" s="151" t="s">
        <v>177</v>
      </c>
      <c r="AU1247" s="151" t="s">
        <v>82</v>
      </c>
      <c r="AV1247" s="12" t="s">
        <v>80</v>
      </c>
      <c r="AW1247" s="12" t="s">
        <v>33</v>
      </c>
      <c r="AX1247" s="12" t="s">
        <v>72</v>
      </c>
      <c r="AY1247" s="151" t="s">
        <v>166</v>
      </c>
    </row>
    <row r="1248" spans="2:65" s="13" customFormat="1" ht="11.25">
      <c r="B1248" s="156"/>
      <c r="D1248" s="150" t="s">
        <v>177</v>
      </c>
      <c r="E1248" s="157" t="s">
        <v>19</v>
      </c>
      <c r="F1248" s="158" t="s">
        <v>1484</v>
      </c>
      <c r="H1248" s="159">
        <v>877.04</v>
      </c>
      <c r="I1248" s="160"/>
      <c r="L1248" s="156"/>
      <c r="M1248" s="161"/>
      <c r="T1248" s="162"/>
      <c r="AT1248" s="157" t="s">
        <v>177</v>
      </c>
      <c r="AU1248" s="157" t="s">
        <v>82</v>
      </c>
      <c r="AV1248" s="13" t="s">
        <v>82</v>
      </c>
      <c r="AW1248" s="13" t="s">
        <v>33</v>
      </c>
      <c r="AX1248" s="13" t="s">
        <v>72</v>
      </c>
      <c r="AY1248" s="157" t="s">
        <v>166</v>
      </c>
    </row>
    <row r="1249" spans="2:65" s="12" customFormat="1" ht="11.25">
      <c r="B1249" s="149"/>
      <c r="D1249" s="150" t="s">
        <v>177</v>
      </c>
      <c r="E1249" s="151" t="s">
        <v>19</v>
      </c>
      <c r="F1249" s="152" t="s">
        <v>1485</v>
      </c>
      <c r="H1249" s="151" t="s">
        <v>19</v>
      </c>
      <c r="I1249" s="153"/>
      <c r="L1249" s="149"/>
      <c r="M1249" s="154"/>
      <c r="T1249" s="155"/>
      <c r="AT1249" s="151" t="s">
        <v>177</v>
      </c>
      <c r="AU1249" s="151" t="s">
        <v>82</v>
      </c>
      <c r="AV1249" s="12" t="s">
        <v>80</v>
      </c>
      <c r="AW1249" s="12" t="s">
        <v>33</v>
      </c>
      <c r="AX1249" s="12" t="s">
        <v>72</v>
      </c>
      <c r="AY1249" s="151" t="s">
        <v>166</v>
      </c>
    </row>
    <row r="1250" spans="2:65" s="13" customFormat="1" ht="11.25">
      <c r="B1250" s="156"/>
      <c r="D1250" s="150" t="s">
        <v>177</v>
      </c>
      <c r="E1250" s="157" t="s">
        <v>19</v>
      </c>
      <c r="F1250" s="158" t="s">
        <v>1486</v>
      </c>
      <c r="H1250" s="159">
        <v>21.58</v>
      </c>
      <c r="I1250" s="160"/>
      <c r="L1250" s="156"/>
      <c r="M1250" s="161"/>
      <c r="T1250" s="162"/>
      <c r="AT1250" s="157" t="s">
        <v>177</v>
      </c>
      <c r="AU1250" s="157" t="s">
        <v>82</v>
      </c>
      <c r="AV1250" s="13" t="s">
        <v>82</v>
      </c>
      <c r="AW1250" s="13" t="s">
        <v>33</v>
      </c>
      <c r="AX1250" s="13" t="s">
        <v>72</v>
      </c>
      <c r="AY1250" s="157" t="s">
        <v>166</v>
      </c>
    </row>
    <row r="1251" spans="2:65" s="12" customFormat="1" ht="11.25">
      <c r="B1251" s="149"/>
      <c r="D1251" s="150" t="s">
        <v>177</v>
      </c>
      <c r="E1251" s="151" t="s">
        <v>19</v>
      </c>
      <c r="F1251" s="152" t="s">
        <v>1370</v>
      </c>
      <c r="H1251" s="151" t="s">
        <v>19</v>
      </c>
      <c r="I1251" s="153"/>
      <c r="L1251" s="149"/>
      <c r="M1251" s="154"/>
      <c r="T1251" s="155"/>
      <c r="AT1251" s="151" t="s">
        <v>177</v>
      </c>
      <c r="AU1251" s="151" t="s">
        <v>82</v>
      </c>
      <c r="AV1251" s="12" t="s">
        <v>80</v>
      </c>
      <c r="AW1251" s="12" t="s">
        <v>33</v>
      </c>
      <c r="AX1251" s="12" t="s">
        <v>72</v>
      </c>
      <c r="AY1251" s="151" t="s">
        <v>166</v>
      </c>
    </row>
    <row r="1252" spans="2:65" s="12" customFormat="1" ht="11.25">
      <c r="B1252" s="149"/>
      <c r="D1252" s="150" t="s">
        <v>177</v>
      </c>
      <c r="E1252" s="151" t="s">
        <v>19</v>
      </c>
      <c r="F1252" s="152" t="s">
        <v>1075</v>
      </c>
      <c r="H1252" s="151" t="s">
        <v>19</v>
      </c>
      <c r="I1252" s="153"/>
      <c r="L1252" s="149"/>
      <c r="M1252" s="154"/>
      <c r="T1252" s="155"/>
      <c r="AT1252" s="151" t="s">
        <v>177</v>
      </c>
      <c r="AU1252" s="151" t="s">
        <v>82</v>
      </c>
      <c r="AV1252" s="12" t="s">
        <v>80</v>
      </c>
      <c r="AW1252" s="12" t="s">
        <v>33</v>
      </c>
      <c r="AX1252" s="12" t="s">
        <v>72</v>
      </c>
      <c r="AY1252" s="151" t="s">
        <v>166</v>
      </c>
    </row>
    <row r="1253" spans="2:65" s="13" customFormat="1" ht="11.25">
      <c r="B1253" s="156"/>
      <c r="D1253" s="150" t="s">
        <v>177</v>
      </c>
      <c r="E1253" s="157" t="s">
        <v>19</v>
      </c>
      <c r="F1253" s="158" t="s">
        <v>1123</v>
      </c>
      <c r="H1253" s="159">
        <v>22.03</v>
      </c>
      <c r="I1253" s="160"/>
      <c r="L1253" s="156"/>
      <c r="M1253" s="161"/>
      <c r="T1253" s="162"/>
      <c r="AT1253" s="157" t="s">
        <v>177</v>
      </c>
      <c r="AU1253" s="157" t="s">
        <v>82</v>
      </c>
      <c r="AV1253" s="13" t="s">
        <v>82</v>
      </c>
      <c r="AW1253" s="13" t="s">
        <v>33</v>
      </c>
      <c r="AX1253" s="13" t="s">
        <v>72</v>
      </c>
      <c r="AY1253" s="157" t="s">
        <v>166</v>
      </c>
    </row>
    <row r="1254" spans="2:65" s="14" customFormat="1" ht="11.25">
      <c r="B1254" s="163"/>
      <c r="D1254" s="150" t="s">
        <v>177</v>
      </c>
      <c r="E1254" s="164" t="s">
        <v>19</v>
      </c>
      <c r="F1254" s="165" t="s">
        <v>206</v>
      </c>
      <c r="H1254" s="166">
        <v>1097.6299999999999</v>
      </c>
      <c r="I1254" s="167"/>
      <c r="L1254" s="163"/>
      <c r="M1254" s="168"/>
      <c r="T1254" s="169"/>
      <c r="AT1254" s="164" t="s">
        <v>177</v>
      </c>
      <c r="AU1254" s="164" t="s">
        <v>82</v>
      </c>
      <c r="AV1254" s="14" t="s">
        <v>173</v>
      </c>
      <c r="AW1254" s="14" t="s">
        <v>33</v>
      </c>
      <c r="AX1254" s="14" t="s">
        <v>80</v>
      </c>
      <c r="AY1254" s="164" t="s">
        <v>166</v>
      </c>
    </row>
    <row r="1255" spans="2:65" s="1" customFormat="1" ht="24.2" customHeight="1">
      <c r="B1255" s="33"/>
      <c r="C1255" s="132" t="s">
        <v>1487</v>
      </c>
      <c r="D1255" s="132" t="s">
        <v>168</v>
      </c>
      <c r="E1255" s="133" t="s">
        <v>1488</v>
      </c>
      <c r="F1255" s="134" t="s">
        <v>1489</v>
      </c>
      <c r="G1255" s="135" t="s">
        <v>188</v>
      </c>
      <c r="H1255" s="136">
        <v>6155.73</v>
      </c>
      <c r="I1255" s="137"/>
      <c r="J1255" s="138">
        <f>ROUND(I1255*H1255,2)</f>
        <v>0</v>
      </c>
      <c r="K1255" s="134" t="s">
        <v>172</v>
      </c>
      <c r="L1255" s="33"/>
      <c r="M1255" s="139" t="s">
        <v>19</v>
      </c>
      <c r="N1255" s="140" t="s">
        <v>43</v>
      </c>
      <c r="P1255" s="141">
        <f>O1255*H1255</f>
        <v>0</v>
      </c>
      <c r="Q1255" s="141">
        <v>0</v>
      </c>
      <c r="R1255" s="141">
        <f>Q1255*H1255</f>
        <v>0</v>
      </c>
      <c r="S1255" s="141">
        <v>0</v>
      </c>
      <c r="T1255" s="142">
        <f>S1255*H1255</f>
        <v>0</v>
      </c>
      <c r="AR1255" s="143" t="s">
        <v>173</v>
      </c>
      <c r="AT1255" s="143" t="s">
        <v>168</v>
      </c>
      <c r="AU1255" s="143" t="s">
        <v>82</v>
      </c>
      <c r="AY1255" s="18" t="s">
        <v>166</v>
      </c>
      <c r="BE1255" s="144">
        <f>IF(N1255="základní",J1255,0)</f>
        <v>0</v>
      </c>
      <c r="BF1255" s="144">
        <f>IF(N1255="snížená",J1255,0)</f>
        <v>0</v>
      </c>
      <c r="BG1255" s="144">
        <f>IF(N1255="zákl. přenesená",J1255,0)</f>
        <v>0</v>
      </c>
      <c r="BH1255" s="144">
        <f>IF(N1255="sníž. přenesená",J1255,0)</f>
        <v>0</v>
      </c>
      <c r="BI1255" s="144">
        <f>IF(N1255="nulová",J1255,0)</f>
        <v>0</v>
      </c>
      <c r="BJ1255" s="18" t="s">
        <v>80</v>
      </c>
      <c r="BK1255" s="144">
        <f>ROUND(I1255*H1255,2)</f>
        <v>0</v>
      </c>
      <c r="BL1255" s="18" t="s">
        <v>173</v>
      </c>
      <c r="BM1255" s="143" t="s">
        <v>1490</v>
      </c>
    </row>
    <row r="1256" spans="2:65" s="1" customFormat="1" ht="11.25">
      <c r="B1256" s="33"/>
      <c r="D1256" s="145" t="s">
        <v>175</v>
      </c>
      <c r="F1256" s="146" t="s">
        <v>1491</v>
      </c>
      <c r="I1256" s="147"/>
      <c r="L1256" s="33"/>
      <c r="M1256" s="148"/>
      <c r="T1256" s="54"/>
      <c r="AT1256" s="18" t="s">
        <v>175</v>
      </c>
      <c r="AU1256" s="18" t="s">
        <v>82</v>
      </c>
    </row>
    <row r="1257" spans="2:65" s="12" customFormat="1" ht="11.25">
      <c r="B1257" s="149"/>
      <c r="D1257" s="150" t="s">
        <v>177</v>
      </c>
      <c r="E1257" s="151" t="s">
        <v>19</v>
      </c>
      <c r="F1257" s="152" t="s">
        <v>407</v>
      </c>
      <c r="H1257" s="151" t="s">
        <v>19</v>
      </c>
      <c r="I1257" s="153"/>
      <c r="L1257" s="149"/>
      <c r="M1257" s="154"/>
      <c r="T1257" s="155"/>
      <c r="AT1257" s="151" t="s">
        <v>177</v>
      </c>
      <c r="AU1257" s="151" t="s">
        <v>82</v>
      </c>
      <c r="AV1257" s="12" t="s">
        <v>80</v>
      </c>
      <c r="AW1257" s="12" t="s">
        <v>33</v>
      </c>
      <c r="AX1257" s="12" t="s">
        <v>72</v>
      </c>
      <c r="AY1257" s="151" t="s">
        <v>166</v>
      </c>
    </row>
    <row r="1258" spans="2:65" s="12" customFormat="1" ht="11.25">
      <c r="B1258" s="149"/>
      <c r="D1258" s="150" t="s">
        <v>177</v>
      </c>
      <c r="E1258" s="151" t="s">
        <v>19</v>
      </c>
      <c r="F1258" s="152" t="s">
        <v>967</v>
      </c>
      <c r="H1258" s="151" t="s">
        <v>19</v>
      </c>
      <c r="I1258" s="153"/>
      <c r="L1258" s="149"/>
      <c r="M1258" s="154"/>
      <c r="T1258" s="155"/>
      <c r="AT1258" s="151" t="s">
        <v>177</v>
      </c>
      <c r="AU1258" s="151" t="s">
        <v>82</v>
      </c>
      <c r="AV1258" s="12" t="s">
        <v>80</v>
      </c>
      <c r="AW1258" s="12" t="s">
        <v>33</v>
      </c>
      <c r="AX1258" s="12" t="s">
        <v>72</v>
      </c>
      <c r="AY1258" s="151" t="s">
        <v>166</v>
      </c>
    </row>
    <row r="1259" spans="2:65" s="13" customFormat="1" ht="11.25">
      <c r="B1259" s="156"/>
      <c r="D1259" s="150" t="s">
        <v>177</v>
      </c>
      <c r="E1259" s="157" t="s">
        <v>19</v>
      </c>
      <c r="F1259" s="158" t="s">
        <v>968</v>
      </c>
      <c r="H1259" s="159">
        <v>265</v>
      </c>
      <c r="I1259" s="160"/>
      <c r="L1259" s="156"/>
      <c r="M1259" s="161"/>
      <c r="T1259" s="162"/>
      <c r="AT1259" s="157" t="s">
        <v>177</v>
      </c>
      <c r="AU1259" s="157" t="s">
        <v>82</v>
      </c>
      <c r="AV1259" s="13" t="s">
        <v>82</v>
      </c>
      <c r="AW1259" s="13" t="s">
        <v>33</v>
      </c>
      <c r="AX1259" s="13" t="s">
        <v>72</v>
      </c>
      <c r="AY1259" s="157" t="s">
        <v>166</v>
      </c>
    </row>
    <row r="1260" spans="2:65" s="12" customFormat="1" ht="11.25">
      <c r="B1260" s="149"/>
      <c r="D1260" s="150" t="s">
        <v>177</v>
      </c>
      <c r="E1260" s="151" t="s">
        <v>19</v>
      </c>
      <c r="F1260" s="152" t="s">
        <v>971</v>
      </c>
      <c r="H1260" s="151" t="s">
        <v>19</v>
      </c>
      <c r="I1260" s="153"/>
      <c r="L1260" s="149"/>
      <c r="M1260" s="154"/>
      <c r="T1260" s="155"/>
      <c r="AT1260" s="151" t="s">
        <v>177</v>
      </c>
      <c r="AU1260" s="151" t="s">
        <v>82</v>
      </c>
      <c r="AV1260" s="12" t="s">
        <v>80</v>
      </c>
      <c r="AW1260" s="12" t="s">
        <v>33</v>
      </c>
      <c r="AX1260" s="12" t="s">
        <v>72</v>
      </c>
      <c r="AY1260" s="151" t="s">
        <v>166</v>
      </c>
    </row>
    <row r="1261" spans="2:65" s="13" customFormat="1" ht="11.25">
      <c r="B1261" s="156"/>
      <c r="D1261" s="150" t="s">
        <v>177</v>
      </c>
      <c r="E1261" s="157" t="s">
        <v>19</v>
      </c>
      <c r="F1261" s="158" t="s">
        <v>972</v>
      </c>
      <c r="H1261" s="159">
        <v>28.41</v>
      </c>
      <c r="I1261" s="160"/>
      <c r="L1261" s="156"/>
      <c r="M1261" s="161"/>
      <c r="T1261" s="162"/>
      <c r="AT1261" s="157" t="s">
        <v>177</v>
      </c>
      <c r="AU1261" s="157" t="s">
        <v>82</v>
      </c>
      <c r="AV1261" s="13" t="s">
        <v>82</v>
      </c>
      <c r="AW1261" s="13" t="s">
        <v>33</v>
      </c>
      <c r="AX1261" s="13" t="s">
        <v>72</v>
      </c>
      <c r="AY1261" s="157" t="s">
        <v>166</v>
      </c>
    </row>
    <row r="1262" spans="2:65" s="12" customFormat="1" ht="11.25">
      <c r="B1262" s="149"/>
      <c r="D1262" s="150" t="s">
        <v>177</v>
      </c>
      <c r="E1262" s="151" t="s">
        <v>19</v>
      </c>
      <c r="F1262" s="152" t="s">
        <v>973</v>
      </c>
      <c r="H1262" s="151" t="s">
        <v>19</v>
      </c>
      <c r="I1262" s="153"/>
      <c r="L1262" s="149"/>
      <c r="M1262" s="154"/>
      <c r="T1262" s="155"/>
      <c r="AT1262" s="151" t="s">
        <v>177</v>
      </c>
      <c r="AU1262" s="151" t="s">
        <v>82</v>
      </c>
      <c r="AV1262" s="12" t="s">
        <v>80</v>
      </c>
      <c r="AW1262" s="12" t="s">
        <v>33</v>
      </c>
      <c r="AX1262" s="12" t="s">
        <v>72</v>
      </c>
      <c r="AY1262" s="151" t="s">
        <v>166</v>
      </c>
    </row>
    <row r="1263" spans="2:65" s="13" customFormat="1" ht="11.25">
      <c r="B1263" s="156"/>
      <c r="D1263" s="150" t="s">
        <v>177</v>
      </c>
      <c r="E1263" s="157" t="s">
        <v>19</v>
      </c>
      <c r="F1263" s="158" t="s">
        <v>974</v>
      </c>
      <c r="H1263" s="159">
        <v>59.13</v>
      </c>
      <c r="I1263" s="160"/>
      <c r="L1263" s="156"/>
      <c r="M1263" s="161"/>
      <c r="T1263" s="162"/>
      <c r="AT1263" s="157" t="s">
        <v>177</v>
      </c>
      <c r="AU1263" s="157" t="s">
        <v>82</v>
      </c>
      <c r="AV1263" s="13" t="s">
        <v>82</v>
      </c>
      <c r="AW1263" s="13" t="s">
        <v>33</v>
      </c>
      <c r="AX1263" s="13" t="s">
        <v>72</v>
      </c>
      <c r="AY1263" s="157" t="s">
        <v>166</v>
      </c>
    </row>
    <row r="1264" spans="2:65" s="12" customFormat="1" ht="11.25">
      <c r="B1264" s="149"/>
      <c r="D1264" s="150" t="s">
        <v>177</v>
      </c>
      <c r="E1264" s="151" t="s">
        <v>19</v>
      </c>
      <c r="F1264" s="152" t="s">
        <v>1492</v>
      </c>
      <c r="H1264" s="151" t="s">
        <v>19</v>
      </c>
      <c r="I1264" s="153"/>
      <c r="L1264" s="149"/>
      <c r="M1264" s="154"/>
      <c r="T1264" s="155"/>
      <c r="AT1264" s="151" t="s">
        <v>177</v>
      </c>
      <c r="AU1264" s="151" t="s">
        <v>82</v>
      </c>
      <c r="AV1264" s="12" t="s">
        <v>80</v>
      </c>
      <c r="AW1264" s="12" t="s">
        <v>33</v>
      </c>
      <c r="AX1264" s="12" t="s">
        <v>72</v>
      </c>
      <c r="AY1264" s="151" t="s">
        <v>166</v>
      </c>
    </row>
    <row r="1265" spans="2:51" s="13" customFormat="1" ht="11.25">
      <c r="B1265" s="156"/>
      <c r="D1265" s="150" t="s">
        <v>177</v>
      </c>
      <c r="E1265" s="157" t="s">
        <v>19</v>
      </c>
      <c r="F1265" s="158" t="s">
        <v>1493</v>
      </c>
      <c r="H1265" s="159">
        <v>117.8</v>
      </c>
      <c r="I1265" s="160"/>
      <c r="L1265" s="156"/>
      <c r="M1265" s="161"/>
      <c r="T1265" s="162"/>
      <c r="AT1265" s="157" t="s">
        <v>177</v>
      </c>
      <c r="AU1265" s="157" t="s">
        <v>82</v>
      </c>
      <c r="AV1265" s="13" t="s">
        <v>82</v>
      </c>
      <c r="AW1265" s="13" t="s">
        <v>33</v>
      </c>
      <c r="AX1265" s="13" t="s">
        <v>72</v>
      </c>
      <c r="AY1265" s="157" t="s">
        <v>166</v>
      </c>
    </row>
    <row r="1266" spans="2:51" s="13" customFormat="1" ht="11.25">
      <c r="B1266" s="156"/>
      <c r="D1266" s="150" t="s">
        <v>177</v>
      </c>
      <c r="E1266" s="157" t="s">
        <v>19</v>
      </c>
      <c r="F1266" s="158" t="s">
        <v>1494</v>
      </c>
      <c r="H1266" s="159">
        <v>589</v>
      </c>
      <c r="I1266" s="160"/>
      <c r="L1266" s="156"/>
      <c r="M1266" s="161"/>
      <c r="T1266" s="162"/>
      <c r="AT1266" s="157" t="s">
        <v>177</v>
      </c>
      <c r="AU1266" s="157" t="s">
        <v>82</v>
      </c>
      <c r="AV1266" s="13" t="s">
        <v>82</v>
      </c>
      <c r="AW1266" s="13" t="s">
        <v>33</v>
      </c>
      <c r="AX1266" s="13" t="s">
        <v>72</v>
      </c>
      <c r="AY1266" s="157" t="s">
        <v>166</v>
      </c>
    </row>
    <row r="1267" spans="2:51" s="12" customFormat="1" ht="11.25">
      <c r="B1267" s="149"/>
      <c r="D1267" s="150" t="s">
        <v>177</v>
      </c>
      <c r="E1267" s="151" t="s">
        <v>19</v>
      </c>
      <c r="F1267" s="152" t="s">
        <v>1495</v>
      </c>
      <c r="H1267" s="151" t="s">
        <v>19</v>
      </c>
      <c r="I1267" s="153"/>
      <c r="L1267" s="149"/>
      <c r="M1267" s="154"/>
      <c r="T1267" s="155"/>
      <c r="AT1267" s="151" t="s">
        <v>177</v>
      </c>
      <c r="AU1267" s="151" t="s">
        <v>82</v>
      </c>
      <c r="AV1267" s="12" t="s">
        <v>80</v>
      </c>
      <c r="AW1267" s="12" t="s">
        <v>33</v>
      </c>
      <c r="AX1267" s="12" t="s">
        <v>72</v>
      </c>
      <c r="AY1267" s="151" t="s">
        <v>166</v>
      </c>
    </row>
    <row r="1268" spans="2:51" s="13" customFormat="1" ht="11.25">
      <c r="B1268" s="156"/>
      <c r="D1268" s="150" t="s">
        <v>177</v>
      </c>
      <c r="E1268" s="157" t="s">
        <v>19</v>
      </c>
      <c r="F1268" s="158" t="s">
        <v>1496</v>
      </c>
      <c r="H1268" s="159">
        <v>1296.29</v>
      </c>
      <c r="I1268" s="160"/>
      <c r="L1268" s="156"/>
      <c r="M1268" s="161"/>
      <c r="T1268" s="162"/>
      <c r="AT1268" s="157" t="s">
        <v>177</v>
      </c>
      <c r="AU1268" s="157" t="s">
        <v>82</v>
      </c>
      <c r="AV1268" s="13" t="s">
        <v>82</v>
      </c>
      <c r="AW1268" s="13" t="s">
        <v>33</v>
      </c>
      <c r="AX1268" s="13" t="s">
        <v>72</v>
      </c>
      <c r="AY1268" s="157" t="s">
        <v>166</v>
      </c>
    </row>
    <row r="1269" spans="2:51" s="13" customFormat="1" ht="11.25">
      <c r="B1269" s="156"/>
      <c r="D1269" s="150" t="s">
        <v>177</v>
      </c>
      <c r="E1269" s="157" t="s">
        <v>19</v>
      </c>
      <c r="F1269" s="158" t="s">
        <v>1497</v>
      </c>
      <c r="H1269" s="159">
        <v>128.41</v>
      </c>
      <c r="I1269" s="160"/>
      <c r="L1269" s="156"/>
      <c r="M1269" s="161"/>
      <c r="T1269" s="162"/>
      <c r="AT1269" s="157" t="s">
        <v>177</v>
      </c>
      <c r="AU1269" s="157" t="s">
        <v>82</v>
      </c>
      <c r="AV1269" s="13" t="s">
        <v>82</v>
      </c>
      <c r="AW1269" s="13" t="s">
        <v>33</v>
      </c>
      <c r="AX1269" s="13" t="s">
        <v>72</v>
      </c>
      <c r="AY1269" s="157" t="s">
        <v>166</v>
      </c>
    </row>
    <row r="1270" spans="2:51" s="12" customFormat="1" ht="11.25">
      <c r="B1270" s="149"/>
      <c r="D1270" s="150" t="s">
        <v>177</v>
      </c>
      <c r="E1270" s="151" t="s">
        <v>19</v>
      </c>
      <c r="F1270" s="152" t="s">
        <v>1498</v>
      </c>
      <c r="H1270" s="151" t="s">
        <v>19</v>
      </c>
      <c r="I1270" s="153"/>
      <c r="L1270" s="149"/>
      <c r="M1270" s="154"/>
      <c r="T1270" s="155"/>
      <c r="AT1270" s="151" t="s">
        <v>177</v>
      </c>
      <c r="AU1270" s="151" t="s">
        <v>82</v>
      </c>
      <c r="AV1270" s="12" t="s">
        <v>80</v>
      </c>
      <c r="AW1270" s="12" t="s">
        <v>33</v>
      </c>
      <c r="AX1270" s="12" t="s">
        <v>72</v>
      </c>
      <c r="AY1270" s="151" t="s">
        <v>166</v>
      </c>
    </row>
    <row r="1271" spans="2:51" s="13" customFormat="1" ht="11.25">
      <c r="B1271" s="156"/>
      <c r="D1271" s="150" t="s">
        <v>177</v>
      </c>
      <c r="E1271" s="157" t="s">
        <v>19</v>
      </c>
      <c r="F1271" s="158" t="s">
        <v>1499</v>
      </c>
      <c r="H1271" s="159">
        <v>259.74</v>
      </c>
      <c r="I1271" s="160"/>
      <c r="L1271" s="156"/>
      <c r="M1271" s="161"/>
      <c r="T1271" s="162"/>
      <c r="AT1271" s="157" t="s">
        <v>177</v>
      </c>
      <c r="AU1271" s="157" t="s">
        <v>82</v>
      </c>
      <c r="AV1271" s="13" t="s">
        <v>82</v>
      </c>
      <c r="AW1271" s="13" t="s">
        <v>33</v>
      </c>
      <c r="AX1271" s="13" t="s">
        <v>72</v>
      </c>
      <c r="AY1271" s="157" t="s">
        <v>166</v>
      </c>
    </row>
    <row r="1272" spans="2:51" s="12" customFormat="1" ht="11.25">
      <c r="B1272" s="149"/>
      <c r="D1272" s="150" t="s">
        <v>177</v>
      </c>
      <c r="E1272" s="151" t="s">
        <v>19</v>
      </c>
      <c r="F1272" s="152" t="s">
        <v>1115</v>
      </c>
      <c r="H1272" s="151" t="s">
        <v>19</v>
      </c>
      <c r="I1272" s="153"/>
      <c r="L1272" s="149"/>
      <c r="M1272" s="154"/>
      <c r="T1272" s="155"/>
      <c r="AT1272" s="151" t="s">
        <v>177</v>
      </c>
      <c r="AU1272" s="151" t="s">
        <v>82</v>
      </c>
      <c r="AV1272" s="12" t="s">
        <v>80</v>
      </c>
      <c r="AW1272" s="12" t="s">
        <v>33</v>
      </c>
      <c r="AX1272" s="12" t="s">
        <v>72</v>
      </c>
      <c r="AY1272" s="151" t="s">
        <v>166</v>
      </c>
    </row>
    <row r="1273" spans="2:51" s="13" customFormat="1" ht="11.25">
      <c r="B1273" s="156"/>
      <c r="D1273" s="150" t="s">
        <v>177</v>
      </c>
      <c r="E1273" s="157" t="s">
        <v>19</v>
      </c>
      <c r="F1273" s="158" t="s">
        <v>1500</v>
      </c>
      <c r="H1273" s="159">
        <v>143.07</v>
      </c>
      <c r="I1273" s="160"/>
      <c r="L1273" s="156"/>
      <c r="M1273" s="161"/>
      <c r="T1273" s="162"/>
      <c r="AT1273" s="157" t="s">
        <v>177</v>
      </c>
      <c r="AU1273" s="157" t="s">
        <v>82</v>
      </c>
      <c r="AV1273" s="13" t="s">
        <v>82</v>
      </c>
      <c r="AW1273" s="13" t="s">
        <v>33</v>
      </c>
      <c r="AX1273" s="13" t="s">
        <v>72</v>
      </c>
      <c r="AY1273" s="157" t="s">
        <v>166</v>
      </c>
    </row>
    <row r="1274" spans="2:51" s="12" customFormat="1" ht="11.25">
      <c r="B1274" s="149"/>
      <c r="D1274" s="150" t="s">
        <v>177</v>
      </c>
      <c r="E1274" s="151" t="s">
        <v>19</v>
      </c>
      <c r="F1274" s="152" t="s">
        <v>1501</v>
      </c>
      <c r="H1274" s="151" t="s">
        <v>19</v>
      </c>
      <c r="I1274" s="153"/>
      <c r="L1274" s="149"/>
      <c r="M1274" s="154"/>
      <c r="T1274" s="155"/>
      <c r="AT1274" s="151" t="s">
        <v>177</v>
      </c>
      <c r="AU1274" s="151" t="s">
        <v>82</v>
      </c>
      <c r="AV1274" s="12" t="s">
        <v>80</v>
      </c>
      <c r="AW1274" s="12" t="s">
        <v>33</v>
      </c>
      <c r="AX1274" s="12" t="s">
        <v>72</v>
      </c>
      <c r="AY1274" s="151" t="s">
        <v>166</v>
      </c>
    </row>
    <row r="1275" spans="2:51" s="13" customFormat="1" ht="11.25">
      <c r="B1275" s="156"/>
      <c r="D1275" s="150" t="s">
        <v>177</v>
      </c>
      <c r="E1275" s="157" t="s">
        <v>19</v>
      </c>
      <c r="F1275" s="158" t="s">
        <v>1502</v>
      </c>
      <c r="H1275" s="159">
        <v>1004.22</v>
      </c>
      <c r="I1275" s="160"/>
      <c r="L1275" s="156"/>
      <c r="M1275" s="161"/>
      <c r="T1275" s="162"/>
      <c r="AT1275" s="157" t="s">
        <v>177</v>
      </c>
      <c r="AU1275" s="157" t="s">
        <v>82</v>
      </c>
      <c r="AV1275" s="13" t="s">
        <v>82</v>
      </c>
      <c r="AW1275" s="13" t="s">
        <v>33</v>
      </c>
      <c r="AX1275" s="13" t="s">
        <v>72</v>
      </c>
      <c r="AY1275" s="157" t="s">
        <v>166</v>
      </c>
    </row>
    <row r="1276" spans="2:51" s="13" customFormat="1" ht="11.25">
      <c r="B1276" s="156"/>
      <c r="D1276" s="150" t="s">
        <v>177</v>
      </c>
      <c r="E1276" s="157" t="s">
        <v>19</v>
      </c>
      <c r="F1276" s="158" t="s">
        <v>1503</v>
      </c>
      <c r="H1276" s="159">
        <v>91.43</v>
      </c>
      <c r="I1276" s="160"/>
      <c r="L1276" s="156"/>
      <c r="M1276" s="161"/>
      <c r="T1276" s="162"/>
      <c r="AT1276" s="157" t="s">
        <v>177</v>
      </c>
      <c r="AU1276" s="157" t="s">
        <v>82</v>
      </c>
      <c r="AV1276" s="13" t="s">
        <v>82</v>
      </c>
      <c r="AW1276" s="13" t="s">
        <v>33</v>
      </c>
      <c r="AX1276" s="13" t="s">
        <v>72</v>
      </c>
      <c r="AY1276" s="157" t="s">
        <v>166</v>
      </c>
    </row>
    <row r="1277" spans="2:51" s="12" customFormat="1" ht="11.25">
      <c r="B1277" s="149"/>
      <c r="D1277" s="150" t="s">
        <v>177</v>
      </c>
      <c r="E1277" s="151" t="s">
        <v>19</v>
      </c>
      <c r="F1277" s="152" t="s">
        <v>1504</v>
      </c>
      <c r="H1277" s="151" t="s">
        <v>19</v>
      </c>
      <c r="I1277" s="153"/>
      <c r="L1277" s="149"/>
      <c r="M1277" s="154"/>
      <c r="T1277" s="155"/>
      <c r="AT1277" s="151" t="s">
        <v>177</v>
      </c>
      <c r="AU1277" s="151" t="s">
        <v>82</v>
      </c>
      <c r="AV1277" s="12" t="s">
        <v>80</v>
      </c>
      <c r="AW1277" s="12" t="s">
        <v>33</v>
      </c>
      <c r="AX1277" s="12" t="s">
        <v>72</v>
      </c>
      <c r="AY1277" s="151" t="s">
        <v>166</v>
      </c>
    </row>
    <row r="1278" spans="2:51" s="13" customFormat="1" ht="11.25">
      <c r="B1278" s="156"/>
      <c r="D1278" s="150" t="s">
        <v>177</v>
      </c>
      <c r="E1278" s="157" t="s">
        <v>19</v>
      </c>
      <c r="F1278" s="158" t="s">
        <v>1505</v>
      </c>
      <c r="H1278" s="159">
        <v>353.96</v>
      </c>
      <c r="I1278" s="160"/>
      <c r="L1278" s="156"/>
      <c r="M1278" s="161"/>
      <c r="T1278" s="162"/>
      <c r="AT1278" s="157" t="s">
        <v>177</v>
      </c>
      <c r="AU1278" s="157" t="s">
        <v>82</v>
      </c>
      <c r="AV1278" s="13" t="s">
        <v>82</v>
      </c>
      <c r="AW1278" s="13" t="s">
        <v>33</v>
      </c>
      <c r="AX1278" s="13" t="s">
        <v>72</v>
      </c>
      <c r="AY1278" s="157" t="s">
        <v>166</v>
      </c>
    </row>
    <row r="1279" spans="2:51" s="12" customFormat="1" ht="11.25">
      <c r="B1279" s="149"/>
      <c r="D1279" s="150" t="s">
        <v>177</v>
      </c>
      <c r="E1279" s="151" t="s">
        <v>19</v>
      </c>
      <c r="F1279" s="152" t="s">
        <v>1506</v>
      </c>
      <c r="H1279" s="151" t="s">
        <v>19</v>
      </c>
      <c r="I1279" s="153"/>
      <c r="L1279" s="149"/>
      <c r="M1279" s="154"/>
      <c r="T1279" s="155"/>
      <c r="AT1279" s="151" t="s">
        <v>177</v>
      </c>
      <c r="AU1279" s="151" t="s">
        <v>82</v>
      </c>
      <c r="AV1279" s="12" t="s">
        <v>80</v>
      </c>
      <c r="AW1279" s="12" t="s">
        <v>33</v>
      </c>
      <c r="AX1279" s="12" t="s">
        <v>72</v>
      </c>
      <c r="AY1279" s="151" t="s">
        <v>166</v>
      </c>
    </row>
    <row r="1280" spans="2:51" s="12" customFormat="1" ht="11.25">
      <c r="B1280" s="149"/>
      <c r="D1280" s="150" t="s">
        <v>177</v>
      </c>
      <c r="E1280" s="151" t="s">
        <v>19</v>
      </c>
      <c r="F1280" s="152" t="s">
        <v>1075</v>
      </c>
      <c r="H1280" s="151" t="s">
        <v>19</v>
      </c>
      <c r="I1280" s="153"/>
      <c r="L1280" s="149"/>
      <c r="M1280" s="154"/>
      <c r="T1280" s="155"/>
      <c r="AT1280" s="151" t="s">
        <v>177</v>
      </c>
      <c r="AU1280" s="151" t="s">
        <v>82</v>
      </c>
      <c r="AV1280" s="12" t="s">
        <v>80</v>
      </c>
      <c r="AW1280" s="12" t="s">
        <v>33</v>
      </c>
      <c r="AX1280" s="12" t="s">
        <v>72</v>
      </c>
      <c r="AY1280" s="151" t="s">
        <v>166</v>
      </c>
    </row>
    <row r="1281" spans="2:65" s="13" customFormat="1" ht="11.25">
      <c r="B1281" s="156"/>
      <c r="D1281" s="150" t="s">
        <v>177</v>
      </c>
      <c r="E1281" s="157" t="s">
        <v>19</v>
      </c>
      <c r="F1281" s="158" t="s">
        <v>1507</v>
      </c>
      <c r="H1281" s="159">
        <v>1754.08</v>
      </c>
      <c r="I1281" s="160"/>
      <c r="L1281" s="156"/>
      <c r="M1281" s="161"/>
      <c r="T1281" s="162"/>
      <c r="AT1281" s="157" t="s">
        <v>177</v>
      </c>
      <c r="AU1281" s="157" t="s">
        <v>82</v>
      </c>
      <c r="AV1281" s="13" t="s">
        <v>82</v>
      </c>
      <c r="AW1281" s="13" t="s">
        <v>33</v>
      </c>
      <c r="AX1281" s="13" t="s">
        <v>72</v>
      </c>
      <c r="AY1281" s="157" t="s">
        <v>166</v>
      </c>
    </row>
    <row r="1282" spans="2:65" s="12" customFormat="1" ht="11.25">
      <c r="B1282" s="149"/>
      <c r="D1282" s="150" t="s">
        <v>177</v>
      </c>
      <c r="E1282" s="151" t="s">
        <v>19</v>
      </c>
      <c r="F1282" s="152" t="s">
        <v>1485</v>
      </c>
      <c r="H1282" s="151" t="s">
        <v>19</v>
      </c>
      <c r="I1282" s="153"/>
      <c r="L1282" s="149"/>
      <c r="M1282" s="154"/>
      <c r="T1282" s="155"/>
      <c r="AT1282" s="151" t="s">
        <v>177</v>
      </c>
      <c r="AU1282" s="151" t="s">
        <v>82</v>
      </c>
      <c r="AV1282" s="12" t="s">
        <v>80</v>
      </c>
      <c r="AW1282" s="12" t="s">
        <v>33</v>
      </c>
      <c r="AX1282" s="12" t="s">
        <v>72</v>
      </c>
      <c r="AY1282" s="151" t="s">
        <v>166</v>
      </c>
    </row>
    <row r="1283" spans="2:65" s="13" customFormat="1" ht="11.25">
      <c r="B1283" s="156"/>
      <c r="D1283" s="150" t="s">
        <v>177</v>
      </c>
      <c r="E1283" s="157" t="s">
        <v>19</v>
      </c>
      <c r="F1283" s="158" t="s">
        <v>1508</v>
      </c>
      <c r="H1283" s="159">
        <v>43.16</v>
      </c>
      <c r="I1283" s="160"/>
      <c r="L1283" s="156"/>
      <c r="M1283" s="161"/>
      <c r="T1283" s="162"/>
      <c r="AT1283" s="157" t="s">
        <v>177</v>
      </c>
      <c r="AU1283" s="157" t="s">
        <v>82</v>
      </c>
      <c r="AV1283" s="13" t="s">
        <v>82</v>
      </c>
      <c r="AW1283" s="13" t="s">
        <v>33</v>
      </c>
      <c r="AX1283" s="13" t="s">
        <v>72</v>
      </c>
      <c r="AY1283" s="157" t="s">
        <v>166</v>
      </c>
    </row>
    <row r="1284" spans="2:65" s="12" customFormat="1" ht="11.25">
      <c r="B1284" s="149"/>
      <c r="D1284" s="150" t="s">
        <v>177</v>
      </c>
      <c r="E1284" s="151" t="s">
        <v>19</v>
      </c>
      <c r="F1284" s="152" t="s">
        <v>1509</v>
      </c>
      <c r="H1284" s="151" t="s">
        <v>19</v>
      </c>
      <c r="I1284" s="153"/>
      <c r="L1284" s="149"/>
      <c r="M1284" s="154"/>
      <c r="T1284" s="155"/>
      <c r="AT1284" s="151" t="s">
        <v>177</v>
      </c>
      <c r="AU1284" s="151" t="s">
        <v>82</v>
      </c>
      <c r="AV1284" s="12" t="s">
        <v>80</v>
      </c>
      <c r="AW1284" s="12" t="s">
        <v>33</v>
      </c>
      <c r="AX1284" s="12" t="s">
        <v>72</v>
      </c>
      <c r="AY1284" s="151" t="s">
        <v>166</v>
      </c>
    </row>
    <row r="1285" spans="2:65" s="12" customFormat="1" ht="11.25">
      <c r="B1285" s="149"/>
      <c r="D1285" s="150" t="s">
        <v>177</v>
      </c>
      <c r="E1285" s="151" t="s">
        <v>19</v>
      </c>
      <c r="F1285" s="152" t="s">
        <v>1075</v>
      </c>
      <c r="H1285" s="151" t="s">
        <v>19</v>
      </c>
      <c r="I1285" s="153"/>
      <c r="L1285" s="149"/>
      <c r="M1285" s="154"/>
      <c r="T1285" s="155"/>
      <c r="AT1285" s="151" t="s">
        <v>177</v>
      </c>
      <c r="AU1285" s="151" t="s">
        <v>82</v>
      </c>
      <c r="AV1285" s="12" t="s">
        <v>80</v>
      </c>
      <c r="AW1285" s="12" t="s">
        <v>33</v>
      </c>
      <c r="AX1285" s="12" t="s">
        <v>72</v>
      </c>
      <c r="AY1285" s="151" t="s">
        <v>166</v>
      </c>
    </row>
    <row r="1286" spans="2:65" s="13" customFormat="1" ht="11.25">
      <c r="B1286" s="156"/>
      <c r="D1286" s="150" t="s">
        <v>177</v>
      </c>
      <c r="E1286" s="157" t="s">
        <v>19</v>
      </c>
      <c r="F1286" s="158" t="s">
        <v>1123</v>
      </c>
      <c r="H1286" s="159">
        <v>22.03</v>
      </c>
      <c r="I1286" s="160"/>
      <c r="L1286" s="156"/>
      <c r="M1286" s="161"/>
      <c r="T1286" s="162"/>
      <c r="AT1286" s="157" t="s">
        <v>177</v>
      </c>
      <c r="AU1286" s="157" t="s">
        <v>82</v>
      </c>
      <c r="AV1286" s="13" t="s">
        <v>82</v>
      </c>
      <c r="AW1286" s="13" t="s">
        <v>33</v>
      </c>
      <c r="AX1286" s="13" t="s">
        <v>72</v>
      </c>
      <c r="AY1286" s="157" t="s">
        <v>166</v>
      </c>
    </row>
    <row r="1287" spans="2:65" s="14" customFormat="1" ht="11.25">
      <c r="B1287" s="163"/>
      <c r="D1287" s="150" t="s">
        <v>177</v>
      </c>
      <c r="E1287" s="164" t="s">
        <v>19</v>
      </c>
      <c r="F1287" s="165" t="s">
        <v>206</v>
      </c>
      <c r="H1287" s="166">
        <v>6155.7299999999987</v>
      </c>
      <c r="I1287" s="167"/>
      <c r="L1287" s="163"/>
      <c r="M1287" s="168"/>
      <c r="T1287" s="169"/>
      <c r="AT1287" s="164" t="s">
        <v>177</v>
      </c>
      <c r="AU1287" s="164" t="s">
        <v>82</v>
      </c>
      <c r="AV1287" s="14" t="s">
        <v>173</v>
      </c>
      <c r="AW1287" s="14" t="s">
        <v>33</v>
      </c>
      <c r="AX1287" s="14" t="s">
        <v>80</v>
      </c>
      <c r="AY1287" s="164" t="s">
        <v>166</v>
      </c>
    </row>
    <row r="1288" spans="2:65" s="1" customFormat="1" ht="24.2" customHeight="1">
      <c r="B1288" s="33"/>
      <c r="C1288" s="132" t="s">
        <v>1510</v>
      </c>
      <c r="D1288" s="132" t="s">
        <v>168</v>
      </c>
      <c r="E1288" s="133" t="s">
        <v>1511</v>
      </c>
      <c r="F1288" s="134" t="s">
        <v>1512</v>
      </c>
      <c r="G1288" s="135" t="s">
        <v>188</v>
      </c>
      <c r="H1288" s="136">
        <v>18</v>
      </c>
      <c r="I1288" s="137"/>
      <c r="J1288" s="138">
        <f>ROUND(I1288*H1288,2)</f>
        <v>0</v>
      </c>
      <c r="K1288" s="134" t="s">
        <v>172</v>
      </c>
      <c r="L1288" s="33"/>
      <c r="M1288" s="139" t="s">
        <v>19</v>
      </c>
      <c r="N1288" s="140" t="s">
        <v>43</v>
      </c>
      <c r="P1288" s="141">
        <f>O1288*H1288</f>
        <v>0</v>
      </c>
      <c r="Q1288" s="141">
        <v>0</v>
      </c>
      <c r="R1288" s="141">
        <f>Q1288*H1288</f>
        <v>0</v>
      </c>
      <c r="S1288" s="141">
        <v>0</v>
      </c>
      <c r="T1288" s="142">
        <f>S1288*H1288</f>
        <v>0</v>
      </c>
      <c r="AR1288" s="143" t="s">
        <v>173</v>
      </c>
      <c r="AT1288" s="143" t="s">
        <v>168</v>
      </c>
      <c r="AU1288" s="143" t="s">
        <v>82</v>
      </c>
      <c r="AY1288" s="18" t="s">
        <v>166</v>
      </c>
      <c r="BE1288" s="144">
        <f>IF(N1288="základní",J1288,0)</f>
        <v>0</v>
      </c>
      <c r="BF1288" s="144">
        <f>IF(N1288="snížená",J1288,0)</f>
        <v>0</v>
      </c>
      <c r="BG1288" s="144">
        <f>IF(N1288="zákl. přenesená",J1288,0)</f>
        <v>0</v>
      </c>
      <c r="BH1288" s="144">
        <f>IF(N1288="sníž. přenesená",J1288,0)</f>
        <v>0</v>
      </c>
      <c r="BI1288" s="144">
        <f>IF(N1288="nulová",J1288,0)</f>
        <v>0</v>
      </c>
      <c r="BJ1288" s="18" t="s">
        <v>80</v>
      </c>
      <c r="BK1288" s="144">
        <f>ROUND(I1288*H1288,2)</f>
        <v>0</v>
      </c>
      <c r="BL1288" s="18" t="s">
        <v>173</v>
      </c>
      <c r="BM1288" s="143" t="s">
        <v>1513</v>
      </c>
    </row>
    <row r="1289" spans="2:65" s="1" customFormat="1" ht="11.25">
      <c r="B1289" s="33"/>
      <c r="D1289" s="145" t="s">
        <v>175</v>
      </c>
      <c r="F1289" s="146" t="s">
        <v>1514</v>
      </c>
      <c r="I1289" s="147"/>
      <c r="L1289" s="33"/>
      <c r="M1289" s="148"/>
      <c r="T1289" s="54"/>
      <c r="AT1289" s="18" t="s">
        <v>175</v>
      </c>
      <c r="AU1289" s="18" t="s">
        <v>82</v>
      </c>
    </row>
    <row r="1290" spans="2:65" s="12" customFormat="1" ht="11.25">
      <c r="B1290" s="149"/>
      <c r="D1290" s="150" t="s">
        <v>177</v>
      </c>
      <c r="E1290" s="151" t="s">
        <v>19</v>
      </c>
      <c r="F1290" s="152" t="s">
        <v>487</v>
      </c>
      <c r="H1290" s="151" t="s">
        <v>19</v>
      </c>
      <c r="I1290" s="153"/>
      <c r="L1290" s="149"/>
      <c r="M1290" s="154"/>
      <c r="T1290" s="155"/>
      <c r="AT1290" s="151" t="s">
        <v>177</v>
      </c>
      <c r="AU1290" s="151" t="s">
        <v>82</v>
      </c>
      <c r="AV1290" s="12" t="s">
        <v>80</v>
      </c>
      <c r="AW1290" s="12" t="s">
        <v>33</v>
      </c>
      <c r="AX1290" s="12" t="s">
        <v>72</v>
      </c>
      <c r="AY1290" s="151" t="s">
        <v>166</v>
      </c>
    </row>
    <row r="1291" spans="2:65" s="13" customFormat="1" ht="11.25">
      <c r="B1291" s="156"/>
      <c r="D1291" s="150" t="s">
        <v>177</v>
      </c>
      <c r="E1291" s="157" t="s">
        <v>19</v>
      </c>
      <c r="F1291" s="158" t="s">
        <v>1515</v>
      </c>
      <c r="H1291" s="159">
        <v>18</v>
      </c>
      <c r="I1291" s="160"/>
      <c r="L1291" s="156"/>
      <c r="M1291" s="161"/>
      <c r="T1291" s="162"/>
      <c r="AT1291" s="157" t="s">
        <v>177</v>
      </c>
      <c r="AU1291" s="157" t="s">
        <v>82</v>
      </c>
      <c r="AV1291" s="13" t="s">
        <v>82</v>
      </c>
      <c r="AW1291" s="13" t="s">
        <v>33</v>
      </c>
      <c r="AX1291" s="13" t="s">
        <v>80</v>
      </c>
      <c r="AY1291" s="157" t="s">
        <v>166</v>
      </c>
    </row>
    <row r="1292" spans="2:65" s="1" customFormat="1" ht="24.2" customHeight="1">
      <c r="B1292" s="33"/>
      <c r="C1292" s="132" t="s">
        <v>1516</v>
      </c>
      <c r="D1292" s="132" t="s">
        <v>168</v>
      </c>
      <c r="E1292" s="133" t="s">
        <v>1517</v>
      </c>
      <c r="F1292" s="134" t="s">
        <v>1518</v>
      </c>
      <c r="G1292" s="135" t="s">
        <v>188</v>
      </c>
      <c r="H1292" s="136">
        <v>2718.28</v>
      </c>
      <c r="I1292" s="137"/>
      <c r="J1292" s="138">
        <f>ROUND(I1292*H1292,2)</f>
        <v>0</v>
      </c>
      <c r="K1292" s="134" t="s">
        <v>172</v>
      </c>
      <c r="L1292" s="33"/>
      <c r="M1292" s="139" t="s">
        <v>19</v>
      </c>
      <c r="N1292" s="140" t="s">
        <v>43</v>
      </c>
      <c r="P1292" s="141">
        <f>O1292*H1292</f>
        <v>0</v>
      </c>
      <c r="Q1292" s="141">
        <v>0</v>
      </c>
      <c r="R1292" s="141">
        <f>Q1292*H1292</f>
        <v>0</v>
      </c>
      <c r="S1292" s="141">
        <v>0</v>
      </c>
      <c r="T1292" s="142">
        <f>S1292*H1292</f>
        <v>0</v>
      </c>
      <c r="AR1292" s="143" t="s">
        <v>173</v>
      </c>
      <c r="AT1292" s="143" t="s">
        <v>168</v>
      </c>
      <c r="AU1292" s="143" t="s">
        <v>82</v>
      </c>
      <c r="AY1292" s="18" t="s">
        <v>166</v>
      </c>
      <c r="BE1292" s="144">
        <f>IF(N1292="základní",J1292,0)</f>
        <v>0</v>
      </c>
      <c r="BF1292" s="144">
        <f>IF(N1292="snížená",J1292,0)</f>
        <v>0</v>
      </c>
      <c r="BG1292" s="144">
        <f>IF(N1292="zákl. přenesená",J1292,0)</f>
        <v>0</v>
      </c>
      <c r="BH1292" s="144">
        <f>IF(N1292="sníž. přenesená",J1292,0)</f>
        <v>0</v>
      </c>
      <c r="BI1292" s="144">
        <f>IF(N1292="nulová",J1292,0)</f>
        <v>0</v>
      </c>
      <c r="BJ1292" s="18" t="s">
        <v>80</v>
      </c>
      <c r="BK1292" s="144">
        <f>ROUND(I1292*H1292,2)</f>
        <v>0</v>
      </c>
      <c r="BL1292" s="18" t="s">
        <v>173</v>
      </c>
      <c r="BM1292" s="143" t="s">
        <v>1519</v>
      </c>
    </row>
    <row r="1293" spans="2:65" s="1" customFormat="1" ht="11.25">
      <c r="B1293" s="33"/>
      <c r="D1293" s="145" t="s">
        <v>175</v>
      </c>
      <c r="F1293" s="146" t="s">
        <v>1520</v>
      </c>
      <c r="I1293" s="147"/>
      <c r="L1293" s="33"/>
      <c r="M1293" s="148"/>
      <c r="T1293" s="54"/>
      <c r="AT1293" s="18" t="s">
        <v>175</v>
      </c>
      <c r="AU1293" s="18" t="s">
        <v>82</v>
      </c>
    </row>
    <row r="1294" spans="2:65" s="12" customFormat="1" ht="11.25">
      <c r="B1294" s="149"/>
      <c r="D1294" s="150" t="s">
        <v>177</v>
      </c>
      <c r="E1294" s="151" t="s">
        <v>19</v>
      </c>
      <c r="F1294" s="152" t="s">
        <v>407</v>
      </c>
      <c r="H1294" s="151" t="s">
        <v>19</v>
      </c>
      <c r="I1294" s="153"/>
      <c r="L1294" s="149"/>
      <c r="M1294" s="154"/>
      <c r="T1294" s="155"/>
      <c r="AT1294" s="151" t="s">
        <v>177</v>
      </c>
      <c r="AU1294" s="151" t="s">
        <v>82</v>
      </c>
      <c r="AV1294" s="12" t="s">
        <v>80</v>
      </c>
      <c r="AW1294" s="12" t="s">
        <v>33</v>
      </c>
      <c r="AX1294" s="12" t="s">
        <v>72</v>
      </c>
      <c r="AY1294" s="151" t="s">
        <v>166</v>
      </c>
    </row>
    <row r="1295" spans="2:65" s="12" customFormat="1" ht="11.25">
      <c r="B1295" s="149"/>
      <c r="D1295" s="150" t="s">
        <v>177</v>
      </c>
      <c r="E1295" s="151" t="s">
        <v>19</v>
      </c>
      <c r="F1295" s="152" t="s">
        <v>1521</v>
      </c>
      <c r="H1295" s="151" t="s">
        <v>19</v>
      </c>
      <c r="I1295" s="153"/>
      <c r="L1295" s="149"/>
      <c r="M1295" s="154"/>
      <c r="T1295" s="155"/>
      <c r="AT1295" s="151" t="s">
        <v>177</v>
      </c>
      <c r="AU1295" s="151" t="s">
        <v>82</v>
      </c>
      <c r="AV1295" s="12" t="s">
        <v>80</v>
      </c>
      <c r="AW1295" s="12" t="s">
        <v>33</v>
      </c>
      <c r="AX1295" s="12" t="s">
        <v>72</v>
      </c>
      <c r="AY1295" s="151" t="s">
        <v>166</v>
      </c>
    </row>
    <row r="1296" spans="2:65" s="13" customFormat="1" ht="11.25">
      <c r="B1296" s="156"/>
      <c r="D1296" s="150" t="s">
        <v>177</v>
      </c>
      <c r="E1296" s="157" t="s">
        <v>19</v>
      </c>
      <c r="F1296" s="158" t="s">
        <v>1522</v>
      </c>
      <c r="H1296" s="159">
        <v>643.84</v>
      </c>
      <c r="I1296" s="160"/>
      <c r="L1296" s="156"/>
      <c r="M1296" s="161"/>
      <c r="T1296" s="162"/>
      <c r="AT1296" s="157" t="s">
        <v>177</v>
      </c>
      <c r="AU1296" s="157" t="s">
        <v>82</v>
      </c>
      <c r="AV1296" s="13" t="s">
        <v>82</v>
      </c>
      <c r="AW1296" s="13" t="s">
        <v>33</v>
      </c>
      <c r="AX1296" s="13" t="s">
        <v>72</v>
      </c>
      <c r="AY1296" s="157" t="s">
        <v>166</v>
      </c>
    </row>
    <row r="1297" spans="2:65" s="13" customFormat="1" ht="11.25">
      <c r="B1297" s="156"/>
      <c r="D1297" s="150" t="s">
        <v>177</v>
      </c>
      <c r="E1297" s="157" t="s">
        <v>19</v>
      </c>
      <c r="F1297" s="158" t="s">
        <v>1523</v>
      </c>
      <c r="H1297" s="159">
        <v>157.1</v>
      </c>
      <c r="I1297" s="160"/>
      <c r="L1297" s="156"/>
      <c r="M1297" s="161"/>
      <c r="T1297" s="162"/>
      <c r="AT1297" s="157" t="s">
        <v>177</v>
      </c>
      <c r="AU1297" s="157" t="s">
        <v>82</v>
      </c>
      <c r="AV1297" s="13" t="s">
        <v>82</v>
      </c>
      <c r="AW1297" s="13" t="s">
        <v>33</v>
      </c>
      <c r="AX1297" s="13" t="s">
        <v>72</v>
      </c>
      <c r="AY1297" s="157" t="s">
        <v>166</v>
      </c>
    </row>
    <row r="1298" spans="2:65" s="12" customFormat="1" ht="11.25">
      <c r="B1298" s="149"/>
      <c r="D1298" s="150" t="s">
        <v>177</v>
      </c>
      <c r="E1298" s="151" t="s">
        <v>19</v>
      </c>
      <c r="F1298" s="152" t="s">
        <v>1492</v>
      </c>
      <c r="H1298" s="151" t="s">
        <v>19</v>
      </c>
      <c r="I1298" s="153"/>
      <c r="L1298" s="149"/>
      <c r="M1298" s="154"/>
      <c r="T1298" s="155"/>
      <c r="AT1298" s="151" t="s">
        <v>177</v>
      </c>
      <c r="AU1298" s="151" t="s">
        <v>82</v>
      </c>
      <c r="AV1298" s="12" t="s">
        <v>80</v>
      </c>
      <c r="AW1298" s="12" t="s">
        <v>33</v>
      </c>
      <c r="AX1298" s="12" t="s">
        <v>72</v>
      </c>
      <c r="AY1298" s="151" t="s">
        <v>166</v>
      </c>
    </row>
    <row r="1299" spans="2:65" s="13" customFormat="1" ht="11.25">
      <c r="B1299" s="156"/>
      <c r="D1299" s="150" t="s">
        <v>177</v>
      </c>
      <c r="E1299" s="157" t="s">
        <v>19</v>
      </c>
      <c r="F1299" s="158" t="s">
        <v>1493</v>
      </c>
      <c r="H1299" s="159">
        <v>117.8</v>
      </c>
      <c r="I1299" s="160"/>
      <c r="L1299" s="156"/>
      <c r="M1299" s="161"/>
      <c r="T1299" s="162"/>
      <c r="AT1299" s="157" t="s">
        <v>177</v>
      </c>
      <c r="AU1299" s="157" t="s">
        <v>82</v>
      </c>
      <c r="AV1299" s="13" t="s">
        <v>82</v>
      </c>
      <c r="AW1299" s="13" t="s">
        <v>33</v>
      </c>
      <c r="AX1299" s="13" t="s">
        <v>72</v>
      </c>
      <c r="AY1299" s="157" t="s">
        <v>166</v>
      </c>
    </row>
    <row r="1300" spans="2:65" s="13" customFormat="1" ht="11.25">
      <c r="B1300" s="156"/>
      <c r="D1300" s="150" t="s">
        <v>177</v>
      </c>
      <c r="E1300" s="157" t="s">
        <v>19</v>
      </c>
      <c r="F1300" s="158" t="s">
        <v>1494</v>
      </c>
      <c r="H1300" s="159">
        <v>589</v>
      </c>
      <c r="I1300" s="160"/>
      <c r="L1300" s="156"/>
      <c r="M1300" s="161"/>
      <c r="T1300" s="162"/>
      <c r="AT1300" s="157" t="s">
        <v>177</v>
      </c>
      <c r="AU1300" s="157" t="s">
        <v>82</v>
      </c>
      <c r="AV1300" s="13" t="s">
        <v>82</v>
      </c>
      <c r="AW1300" s="13" t="s">
        <v>33</v>
      </c>
      <c r="AX1300" s="13" t="s">
        <v>72</v>
      </c>
      <c r="AY1300" s="157" t="s">
        <v>166</v>
      </c>
    </row>
    <row r="1301" spans="2:65" s="12" customFormat="1" ht="11.25">
      <c r="B1301" s="149"/>
      <c r="D1301" s="150" t="s">
        <v>177</v>
      </c>
      <c r="E1301" s="151" t="s">
        <v>19</v>
      </c>
      <c r="F1301" s="152" t="s">
        <v>1115</v>
      </c>
      <c r="H1301" s="151" t="s">
        <v>19</v>
      </c>
      <c r="I1301" s="153"/>
      <c r="L1301" s="149"/>
      <c r="M1301" s="154"/>
      <c r="T1301" s="155"/>
      <c r="AT1301" s="151" t="s">
        <v>177</v>
      </c>
      <c r="AU1301" s="151" t="s">
        <v>82</v>
      </c>
      <c r="AV1301" s="12" t="s">
        <v>80</v>
      </c>
      <c r="AW1301" s="12" t="s">
        <v>33</v>
      </c>
      <c r="AX1301" s="12" t="s">
        <v>72</v>
      </c>
      <c r="AY1301" s="151" t="s">
        <v>166</v>
      </c>
    </row>
    <row r="1302" spans="2:65" s="13" customFormat="1" ht="11.25">
      <c r="B1302" s="156"/>
      <c r="D1302" s="150" t="s">
        <v>177</v>
      </c>
      <c r="E1302" s="157" t="s">
        <v>19</v>
      </c>
      <c r="F1302" s="158" t="s">
        <v>1116</v>
      </c>
      <c r="H1302" s="159">
        <v>134.49</v>
      </c>
      <c r="I1302" s="160"/>
      <c r="L1302" s="156"/>
      <c r="M1302" s="161"/>
      <c r="T1302" s="162"/>
      <c r="AT1302" s="157" t="s">
        <v>177</v>
      </c>
      <c r="AU1302" s="157" t="s">
        <v>82</v>
      </c>
      <c r="AV1302" s="13" t="s">
        <v>82</v>
      </c>
      <c r="AW1302" s="13" t="s">
        <v>33</v>
      </c>
      <c r="AX1302" s="13" t="s">
        <v>72</v>
      </c>
      <c r="AY1302" s="157" t="s">
        <v>166</v>
      </c>
    </row>
    <row r="1303" spans="2:65" s="12" customFormat="1" ht="11.25">
      <c r="B1303" s="149"/>
      <c r="D1303" s="150" t="s">
        <v>177</v>
      </c>
      <c r="E1303" s="151" t="s">
        <v>19</v>
      </c>
      <c r="F1303" s="152" t="s">
        <v>1070</v>
      </c>
      <c r="H1303" s="151" t="s">
        <v>19</v>
      </c>
      <c r="I1303" s="153"/>
      <c r="L1303" s="149"/>
      <c r="M1303" s="154"/>
      <c r="T1303" s="155"/>
      <c r="AT1303" s="151" t="s">
        <v>177</v>
      </c>
      <c r="AU1303" s="151" t="s">
        <v>82</v>
      </c>
      <c r="AV1303" s="12" t="s">
        <v>80</v>
      </c>
      <c r="AW1303" s="12" t="s">
        <v>33</v>
      </c>
      <c r="AX1303" s="12" t="s">
        <v>72</v>
      </c>
      <c r="AY1303" s="151" t="s">
        <v>166</v>
      </c>
    </row>
    <row r="1304" spans="2:65" s="13" customFormat="1" ht="11.25">
      <c r="B1304" s="156"/>
      <c r="D1304" s="150" t="s">
        <v>177</v>
      </c>
      <c r="E1304" s="157" t="s">
        <v>19</v>
      </c>
      <c r="F1304" s="158" t="s">
        <v>1122</v>
      </c>
      <c r="H1304" s="159">
        <v>176.98</v>
      </c>
      <c r="I1304" s="160"/>
      <c r="L1304" s="156"/>
      <c r="M1304" s="161"/>
      <c r="T1304" s="162"/>
      <c r="AT1304" s="157" t="s">
        <v>177</v>
      </c>
      <c r="AU1304" s="157" t="s">
        <v>82</v>
      </c>
      <c r="AV1304" s="13" t="s">
        <v>82</v>
      </c>
      <c r="AW1304" s="13" t="s">
        <v>33</v>
      </c>
      <c r="AX1304" s="13" t="s">
        <v>72</v>
      </c>
      <c r="AY1304" s="157" t="s">
        <v>166</v>
      </c>
    </row>
    <row r="1305" spans="2:65" s="12" customFormat="1" ht="11.25">
      <c r="B1305" s="149"/>
      <c r="D1305" s="150" t="s">
        <v>177</v>
      </c>
      <c r="E1305" s="151" t="s">
        <v>19</v>
      </c>
      <c r="F1305" s="152" t="s">
        <v>1084</v>
      </c>
      <c r="H1305" s="151" t="s">
        <v>19</v>
      </c>
      <c r="I1305" s="153"/>
      <c r="L1305" s="149"/>
      <c r="M1305" s="154"/>
      <c r="T1305" s="155"/>
      <c r="AT1305" s="151" t="s">
        <v>177</v>
      </c>
      <c r="AU1305" s="151" t="s">
        <v>82</v>
      </c>
      <c r="AV1305" s="12" t="s">
        <v>80</v>
      </c>
      <c r="AW1305" s="12" t="s">
        <v>33</v>
      </c>
      <c r="AX1305" s="12" t="s">
        <v>72</v>
      </c>
      <c r="AY1305" s="151" t="s">
        <v>166</v>
      </c>
    </row>
    <row r="1306" spans="2:65" s="12" customFormat="1" ht="11.25">
      <c r="B1306" s="149"/>
      <c r="D1306" s="150" t="s">
        <v>177</v>
      </c>
      <c r="E1306" s="151" t="s">
        <v>19</v>
      </c>
      <c r="F1306" s="152" t="s">
        <v>1075</v>
      </c>
      <c r="H1306" s="151" t="s">
        <v>19</v>
      </c>
      <c r="I1306" s="153"/>
      <c r="L1306" s="149"/>
      <c r="M1306" s="154"/>
      <c r="T1306" s="155"/>
      <c r="AT1306" s="151" t="s">
        <v>177</v>
      </c>
      <c r="AU1306" s="151" t="s">
        <v>82</v>
      </c>
      <c r="AV1306" s="12" t="s">
        <v>80</v>
      </c>
      <c r="AW1306" s="12" t="s">
        <v>33</v>
      </c>
      <c r="AX1306" s="12" t="s">
        <v>72</v>
      </c>
      <c r="AY1306" s="151" t="s">
        <v>166</v>
      </c>
    </row>
    <row r="1307" spans="2:65" s="13" customFormat="1" ht="11.25">
      <c r="B1307" s="156"/>
      <c r="D1307" s="150" t="s">
        <v>177</v>
      </c>
      <c r="E1307" s="157" t="s">
        <v>19</v>
      </c>
      <c r="F1307" s="158" t="s">
        <v>1484</v>
      </c>
      <c r="H1307" s="159">
        <v>877.04</v>
      </c>
      <c r="I1307" s="160"/>
      <c r="L1307" s="156"/>
      <c r="M1307" s="161"/>
      <c r="T1307" s="162"/>
      <c r="AT1307" s="157" t="s">
        <v>177</v>
      </c>
      <c r="AU1307" s="157" t="s">
        <v>82</v>
      </c>
      <c r="AV1307" s="13" t="s">
        <v>82</v>
      </c>
      <c r="AW1307" s="13" t="s">
        <v>33</v>
      </c>
      <c r="AX1307" s="13" t="s">
        <v>72</v>
      </c>
      <c r="AY1307" s="157" t="s">
        <v>166</v>
      </c>
    </row>
    <row r="1308" spans="2:65" s="12" customFormat="1" ht="11.25">
      <c r="B1308" s="149"/>
      <c r="D1308" s="150" t="s">
        <v>177</v>
      </c>
      <c r="E1308" s="151" t="s">
        <v>19</v>
      </c>
      <c r="F1308" s="152" t="s">
        <v>1370</v>
      </c>
      <c r="H1308" s="151" t="s">
        <v>19</v>
      </c>
      <c r="I1308" s="153"/>
      <c r="L1308" s="149"/>
      <c r="M1308" s="154"/>
      <c r="T1308" s="155"/>
      <c r="AT1308" s="151" t="s">
        <v>177</v>
      </c>
      <c r="AU1308" s="151" t="s">
        <v>82</v>
      </c>
      <c r="AV1308" s="12" t="s">
        <v>80</v>
      </c>
      <c r="AW1308" s="12" t="s">
        <v>33</v>
      </c>
      <c r="AX1308" s="12" t="s">
        <v>72</v>
      </c>
      <c r="AY1308" s="151" t="s">
        <v>166</v>
      </c>
    </row>
    <row r="1309" spans="2:65" s="12" customFormat="1" ht="11.25">
      <c r="B1309" s="149"/>
      <c r="D1309" s="150" t="s">
        <v>177</v>
      </c>
      <c r="E1309" s="151" t="s">
        <v>19</v>
      </c>
      <c r="F1309" s="152" t="s">
        <v>1075</v>
      </c>
      <c r="H1309" s="151" t="s">
        <v>19</v>
      </c>
      <c r="I1309" s="153"/>
      <c r="L1309" s="149"/>
      <c r="M1309" s="154"/>
      <c r="T1309" s="155"/>
      <c r="AT1309" s="151" t="s">
        <v>177</v>
      </c>
      <c r="AU1309" s="151" t="s">
        <v>82</v>
      </c>
      <c r="AV1309" s="12" t="s">
        <v>80</v>
      </c>
      <c r="AW1309" s="12" t="s">
        <v>33</v>
      </c>
      <c r="AX1309" s="12" t="s">
        <v>72</v>
      </c>
      <c r="AY1309" s="151" t="s">
        <v>166</v>
      </c>
    </row>
    <row r="1310" spans="2:65" s="13" customFormat="1" ht="11.25">
      <c r="B1310" s="156"/>
      <c r="D1310" s="150" t="s">
        <v>177</v>
      </c>
      <c r="E1310" s="157" t="s">
        <v>19</v>
      </c>
      <c r="F1310" s="158" t="s">
        <v>1123</v>
      </c>
      <c r="H1310" s="159">
        <v>22.03</v>
      </c>
      <c r="I1310" s="160"/>
      <c r="L1310" s="156"/>
      <c r="M1310" s="161"/>
      <c r="T1310" s="162"/>
      <c r="AT1310" s="157" t="s">
        <v>177</v>
      </c>
      <c r="AU1310" s="157" t="s">
        <v>82</v>
      </c>
      <c r="AV1310" s="13" t="s">
        <v>82</v>
      </c>
      <c r="AW1310" s="13" t="s">
        <v>33</v>
      </c>
      <c r="AX1310" s="13" t="s">
        <v>72</v>
      </c>
      <c r="AY1310" s="157" t="s">
        <v>166</v>
      </c>
    </row>
    <row r="1311" spans="2:65" s="14" customFormat="1" ht="11.25">
      <c r="B1311" s="163"/>
      <c r="D1311" s="150" t="s">
        <v>177</v>
      </c>
      <c r="E1311" s="164" t="s">
        <v>19</v>
      </c>
      <c r="F1311" s="165" t="s">
        <v>206</v>
      </c>
      <c r="H1311" s="166">
        <v>2718.28</v>
      </c>
      <c r="I1311" s="167"/>
      <c r="L1311" s="163"/>
      <c r="M1311" s="168"/>
      <c r="T1311" s="169"/>
      <c r="AT1311" s="164" t="s">
        <v>177</v>
      </c>
      <c r="AU1311" s="164" t="s">
        <v>82</v>
      </c>
      <c r="AV1311" s="14" t="s">
        <v>173</v>
      </c>
      <c r="AW1311" s="14" t="s">
        <v>33</v>
      </c>
      <c r="AX1311" s="14" t="s">
        <v>80</v>
      </c>
      <c r="AY1311" s="164" t="s">
        <v>166</v>
      </c>
    </row>
    <row r="1312" spans="2:65" s="1" customFormat="1" ht="24.2" customHeight="1">
      <c r="B1312" s="33"/>
      <c r="C1312" s="132" t="s">
        <v>1524</v>
      </c>
      <c r="D1312" s="132" t="s">
        <v>168</v>
      </c>
      <c r="E1312" s="133" t="s">
        <v>1525</v>
      </c>
      <c r="F1312" s="134" t="s">
        <v>1526</v>
      </c>
      <c r="G1312" s="135" t="s">
        <v>188</v>
      </c>
      <c r="H1312" s="136">
        <v>1219.1199999999999</v>
      </c>
      <c r="I1312" s="137"/>
      <c r="J1312" s="138">
        <f>ROUND(I1312*H1312,2)</f>
        <v>0</v>
      </c>
      <c r="K1312" s="134" t="s">
        <v>172</v>
      </c>
      <c r="L1312" s="33"/>
      <c r="M1312" s="139" t="s">
        <v>19</v>
      </c>
      <c r="N1312" s="140" t="s">
        <v>43</v>
      </c>
      <c r="P1312" s="141">
        <f>O1312*H1312</f>
        <v>0</v>
      </c>
      <c r="Q1312" s="141">
        <v>2.0999999999999999E-3</v>
      </c>
      <c r="R1312" s="141">
        <f>Q1312*H1312</f>
        <v>2.5601519999999995</v>
      </c>
      <c r="S1312" s="141">
        <v>0</v>
      </c>
      <c r="T1312" s="142">
        <f>S1312*H1312</f>
        <v>0</v>
      </c>
      <c r="AR1312" s="143" t="s">
        <v>173</v>
      </c>
      <c r="AT1312" s="143" t="s">
        <v>168</v>
      </c>
      <c r="AU1312" s="143" t="s">
        <v>82</v>
      </c>
      <c r="AY1312" s="18" t="s">
        <v>166</v>
      </c>
      <c r="BE1312" s="144">
        <f>IF(N1312="základní",J1312,0)</f>
        <v>0</v>
      </c>
      <c r="BF1312" s="144">
        <f>IF(N1312="snížená",J1312,0)</f>
        <v>0</v>
      </c>
      <c r="BG1312" s="144">
        <f>IF(N1312="zákl. přenesená",J1312,0)</f>
        <v>0</v>
      </c>
      <c r="BH1312" s="144">
        <f>IF(N1312="sníž. přenesená",J1312,0)</f>
        <v>0</v>
      </c>
      <c r="BI1312" s="144">
        <f>IF(N1312="nulová",J1312,0)</f>
        <v>0</v>
      </c>
      <c r="BJ1312" s="18" t="s">
        <v>80</v>
      </c>
      <c r="BK1312" s="144">
        <f>ROUND(I1312*H1312,2)</f>
        <v>0</v>
      </c>
      <c r="BL1312" s="18" t="s">
        <v>173</v>
      </c>
      <c r="BM1312" s="143" t="s">
        <v>1527</v>
      </c>
    </row>
    <row r="1313" spans="2:65" s="1" customFormat="1" ht="11.25">
      <c r="B1313" s="33"/>
      <c r="D1313" s="145" t="s">
        <v>175</v>
      </c>
      <c r="F1313" s="146" t="s">
        <v>1528</v>
      </c>
      <c r="I1313" s="147"/>
      <c r="L1313" s="33"/>
      <c r="M1313" s="148"/>
      <c r="T1313" s="54"/>
      <c r="AT1313" s="18" t="s">
        <v>175</v>
      </c>
      <c r="AU1313" s="18" t="s">
        <v>82</v>
      </c>
    </row>
    <row r="1314" spans="2:65" s="12" customFormat="1" ht="11.25">
      <c r="B1314" s="149"/>
      <c r="D1314" s="150" t="s">
        <v>177</v>
      </c>
      <c r="E1314" s="151" t="s">
        <v>19</v>
      </c>
      <c r="F1314" s="152" t="s">
        <v>407</v>
      </c>
      <c r="H1314" s="151" t="s">
        <v>19</v>
      </c>
      <c r="I1314" s="153"/>
      <c r="L1314" s="149"/>
      <c r="M1314" s="154"/>
      <c r="T1314" s="155"/>
      <c r="AT1314" s="151" t="s">
        <v>177</v>
      </c>
      <c r="AU1314" s="151" t="s">
        <v>82</v>
      </c>
      <c r="AV1314" s="12" t="s">
        <v>80</v>
      </c>
      <c r="AW1314" s="12" t="s">
        <v>33</v>
      </c>
      <c r="AX1314" s="12" t="s">
        <v>72</v>
      </c>
      <c r="AY1314" s="151" t="s">
        <v>166</v>
      </c>
    </row>
    <row r="1315" spans="2:65" s="12" customFormat="1" ht="11.25">
      <c r="B1315" s="149"/>
      <c r="D1315" s="150" t="s">
        <v>177</v>
      </c>
      <c r="E1315" s="151" t="s">
        <v>19</v>
      </c>
      <c r="F1315" s="152" t="s">
        <v>1115</v>
      </c>
      <c r="H1315" s="151" t="s">
        <v>19</v>
      </c>
      <c r="I1315" s="153"/>
      <c r="L1315" s="149"/>
      <c r="M1315" s="154"/>
      <c r="T1315" s="155"/>
      <c r="AT1315" s="151" t="s">
        <v>177</v>
      </c>
      <c r="AU1315" s="151" t="s">
        <v>82</v>
      </c>
      <c r="AV1315" s="12" t="s">
        <v>80</v>
      </c>
      <c r="AW1315" s="12" t="s">
        <v>33</v>
      </c>
      <c r="AX1315" s="12" t="s">
        <v>72</v>
      </c>
      <c r="AY1315" s="151" t="s">
        <v>166</v>
      </c>
    </row>
    <row r="1316" spans="2:65" s="13" customFormat="1" ht="11.25">
      <c r="B1316" s="156"/>
      <c r="D1316" s="150" t="s">
        <v>177</v>
      </c>
      <c r="E1316" s="157" t="s">
        <v>19</v>
      </c>
      <c r="F1316" s="158" t="s">
        <v>1500</v>
      </c>
      <c r="H1316" s="159">
        <v>143.07</v>
      </c>
      <c r="I1316" s="160"/>
      <c r="L1316" s="156"/>
      <c r="M1316" s="161"/>
      <c r="T1316" s="162"/>
      <c r="AT1316" s="157" t="s">
        <v>177</v>
      </c>
      <c r="AU1316" s="157" t="s">
        <v>82</v>
      </c>
      <c r="AV1316" s="13" t="s">
        <v>82</v>
      </c>
      <c r="AW1316" s="13" t="s">
        <v>33</v>
      </c>
      <c r="AX1316" s="13" t="s">
        <v>72</v>
      </c>
      <c r="AY1316" s="157" t="s">
        <v>166</v>
      </c>
    </row>
    <row r="1317" spans="2:65" s="12" customFormat="1" ht="11.25">
      <c r="B1317" s="149"/>
      <c r="D1317" s="150" t="s">
        <v>177</v>
      </c>
      <c r="E1317" s="151" t="s">
        <v>19</v>
      </c>
      <c r="F1317" s="152" t="s">
        <v>1070</v>
      </c>
      <c r="H1317" s="151" t="s">
        <v>19</v>
      </c>
      <c r="I1317" s="153"/>
      <c r="L1317" s="149"/>
      <c r="M1317" s="154"/>
      <c r="T1317" s="155"/>
      <c r="AT1317" s="151" t="s">
        <v>177</v>
      </c>
      <c r="AU1317" s="151" t="s">
        <v>82</v>
      </c>
      <c r="AV1317" s="12" t="s">
        <v>80</v>
      </c>
      <c r="AW1317" s="12" t="s">
        <v>33</v>
      </c>
      <c r="AX1317" s="12" t="s">
        <v>72</v>
      </c>
      <c r="AY1317" s="151" t="s">
        <v>166</v>
      </c>
    </row>
    <row r="1318" spans="2:65" s="13" customFormat="1" ht="11.25">
      <c r="B1318" s="156"/>
      <c r="D1318" s="150" t="s">
        <v>177</v>
      </c>
      <c r="E1318" s="157" t="s">
        <v>19</v>
      </c>
      <c r="F1318" s="158" t="s">
        <v>1122</v>
      </c>
      <c r="H1318" s="159">
        <v>176.98</v>
      </c>
      <c r="I1318" s="160"/>
      <c r="L1318" s="156"/>
      <c r="M1318" s="161"/>
      <c r="T1318" s="162"/>
      <c r="AT1318" s="157" t="s">
        <v>177</v>
      </c>
      <c r="AU1318" s="157" t="s">
        <v>82</v>
      </c>
      <c r="AV1318" s="13" t="s">
        <v>82</v>
      </c>
      <c r="AW1318" s="13" t="s">
        <v>33</v>
      </c>
      <c r="AX1318" s="13" t="s">
        <v>72</v>
      </c>
      <c r="AY1318" s="157" t="s">
        <v>166</v>
      </c>
    </row>
    <row r="1319" spans="2:65" s="12" customFormat="1" ht="11.25">
      <c r="B1319" s="149"/>
      <c r="D1319" s="150" t="s">
        <v>177</v>
      </c>
      <c r="E1319" s="151" t="s">
        <v>19</v>
      </c>
      <c r="F1319" s="152" t="s">
        <v>1483</v>
      </c>
      <c r="H1319" s="151" t="s">
        <v>19</v>
      </c>
      <c r="I1319" s="153"/>
      <c r="L1319" s="149"/>
      <c r="M1319" s="154"/>
      <c r="T1319" s="155"/>
      <c r="AT1319" s="151" t="s">
        <v>177</v>
      </c>
      <c r="AU1319" s="151" t="s">
        <v>82</v>
      </c>
      <c r="AV1319" s="12" t="s">
        <v>80</v>
      </c>
      <c r="AW1319" s="12" t="s">
        <v>33</v>
      </c>
      <c r="AX1319" s="12" t="s">
        <v>72</v>
      </c>
      <c r="AY1319" s="151" t="s">
        <v>166</v>
      </c>
    </row>
    <row r="1320" spans="2:65" s="12" customFormat="1" ht="11.25">
      <c r="B1320" s="149"/>
      <c r="D1320" s="150" t="s">
        <v>177</v>
      </c>
      <c r="E1320" s="151" t="s">
        <v>19</v>
      </c>
      <c r="F1320" s="152" t="s">
        <v>1075</v>
      </c>
      <c r="H1320" s="151" t="s">
        <v>19</v>
      </c>
      <c r="I1320" s="153"/>
      <c r="L1320" s="149"/>
      <c r="M1320" s="154"/>
      <c r="T1320" s="155"/>
      <c r="AT1320" s="151" t="s">
        <v>177</v>
      </c>
      <c r="AU1320" s="151" t="s">
        <v>82</v>
      </c>
      <c r="AV1320" s="12" t="s">
        <v>80</v>
      </c>
      <c r="AW1320" s="12" t="s">
        <v>33</v>
      </c>
      <c r="AX1320" s="12" t="s">
        <v>72</v>
      </c>
      <c r="AY1320" s="151" t="s">
        <v>166</v>
      </c>
    </row>
    <row r="1321" spans="2:65" s="13" customFormat="1" ht="11.25">
      <c r="B1321" s="156"/>
      <c r="D1321" s="150" t="s">
        <v>177</v>
      </c>
      <c r="E1321" s="157" t="s">
        <v>19</v>
      </c>
      <c r="F1321" s="158" t="s">
        <v>1484</v>
      </c>
      <c r="H1321" s="159">
        <v>877.04</v>
      </c>
      <c r="I1321" s="160"/>
      <c r="L1321" s="156"/>
      <c r="M1321" s="161"/>
      <c r="T1321" s="162"/>
      <c r="AT1321" s="157" t="s">
        <v>177</v>
      </c>
      <c r="AU1321" s="157" t="s">
        <v>82</v>
      </c>
      <c r="AV1321" s="13" t="s">
        <v>82</v>
      </c>
      <c r="AW1321" s="13" t="s">
        <v>33</v>
      </c>
      <c r="AX1321" s="13" t="s">
        <v>72</v>
      </c>
      <c r="AY1321" s="157" t="s">
        <v>166</v>
      </c>
    </row>
    <row r="1322" spans="2:65" s="12" customFormat="1" ht="11.25">
      <c r="B1322" s="149"/>
      <c r="D1322" s="150" t="s">
        <v>177</v>
      </c>
      <c r="E1322" s="151" t="s">
        <v>19</v>
      </c>
      <c r="F1322" s="152" t="s">
        <v>1073</v>
      </c>
      <c r="H1322" s="151" t="s">
        <v>19</v>
      </c>
      <c r="I1322" s="153"/>
      <c r="L1322" s="149"/>
      <c r="M1322" s="154"/>
      <c r="T1322" s="155"/>
      <c r="AT1322" s="151" t="s">
        <v>177</v>
      </c>
      <c r="AU1322" s="151" t="s">
        <v>82</v>
      </c>
      <c r="AV1322" s="12" t="s">
        <v>80</v>
      </c>
      <c r="AW1322" s="12" t="s">
        <v>33</v>
      </c>
      <c r="AX1322" s="12" t="s">
        <v>72</v>
      </c>
      <c r="AY1322" s="151" t="s">
        <v>166</v>
      </c>
    </row>
    <row r="1323" spans="2:65" s="12" customFormat="1" ht="11.25">
      <c r="B1323" s="149"/>
      <c r="D1323" s="150" t="s">
        <v>177</v>
      </c>
      <c r="E1323" s="151" t="s">
        <v>19</v>
      </c>
      <c r="F1323" s="152" t="s">
        <v>1075</v>
      </c>
      <c r="H1323" s="151" t="s">
        <v>19</v>
      </c>
      <c r="I1323" s="153"/>
      <c r="L1323" s="149"/>
      <c r="M1323" s="154"/>
      <c r="T1323" s="155"/>
      <c r="AT1323" s="151" t="s">
        <v>177</v>
      </c>
      <c r="AU1323" s="151" t="s">
        <v>82</v>
      </c>
      <c r="AV1323" s="12" t="s">
        <v>80</v>
      </c>
      <c r="AW1323" s="12" t="s">
        <v>33</v>
      </c>
      <c r="AX1323" s="12" t="s">
        <v>72</v>
      </c>
      <c r="AY1323" s="151" t="s">
        <v>166</v>
      </c>
    </row>
    <row r="1324" spans="2:65" s="13" customFormat="1" ht="11.25">
      <c r="B1324" s="156"/>
      <c r="D1324" s="150" t="s">
        <v>177</v>
      </c>
      <c r="E1324" s="157" t="s">
        <v>19</v>
      </c>
      <c r="F1324" s="158" t="s">
        <v>1123</v>
      </c>
      <c r="H1324" s="159">
        <v>22.03</v>
      </c>
      <c r="I1324" s="160"/>
      <c r="L1324" s="156"/>
      <c r="M1324" s="161"/>
      <c r="T1324" s="162"/>
      <c r="AT1324" s="157" t="s">
        <v>177</v>
      </c>
      <c r="AU1324" s="157" t="s">
        <v>82</v>
      </c>
      <c r="AV1324" s="13" t="s">
        <v>82</v>
      </c>
      <c r="AW1324" s="13" t="s">
        <v>33</v>
      </c>
      <c r="AX1324" s="13" t="s">
        <v>72</v>
      </c>
      <c r="AY1324" s="157" t="s">
        <v>166</v>
      </c>
    </row>
    <row r="1325" spans="2:65" s="14" customFormat="1" ht="11.25">
      <c r="B1325" s="163"/>
      <c r="D1325" s="150" t="s">
        <v>177</v>
      </c>
      <c r="E1325" s="164" t="s">
        <v>19</v>
      </c>
      <c r="F1325" s="165" t="s">
        <v>206</v>
      </c>
      <c r="H1325" s="166">
        <v>1219.1199999999999</v>
      </c>
      <c r="I1325" s="167"/>
      <c r="L1325" s="163"/>
      <c r="M1325" s="168"/>
      <c r="T1325" s="169"/>
      <c r="AT1325" s="164" t="s">
        <v>177</v>
      </c>
      <c r="AU1325" s="164" t="s">
        <v>82</v>
      </c>
      <c r="AV1325" s="14" t="s">
        <v>173</v>
      </c>
      <c r="AW1325" s="14" t="s">
        <v>33</v>
      </c>
      <c r="AX1325" s="14" t="s">
        <v>80</v>
      </c>
      <c r="AY1325" s="164" t="s">
        <v>166</v>
      </c>
    </row>
    <row r="1326" spans="2:65" s="1" customFormat="1" ht="16.5" customHeight="1">
      <c r="B1326" s="33"/>
      <c r="C1326" s="132" t="s">
        <v>1529</v>
      </c>
      <c r="D1326" s="132" t="s">
        <v>168</v>
      </c>
      <c r="E1326" s="133" t="s">
        <v>1530</v>
      </c>
      <c r="F1326" s="134" t="s">
        <v>1531</v>
      </c>
      <c r="G1326" s="135" t="s">
        <v>197</v>
      </c>
      <c r="H1326" s="136">
        <v>0.05</v>
      </c>
      <c r="I1326" s="137"/>
      <c r="J1326" s="138">
        <f>ROUND(I1326*H1326,2)</f>
        <v>0</v>
      </c>
      <c r="K1326" s="134" t="s">
        <v>172</v>
      </c>
      <c r="L1326" s="33"/>
      <c r="M1326" s="139" t="s">
        <v>19</v>
      </c>
      <c r="N1326" s="140" t="s">
        <v>43</v>
      </c>
      <c r="P1326" s="141">
        <f>O1326*H1326</f>
        <v>0</v>
      </c>
      <c r="Q1326" s="141">
        <v>1.6372100000000001</v>
      </c>
      <c r="R1326" s="141">
        <f>Q1326*H1326</f>
        <v>8.1860500000000003E-2</v>
      </c>
      <c r="S1326" s="141">
        <v>0</v>
      </c>
      <c r="T1326" s="142">
        <f>S1326*H1326</f>
        <v>0</v>
      </c>
      <c r="AR1326" s="143" t="s">
        <v>173</v>
      </c>
      <c r="AT1326" s="143" t="s">
        <v>168</v>
      </c>
      <c r="AU1326" s="143" t="s">
        <v>82</v>
      </c>
      <c r="AY1326" s="18" t="s">
        <v>166</v>
      </c>
      <c r="BE1326" s="144">
        <f>IF(N1326="základní",J1326,0)</f>
        <v>0</v>
      </c>
      <c r="BF1326" s="144">
        <f>IF(N1326="snížená",J1326,0)</f>
        <v>0</v>
      </c>
      <c r="BG1326" s="144">
        <f>IF(N1326="zákl. přenesená",J1326,0)</f>
        <v>0</v>
      </c>
      <c r="BH1326" s="144">
        <f>IF(N1326="sníž. přenesená",J1326,0)</f>
        <v>0</v>
      </c>
      <c r="BI1326" s="144">
        <f>IF(N1326="nulová",J1326,0)</f>
        <v>0</v>
      </c>
      <c r="BJ1326" s="18" t="s">
        <v>80</v>
      </c>
      <c r="BK1326" s="144">
        <f>ROUND(I1326*H1326,2)</f>
        <v>0</v>
      </c>
      <c r="BL1326" s="18" t="s">
        <v>173</v>
      </c>
      <c r="BM1326" s="143" t="s">
        <v>1532</v>
      </c>
    </row>
    <row r="1327" spans="2:65" s="1" customFormat="1" ht="11.25">
      <c r="B1327" s="33"/>
      <c r="D1327" s="145" t="s">
        <v>175</v>
      </c>
      <c r="F1327" s="146" t="s">
        <v>1533</v>
      </c>
      <c r="I1327" s="147"/>
      <c r="L1327" s="33"/>
      <c r="M1327" s="148"/>
      <c r="T1327" s="54"/>
      <c r="AT1327" s="18" t="s">
        <v>175</v>
      </c>
      <c r="AU1327" s="18" t="s">
        <v>82</v>
      </c>
    </row>
    <row r="1328" spans="2:65" s="12" customFormat="1" ht="11.25">
      <c r="B1328" s="149"/>
      <c r="D1328" s="150" t="s">
        <v>177</v>
      </c>
      <c r="E1328" s="151" t="s">
        <v>19</v>
      </c>
      <c r="F1328" s="152" t="s">
        <v>407</v>
      </c>
      <c r="H1328" s="151" t="s">
        <v>19</v>
      </c>
      <c r="I1328" s="153"/>
      <c r="L1328" s="149"/>
      <c r="M1328" s="154"/>
      <c r="T1328" s="155"/>
      <c r="AT1328" s="151" t="s">
        <v>177</v>
      </c>
      <c r="AU1328" s="151" t="s">
        <v>82</v>
      </c>
      <c r="AV1328" s="12" t="s">
        <v>80</v>
      </c>
      <c r="AW1328" s="12" t="s">
        <v>33</v>
      </c>
      <c r="AX1328" s="12" t="s">
        <v>72</v>
      </c>
      <c r="AY1328" s="151" t="s">
        <v>166</v>
      </c>
    </row>
    <row r="1329" spans="2:65" s="12" customFormat="1" ht="11.25">
      <c r="B1329" s="149"/>
      <c r="D1329" s="150" t="s">
        <v>177</v>
      </c>
      <c r="E1329" s="151" t="s">
        <v>19</v>
      </c>
      <c r="F1329" s="152" t="s">
        <v>1084</v>
      </c>
      <c r="H1329" s="151" t="s">
        <v>19</v>
      </c>
      <c r="I1329" s="153"/>
      <c r="L1329" s="149"/>
      <c r="M1329" s="154"/>
      <c r="T1329" s="155"/>
      <c r="AT1329" s="151" t="s">
        <v>177</v>
      </c>
      <c r="AU1329" s="151" t="s">
        <v>82</v>
      </c>
      <c r="AV1329" s="12" t="s">
        <v>80</v>
      </c>
      <c r="AW1329" s="12" t="s">
        <v>33</v>
      </c>
      <c r="AX1329" s="12" t="s">
        <v>72</v>
      </c>
      <c r="AY1329" s="151" t="s">
        <v>166</v>
      </c>
    </row>
    <row r="1330" spans="2:65" s="12" customFormat="1" ht="11.25">
      <c r="B1330" s="149"/>
      <c r="D1330" s="150" t="s">
        <v>177</v>
      </c>
      <c r="E1330" s="151" t="s">
        <v>19</v>
      </c>
      <c r="F1330" s="152" t="s">
        <v>1534</v>
      </c>
      <c r="H1330" s="151" t="s">
        <v>19</v>
      </c>
      <c r="I1330" s="153"/>
      <c r="L1330" s="149"/>
      <c r="M1330" s="154"/>
      <c r="T1330" s="155"/>
      <c r="AT1330" s="151" t="s">
        <v>177</v>
      </c>
      <c r="AU1330" s="151" t="s">
        <v>82</v>
      </c>
      <c r="AV1330" s="12" t="s">
        <v>80</v>
      </c>
      <c r="AW1330" s="12" t="s">
        <v>33</v>
      </c>
      <c r="AX1330" s="12" t="s">
        <v>72</v>
      </c>
      <c r="AY1330" s="151" t="s">
        <v>166</v>
      </c>
    </row>
    <row r="1331" spans="2:65" s="13" customFormat="1" ht="11.25">
      <c r="B1331" s="156"/>
      <c r="D1331" s="150" t="s">
        <v>177</v>
      </c>
      <c r="E1331" s="157" t="s">
        <v>19</v>
      </c>
      <c r="F1331" s="158" t="s">
        <v>1535</v>
      </c>
      <c r="H1331" s="159">
        <v>0.05</v>
      </c>
      <c r="I1331" s="160"/>
      <c r="L1331" s="156"/>
      <c r="M1331" s="161"/>
      <c r="T1331" s="162"/>
      <c r="AT1331" s="157" t="s">
        <v>177</v>
      </c>
      <c r="AU1331" s="157" t="s">
        <v>82</v>
      </c>
      <c r="AV1331" s="13" t="s">
        <v>82</v>
      </c>
      <c r="AW1331" s="13" t="s">
        <v>33</v>
      </c>
      <c r="AX1331" s="13" t="s">
        <v>80</v>
      </c>
      <c r="AY1331" s="157" t="s">
        <v>166</v>
      </c>
    </row>
    <row r="1332" spans="2:65" s="1" customFormat="1" ht="16.5" customHeight="1">
      <c r="B1332" s="33"/>
      <c r="C1332" s="132" t="s">
        <v>1536</v>
      </c>
      <c r="D1332" s="132" t="s">
        <v>168</v>
      </c>
      <c r="E1332" s="133" t="s">
        <v>1537</v>
      </c>
      <c r="F1332" s="134" t="s">
        <v>1538</v>
      </c>
      <c r="G1332" s="135" t="s">
        <v>307</v>
      </c>
      <c r="H1332" s="136">
        <v>1</v>
      </c>
      <c r="I1332" s="137"/>
      <c r="J1332" s="138">
        <f>ROUND(I1332*H1332,2)</f>
        <v>0</v>
      </c>
      <c r="K1332" s="134" t="s">
        <v>19</v>
      </c>
      <c r="L1332" s="33"/>
      <c r="M1332" s="139" t="s">
        <v>19</v>
      </c>
      <c r="N1332" s="140" t="s">
        <v>43</v>
      </c>
      <c r="P1332" s="141">
        <f>O1332*H1332</f>
        <v>0</v>
      </c>
      <c r="Q1332" s="141">
        <v>0</v>
      </c>
      <c r="R1332" s="141">
        <f>Q1332*H1332</f>
        <v>0</v>
      </c>
      <c r="S1332" s="141">
        <v>0</v>
      </c>
      <c r="T1332" s="142">
        <f>S1332*H1332</f>
        <v>0</v>
      </c>
      <c r="AR1332" s="143" t="s">
        <v>790</v>
      </c>
      <c r="AT1332" s="143" t="s">
        <v>168</v>
      </c>
      <c r="AU1332" s="143" t="s">
        <v>82</v>
      </c>
      <c r="AY1332" s="18" t="s">
        <v>166</v>
      </c>
      <c r="BE1332" s="144">
        <f>IF(N1332="základní",J1332,0)</f>
        <v>0</v>
      </c>
      <c r="BF1332" s="144">
        <f>IF(N1332="snížená",J1332,0)</f>
        <v>0</v>
      </c>
      <c r="BG1332" s="144">
        <f>IF(N1332="zákl. přenesená",J1332,0)</f>
        <v>0</v>
      </c>
      <c r="BH1332" s="144">
        <f>IF(N1332="sníž. přenesená",J1332,0)</f>
        <v>0</v>
      </c>
      <c r="BI1332" s="144">
        <f>IF(N1332="nulová",J1332,0)</f>
        <v>0</v>
      </c>
      <c r="BJ1332" s="18" t="s">
        <v>80</v>
      </c>
      <c r="BK1332" s="144">
        <f>ROUND(I1332*H1332,2)</f>
        <v>0</v>
      </c>
      <c r="BL1332" s="18" t="s">
        <v>790</v>
      </c>
      <c r="BM1332" s="143" t="s">
        <v>1539</v>
      </c>
    </row>
    <row r="1333" spans="2:65" s="1" customFormat="1" ht="21.75" customHeight="1">
      <c r="B1333" s="33"/>
      <c r="C1333" s="132" t="s">
        <v>1540</v>
      </c>
      <c r="D1333" s="132" t="s">
        <v>168</v>
      </c>
      <c r="E1333" s="133" t="s">
        <v>1541</v>
      </c>
      <c r="F1333" s="134" t="s">
        <v>1542</v>
      </c>
      <c r="G1333" s="135" t="s">
        <v>1543</v>
      </c>
      <c r="H1333" s="136">
        <v>1</v>
      </c>
      <c r="I1333" s="137"/>
      <c r="J1333" s="138">
        <f>ROUND(I1333*H1333,2)</f>
        <v>0</v>
      </c>
      <c r="K1333" s="134" t="s">
        <v>19</v>
      </c>
      <c r="L1333" s="33"/>
      <c r="M1333" s="139" t="s">
        <v>19</v>
      </c>
      <c r="N1333" s="140" t="s">
        <v>43</v>
      </c>
      <c r="P1333" s="141">
        <f>O1333*H1333</f>
        <v>0</v>
      </c>
      <c r="Q1333" s="141">
        <v>0</v>
      </c>
      <c r="R1333" s="141">
        <f>Q1333*H1333</f>
        <v>0</v>
      </c>
      <c r="S1333" s="141">
        <v>0</v>
      </c>
      <c r="T1333" s="142">
        <f>S1333*H1333</f>
        <v>0</v>
      </c>
      <c r="AR1333" s="143" t="s">
        <v>173</v>
      </c>
      <c r="AT1333" s="143" t="s">
        <v>168</v>
      </c>
      <c r="AU1333" s="143" t="s">
        <v>82</v>
      </c>
      <c r="AY1333" s="18" t="s">
        <v>166</v>
      </c>
      <c r="BE1333" s="144">
        <f>IF(N1333="základní",J1333,0)</f>
        <v>0</v>
      </c>
      <c r="BF1333" s="144">
        <f>IF(N1333="snížená",J1333,0)</f>
        <v>0</v>
      </c>
      <c r="BG1333" s="144">
        <f>IF(N1333="zákl. přenesená",J1333,0)</f>
        <v>0</v>
      </c>
      <c r="BH1333" s="144">
        <f>IF(N1333="sníž. přenesená",J1333,0)</f>
        <v>0</v>
      </c>
      <c r="BI1333" s="144">
        <f>IF(N1333="nulová",J1333,0)</f>
        <v>0</v>
      </c>
      <c r="BJ1333" s="18" t="s">
        <v>80</v>
      </c>
      <c r="BK1333" s="144">
        <f>ROUND(I1333*H1333,2)</f>
        <v>0</v>
      </c>
      <c r="BL1333" s="18" t="s">
        <v>173</v>
      </c>
      <c r="BM1333" s="143" t="s">
        <v>1544</v>
      </c>
    </row>
    <row r="1334" spans="2:65" s="12" customFormat="1" ht="11.25">
      <c r="B1334" s="149"/>
      <c r="D1334" s="150" t="s">
        <v>177</v>
      </c>
      <c r="E1334" s="151" t="s">
        <v>19</v>
      </c>
      <c r="F1334" s="152" t="s">
        <v>876</v>
      </c>
      <c r="H1334" s="151" t="s">
        <v>19</v>
      </c>
      <c r="I1334" s="153"/>
      <c r="L1334" s="149"/>
      <c r="M1334" s="154"/>
      <c r="T1334" s="155"/>
      <c r="AT1334" s="151" t="s">
        <v>177</v>
      </c>
      <c r="AU1334" s="151" t="s">
        <v>82</v>
      </c>
      <c r="AV1334" s="12" t="s">
        <v>80</v>
      </c>
      <c r="AW1334" s="12" t="s">
        <v>33</v>
      </c>
      <c r="AX1334" s="12" t="s">
        <v>72</v>
      </c>
      <c r="AY1334" s="151" t="s">
        <v>166</v>
      </c>
    </row>
    <row r="1335" spans="2:65" s="12" customFormat="1" ht="11.25">
      <c r="B1335" s="149"/>
      <c r="D1335" s="150" t="s">
        <v>177</v>
      </c>
      <c r="E1335" s="151" t="s">
        <v>19</v>
      </c>
      <c r="F1335" s="152" t="s">
        <v>1545</v>
      </c>
      <c r="H1335" s="151" t="s">
        <v>19</v>
      </c>
      <c r="I1335" s="153"/>
      <c r="L1335" s="149"/>
      <c r="M1335" s="154"/>
      <c r="T1335" s="155"/>
      <c r="AT1335" s="151" t="s">
        <v>177</v>
      </c>
      <c r="AU1335" s="151" t="s">
        <v>82</v>
      </c>
      <c r="AV1335" s="12" t="s">
        <v>80</v>
      </c>
      <c r="AW1335" s="12" t="s">
        <v>33</v>
      </c>
      <c r="AX1335" s="12" t="s">
        <v>72</v>
      </c>
      <c r="AY1335" s="151" t="s">
        <v>166</v>
      </c>
    </row>
    <row r="1336" spans="2:65" s="12" customFormat="1" ht="33.75">
      <c r="B1336" s="149"/>
      <c r="D1336" s="150" t="s">
        <v>177</v>
      </c>
      <c r="E1336" s="151" t="s">
        <v>19</v>
      </c>
      <c r="F1336" s="152" t="s">
        <v>1546</v>
      </c>
      <c r="H1336" s="151" t="s">
        <v>19</v>
      </c>
      <c r="I1336" s="153"/>
      <c r="L1336" s="149"/>
      <c r="M1336" s="154"/>
      <c r="T1336" s="155"/>
      <c r="AT1336" s="151" t="s">
        <v>177</v>
      </c>
      <c r="AU1336" s="151" t="s">
        <v>82</v>
      </c>
      <c r="AV1336" s="12" t="s">
        <v>80</v>
      </c>
      <c r="AW1336" s="12" t="s">
        <v>33</v>
      </c>
      <c r="AX1336" s="12" t="s">
        <v>72</v>
      </c>
      <c r="AY1336" s="151" t="s">
        <v>166</v>
      </c>
    </row>
    <row r="1337" spans="2:65" s="12" customFormat="1" ht="11.25">
      <c r="B1337" s="149"/>
      <c r="D1337" s="150" t="s">
        <v>177</v>
      </c>
      <c r="E1337" s="151" t="s">
        <v>19</v>
      </c>
      <c r="F1337" s="152" t="s">
        <v>1547</v>
      </c>
      <c r="H1337" s="151" t="s">
        <v>19</v>
      </c>
      <c r="I1337" s="153"/>
      <c r="L1337" s="149"/>
      <c r="M1337" s="154"/>
      <c r="T1337" s="155"/>
      <c r="AT1337" s="151" t="s">
        <v>177</v>
      </c>
      <c r="AU1337" s="151" t="s">
        <v>82</v>
      </c>
      <c r="AV1337" s="12" t="s">
        <v>80</v>
      </c>
      <c r="AW1337" s="12" t="s">
        <v>33</v>
      </c>
      <c r="AX1337" s="12" t="s">
        <v>72</v>
      </c>
      <c r="AY1337" s="151" t="s">
        <v>166</v>
      </c>
    </row>
    <row r="1338" spans="2:65" s="13" customFormat="1" ht="11.25">
      <c r="B1338" s="156"/>
      <c r="D1338" s="150" t="s">
        <v>177</v>
      </c>
      <c r="E1338" s="157" t="s">
        <v>19</v>
      </c>
      <c r="F1338" s="158" t="s">
        <v>1548</v>
      </c>
      <c r="H1338" s="159">
        <v>1</v>
      </c>
      <c r="I1338" s="160"/>
      <c r="L1338" s="156"/>
      <c r="M1338" s="161"/>
      <c r="T1338" s="162"/>
      <c r="AT1338" s="157" t="s">
        <v>177</v>
      </c>
      <c r="AU1338" s="157" t="s">
        <v>82</v>
      </c>
      <c r="AV1338" s="13" t="s">
        <v>82</v>
      </c>
      <c r="AW1338" s="13" t="s">
        <v>33</v>
      </c>
      <c r="AX1338" s="13" t="s">
        <v>72</v>
      </c>
      <c r="AY1338" s="157" t="s">
        <v>166</v>
      </c>
    </row>
    <row r="1339" spans="2:65" s="14" customFormat="1" ht="11.25">
      <c r="B1339" s="163"/>
      <c r="D1339" s="150" t="s">
        <v>177</v>
      </c>
      <c r="E1339" s="164" t="s">
        <v>19</v>
      </c>
      <c r="F1339" s="165" t="s">
        <v>206</v>
      </c>
      <c r="H1339" s="166">
        <v>1</v>
      </c>
      <c r="I1339" s="167"/>
      <c r="L1339" s="163"/>
      <c r="M1339" s="168"/>
      <c r="T1339" s="169"/>
      <c r="AT1339" s="164" t="s">
        <v>177</v>
      </c>
      <c r="AU1339" s="164" t="s">
        <v>82</v>
      </c>
      <c r="AV1339" s="14" t="s">
        <v>173</v>
      </c>
      <c r="AW1339" s="14" t="s">
        <v>33</v>
      </c>
      <c r="AX1339" s="14" t="s">
        <v>80</v>
      </c>
      <c r="AY1339" s="164" t="s">
        <v>166</v>
      </c>
    </row>
    <row r="1340" spans="2:65" s="1" customFormat="1" ht="16.5" customHeight="1">
      <c r="B1340" s="33"/>
      <c r="C1340" s="132" t="s">
        <v>1549</v>
      </c>
      <c r="D1340" s="132" t="s">
        <v>168</v>
      </c>
      <c r="E1340" s="133" t="s">
        <v>1550</v>
      </c>
      <c r="F1340" s="134" t="s">
        <v>1551</v>
      </c>
      <c r="G1340" s="135" t="s">
        <v>307</v>
      </c>
      <c r="H1340" s="136">
        <v>12</v>
      </c>
      <c r="I1340" s="137"/>
      <c r="J1340" s="138">
        <f>ROUND(I1340*H1340,2)</f>
        <v>0</v>
      </c>
      <c r="K1340" s="134" t="s">
        <v>19</v>
      </c>
      <c r="L1340" s="33"/>
      <c r="M1340" s="139" t="s">
        <v>19</v>
      </c>
      <c r="N1340" s="140" t="s">
        <v>43</v>
      </c>
      <c r="P1340" s="141">
        <f>O1340*H1340</f>
        <v>0</v>
      </c>
      <c r="Q1340" s="141">
        <v>0</v>
      </c>
      <c r="R1340" s="141">
        <f>Q1340*H1340</f>
        <v>0</v>
      </c>
      <c r="S1340" s="141">
        <v>0</v>
      </c>
      <c r="T1340" s="142">
        <f>S1340*H1340</f>
        <v>0</v>
      </c>
      <c r="AR1340" s="143" t="s">
        <v>173</v>
      </c>
      <c r="AT1340" s="143" t="s">
        <v>168</v>
      </c>
      <c r="AU1340" s="143" t="s">
        <v>82</v>
      </c>
      <c r="AY1340" s="18" t="s">
        <v>166</v>
      </c>
      <c r="BE1340" s="144">
        <f>IF(N1340="základní",J1340,0)</f>
        <v>0</v>
      </c>
      <c r="BF1340" s="144">
        <f>IF(N1340="snížená",J1340,0)</f>
        <v>0</v>
      </c>
      <c r="BG1340" s="144">
        <f>IF(N1340="zákl. přenesená",J1340,0)</f>
        <v>0</v>
      </c>
      <c r="BH1340" s="144">
        <f>IF(N1340="sníž. přenesená",J1340,0)</f>
        <v>0</v>
      </c>
      <c r="BI1340" s="144">
        <f>IF(N1340="nulová",J1340,0)</f>
        <v>0</v>
      </c>
      <c r="BJ1340" s="18" t="s">
        <v>80</v>
      </c>
      <c r="BK1340" s="144">
        <f>ROUND(I1340*H1340,2)</f>
        <v>0</v>
      </c>
      <c r="BL1340" s="18" t="s">
        <v>173</v>
      </c>
      <c r="BM1340" s="143" t="s">
        <v>1552</v>
      </c>
    </row>
    <row r="1341" spans="2:65" s="12" customFormat="1" ht="11.25">
      <c r="B1341" s="149"/>
      <c r="D1341" s="150" t="s">
        <v>177</v>
      </c>
      <c r="E1341" s="151" t="s">
        <v>19</v>
      </c>
      <c r="F1341" s="152" t="s">
        <v>191</v>
      </c>
      <c r="H1341" s="151" t="s">
        <v>19</v>
      </c>
      <c r="I1341" s="153"/>
      <c r="L1341" s="149"/>
      <c r="M1341" s="154"/>
      <c r="T1341" s="155"/>
      <c r="AT1341" s="151" t="s">
        <v>177</v>
      </c>
      <c r="AU1341" s="151" t="s">
        <v>82</v>
      </c>
      <c r="AV1341" s="12" t="s">
        <v>80</v>
      </c>
      <c r="AW1341" s="12" t="s">
        <v>33</v>
      </c>
      <c r="AX1341" s="12" t="s">
        <v>72</v>
      </c>
      <c r="AY1341" s="151" t="s">
        <v>166</v>
      </c>
    </row>
    <row r="1342" spans="2:65" s="12" customFormat="1" ht="11.25">
      <c r="B1342" s="149"/>
      <c r="D1342" s="150" t="s">
        <v>177</v>
      </c>
      <c r="E1342" s="151" t="s">
        <v>19</v>
      </c>
      <c r="F1342" s="152" t="s">
        <v>1553</v>
      </c>
      <c r="H1342" s="151" t="s">
        <v>19</v>
      </c>
      <c r="I1342" s="153"/>
      <c r="L1342" s="149"/>
      <c r="M1342" s="154"/>
      <c r="T1342" s="155"/>
      <c r="AT1342" s="151" t="s">
        <v>177</v>
      </c>
      <c r="AU1342" s="151" t="s">
        <v>82</v>
      </c>
      <c r="AV1342" s="12" t="s">
        <v>80</v>
      </c>
      <c r="AW1342" s="12" t="s">
        <v>33</v>
      </c>
      <c r="AX1342" s="12" t="s">
        <v>72</v>
      </c>
      <c r="AY1342" s="151" t="s">
        <v>166</v>
      </c>
    </row>
    <row r="1343" spans="2:65" s="12" customFormat="1" ht="22.5">
      <c r="B1343" s="149"/>
      <c r="D1343" s="150" t="s">
        <v>177</v>
      </c>
      <c r="E1343" s="151" t="s">
        <v>19</v>
      </c>
      <c r="F1343" s="152" t="s">
        <v>1554</v>
      </c>
      <c r="H1343" s="151" t="s">
        <v>19</v>
      </c>
      <c r="I1343" s="153"/>
      <c r="L1343" s="149"/>
      <c r="M1343" s="154"/>
      <c r="T1343" s="155"/>
      <c r="AT1343" s="151" t="s">
        <v>177</v>
      </c>
      <c r="AU1343" s="151" t="s">
        <v>82</v>
      </c>
      <c r="AV1343" s="12" t="s">
        <v>80</v>
      </c>
      <c r="AW1343" s="12" t="s">
        <v>33</v>
      </c>
      <c r="AX1343" s="12" t="s">
        <v>72</v>
      </c>
      <c r="AY1343" s="151" t="s">
        <v>166</v>
      </c>
    </row>
    <row r="1344" spans="2:65" s="13" customFormat="1" ht="11.25">
      <c r="B1344" s="156"/>
      <c r="D1344" s="150" t="s">
        <v>177</v>
      </c>
      <c r="E1344" s="157" t="s">
        <v>19</v>
      </c>
      <c r="F1344" s="158" t="s">
        <v>8</v>
      </c>
      <c r="H1344" s="159">
        <v>12</v>
      </c>
      <c r="I1344" s="160"/>
      <c r="L1344" s="156"/>
      <c r="M1344" s="161"/>
      <c r="T1344" s="162"/>
      <c r="AT1344" s="157" t="s">
        <v>177</v>
      </c>
      <c r="AU1344" s="157" t="s">
        <v>82</v>
      </c>
      <c r="AV1344" s="13" t="s">
        <v>82</v>
      </c>
      <c r="AW1344" s="13" t="s">
        <v>33</v>
      </c>
      <c r="AX1344" s="13" t="s">
        <v>80</v>
      </c>
      <c r="AY1344" s="157" t="s">
        <v>166</v>
      </c>
    </row>
    <row r="1345" spans="2:65" s="1" customFormat="1" ht="16.5" customHeight="1">
      <c r="B1345" s="33"/>
      <c r="C1345" s="132" t="s">
        <v>1555</v>
      </c>
      <c r="D1345" s="132" t="s">
        <v>168</v>
      </c>
      <c r="E1345" s="133" t="s">
        <v>1556</v>
      </c>
      <c r="F1345" s="134" t="s">
        <v>1557</v>
      </c>
      <c r="G1345" s="135" t="s">
        <v>1543</v>
      </c>
      <c r="H1345" s="136">
        <v>1</v>
      </c>
      <c r="I1345" s="137"/>
      <c r="J1345" s="138">
        <f>ROUND(I1345*H1345,2)</f>
        <v>0</v>
      </c>
      <c r="K1345" s="134" t="s">
        <v>19</v>
      </c>
      <c r="L1345" s="33"/>
      <c r="M1345" s="139" t="s">
        <v>19</v>
      </c>
      <c r="N1345" s="140" t="s">
        <v>43</v>
      </c>
      <c r="P1345" s="141">
        <f>O1345*H1345</f>
        <v>0</v>
      </c>
      <c r="Q1345" s="141">
        <v>0</v>
      </c>
      <c r="R1345" s="141">
        <f>Q1345*H1345</f>
        <v>0</v>
      </c>
      <c r="S1345" s="141">
        <v>0</v>
      </c>
      <c r="T1345" s="142">
        <f>S1345*H1345</f>
        <v>0</v>
      </c>
      <c r="AR1345" s="143" t="s">
        <v>173</v>
      </c>
      <c r="AT1345" s="143" t="s">
        <v>168</v>
      </c>
      <c r="AU1345" s="143" t="s">
        <v>82</v>
      </c>
      <c r="AY1345" s="18" t="s">
        <v>166</v>
      </c>
      <c r="BE1345" s="144">
        <f>IF(N1345="základní",J1345,0)</f>
        <v>0</v>
      </c>
      <c r="BF1345" s="144">
        <f>IF(N1345="snížená",J1345,0)</f>
        <v>0</v>
      </c>
      <c r="BG1345" s="144">
        <f>IF(N1345="zákl. přenesená",J1345,0)</f>
        <v>0</v>
      </c>
      <c r="BH1345" s="144">
        <f>IF(N1345="sníž. přenesená",J1345,0)</f>
        <v>0</v>
      </c>
      <c r="BI1345" s="144">
        <f>IF(N1345="nulová",J1345,0)</f>
        <v>0</v>
      </c>
      <c r="BJ1345" s="18" t="s">
        <v>80</v>
      </c>
      <c r="BK1345" s="144">
        <f>ROUND(I1345*H1345,2)</f>
        <v>0</v>
      </c>
      <c r="BL1345" s="18" t="s">
        <v>173</v>
      </c>
      <c r="BM1345" s="143" t="s">
        <v>1558</v>
      </c>
    </row>
    <row r="1346" spans="2:65" s="11" customFormat="1" ht="22.9" customHeight="1">
      <c r="B1346" s="120"/>
      <c r="D1346" s="121" t="s">
        <v>71</v>
      </c>
      <c r="E1346" s="130" t="s">
        <v>1559</v>
      </c>
      <c r="F1346" s="130" t="s">
        <v>1560</v>
      </c>
      <c r="I1346" s="123"/>
      <c r="J1346" s="131">
        <f>BK1346</f>
        <v>0</v>
      </c>
      <c r="L1346" s="120"/>
      <c r="M1346" s="125"/>
      <c r="P1346" s="126">
        <f>SUM(P1347:P1357)</f>
        <v>0</v>
      </c>
      <c r="R1346" s="126">
        <f>SUM(R1347:R1357)</f>
        <v>0</v>
      </c>
      <c r="T1346" s="127">
        <f>SUM(T1347:T1357)</f>
        <v>0</v>
      </c>
      <c r="AR1346" s="121" t="s">
        <v>80</v>
      </c>
      <c r="AT1346" s="128" t="s">
        <v>71</v>
      </c>
      <c r="AU1346" s="128" t="s">
        <v>80</v>
      </c>
      <c r="AY1346" s="121" t="s">
        <v>166</v>
      </c>
      <c r="BK1346" s="129">
        <f>SUM(BK1347:BK1357)</f>
        <v>0</v>
      </c>
    </row>
    <row r="1347" spans="2:65" s="1" customFormat="1" ht="44.25" customHeight="1">
      <c r="B1347" s="33"/>
      <c r="C1347" s="132" t="s">
        <v>1561</v>
      </c>
      <c r="D1347" s="132" t="s">
        <v>168</v>
      </c>
      <c r="E1347" s="133" t="s">
        <v>1562</v>
      </c>
      <c r="F1347" s="134" t="s">
        <v>1563</v>
      </c>
      <c r="G1347" s="135" t="s">
        <v>341</v>
      </c>
      <c r="H1347" s="136">
        <v>93.914000000000001</v>
      </c>
      <c r="I1347" s="137"/>
      <c r="J1347" s="138">
        <f>ROUND(I1347*H1347,2)</f>
        <v>0</v>
      </c>
      <c r="K1347" s="134" t="s">
        <v>172</v>
      </c>
      <c r="L1347" s="33"/>
      <c r="M1347" s="139" t="s">
        <v>19</v>
      </c>
      <c r="N1347" s="140" t="s">
        <v>43</v>
      </c>
      <c r="P1347" s="141">
        <f>O1347*H1347</f>
        <v>0</v>
      </c>
      <c r="Q1347" s="141">
        <v>0</v>
      </c>
      <c r="R1347" s="141">
        <f>Q1347*H1347</f>
        <v>0</v>
      </c>
      <c r="S1347" s="141">
        <v>0</v>
      </c>
      <c r="T1347" s="142">
        <f>S1347*H1347</f>
        <v>0</v>
      </c>
      <c r="AR1347" s="143" t="s">
        <v>173</v>
      </c>
      <c r="AT1347" s="143" t="s">
        <v>168</v>
      </c>
      <c r="AU1347" s="143" t="s">
        <v>82</v>
      </c>
      <c r="AY1347" s="18" t="s">
        <v>166</v>
      </c>
      <c r="BE1347" s="144">
        <f>IF(N1347="základní",J1347,0)</f>
        <v>0</v>
      </c>
      <c r="BF1347" s="144">
        <f>IF(N1347="snížená",J1347,0)</f>
        <v>0</v>
      </c>
      <c r="BG1347" s="144">
        <f>IF(N1347="zákl. přenesená",J1347,0)</f>
        <v>0</v>
      </c>
      <c r="BH1347" s="144">
        <f>IF(N1347="sníž. přenesená",J1347,0)</f>
        <v>0</v>
      </c>
      <c r="BI1347" s="144">
        <f>IF(N1347="nulová",J1347,0)</f>
        <v>0</v>
      </c>
      <c r="BJ1347" s="18" t="s">
        <v>80</v>
      </c>
      <c r="BK1347" s="144">
        <f>ROUND(I1347*H1347,2)</f>
        <v>0</v>
      </c>
      <c r="BL1347" s="18" t="s">
        <v>173</v>
      </c>
      <c r="BM1347" s="143" t="s">
        <v>1564</v>
      </c>
    </row>
    <row r="1348" spans="2:65" s="1" customFormat="1" ht="11.25">
      <c r="B1348" s="33"/>
      <c r="D1348" s="145" t="s">
        <v>175</v>
      </c>
      <c r="F1348" s="146" t="s">
        <v>1565</v>
      </c>
      <c r="I1348" s="147"/>
      <c r="L1348" s="33"/>
      <c r="M1348" s="148"/>
      <c r="T1348" s="54"/>
      <c r="AT1348" s="18" t="s">
        <v>175</v>
      </c>
      <c r="AU1348" s="18" t="s">
        <v>82</v>
      </c>
    </row>
    <row r="1349" spans="2:65" s="1" customFormat="1" ht="33" customHeight="1">
      <c r="B1349" s="33"/>
      <c r="C1349" s="132" t="s">
        <v>1566</v>
      </c>
      <c r="D1349" s="132" t="s">
        <v>168</v>
      </c>
      <c r="E1349" s="133" t="s">
        <v>1567</v>
      </c>
      <c r="F1349" s="134" t="s">
        <v>1568</v>
      </c>
      <c r="G1349" s="135" t="s">
        <v>341</v>
      </c>
      <c r="H1349" s="136">
        <v>93.914000000000001</v>
      </c>
      <c r="I1349" s="137"/>
      <c r="J1349" s="138">
        <f>ROUND(I1349*H1349,2)</f>
        <v>0</v>
      </c>
      <c r="K1349" s="134" t="s">
        <v>172</v>
      </c>
      <c r="L1349" s="33"/>
      <c r="M1349" s="139" t="s">
        <v>19</v>
      </c>
      <c r="N1349" s="140" t="s">
        <v>43</v>
      </c>
      <c r="P1349" s="141">
        <f>O1349*H1349</f>
        <v>0</v>
      </c>
      <c r="Q1349" s="141">
        <v>0</v>
      </c>
      <c r="R1349" s="141">
        <f>Q1349*H1349</f>
        <v>0</v>
      </c>
      <c r="S1349" s="141">
        <v>0</v>
      </c>
      <c r="T1349" s="142">
        <f>S1349*H1349</f>
        <v>0</v>
      </c>
      <c r="AR1349" s="143" t="s">
        <v>173</v>
      </c>
      <c r="AT1349" s="143" t="s">
        <v>168</v>
      </c>
      <c r="AU1349" s="143" t="s">
        <v>82</v>
      </c>
      <c r="AY1349" s="18" t="s">
        <v>166</v>
      </c>
      <c r="BE1349" s="144">
        <f>IF(N1349="základní",J1349,0)</f>
        <v>0</v>
      </c>
      <c r="BF1349" s="144">
        <f>IF(N1349="snížená",J1349,0)</f>
        <v>0</v>
      </c>
      <c r="BG1349" s="144">
        <f>IF(N1349="zákl. přenesená",J1349,0)</f>
        <v>0</v>
      </c>
      <c r="BH1349" s="144">
        <f>IF(N1349="sníž. přenesená",J1349,0)</f>
        <v>0</v>
      </c>
      <c r="BI1349" s="144">
        <f>IF(N1349="nulová",J1349,0)</f>
        <v>0</v>
      </c>
      <c r="BJ1349" s="18" t="s">
        <v>80</v>
      </c>
      <c r="BK1349" s="144">
        <f>ROUND(I1349*H1349,2)</f>
        <v>0</v>
      </c>
      <c r="BL1349" s="18" t="s">
        <v>173</v>
      </c>
      <c r="BM1349" s="143" t="s">
        <v>1569</v>
      </c>
    </row>
    <row r="1350" spans="2:65" s="1" customFormat="1" ht="11.25">
      <c r="B1350" s="33"/>
      <c r="D1350" s="145" t="s">
        <v>175</v>
      </c>
      <c r="F1350" s="146" t="s">
        <v>1570</v>
      </c>
      <c r="I1350" s="147"/>
      <c r="L1350" s="33"/>
      <c r="M1350" s="148"/>
      <c r="T1350" s="54"/>
      <c r="AT1350" s="18" t="s">
        <v>175</v>
      </c>
      <c r="AU1350" s="18" t="s">
        <v>82</v>
      </c>
    </row>
    <row r="1351" spans="2:65" s="1" customFormat="1" ht="44.25" customHeight="1">
      <c r="B1351" s="33"/>
      <c r="C1351" s="132" t="s">
        <v>1571</v>
      </c>
      <c r="D1351" s="132" t="s">
        <v>168</v>
      </c>
      <c r="E1351" s="133" t="s">
        <v>1572</v>
      </c>
      <c r="F1351" s="134" t="s">
        <v>1573</v>
      </c>
      <c r="G1351" s="135" t="s">
        <v>341</v>
      </c>
      <c r="H1351" s="136">
        <v>1314.796</v>
      </c>
      <c r="I1351" s="137"/>
      <c r="J1351" s="138">
        <f>ROUND(I1351*H1351,2)</f>
        <v>0</v>
      </c>
      <c r="K1351" s="134" t="s">
        <v>172</v>
      </c>
      <c r="L1351" s="33"/>
      <c r="M1351" s="139" t="s">
        <v>19</v>
      </c>
      <c r="N1351" s="140" t="s">
        <v>43</v>
      </c>
      <c r="P1351" s="141">
        <f>O1351*H1351</f>
        <v>0</v>
      </c>
      <c r="Q1351" s="141">
        <v>0</v>
      </c>
      <c r="R1351" s="141">
        <f>Q1351*H1351</f>
        <v>0</v>
      </c>
      <c r="S1351" s="141">
        <v>0</v>
      </c>
      <c r="T1351" s="142">
        <f>S1351*H1351</f>
        <v>0</v>
      </c>
      <c r="AR1351" s="143" t="s">
        <v>173</v>
      </c>
      <c r="AT1351" s="143" t="s">
        <v>168</v>
      </c>
      <c r="AU1351" s="143" t="s">
        <v>82</v>
      </c>
      <c r="AY1351" s="18" t="s">
        <v>166</v>
      </c>
      <c r="BE1351" s="144">
        <f>IF(N1351="základní",J1351,0)</f>
        <v>0</v>
      </c>
      <c r="BF1351" s="144">
        <f>IF(N1351="snížená",J1351,0)</f>
        <v>0</v>
      </c>
      <c r="BG1351" s="144">
        <f>IF(N1351="zákl. přenesená",J1351,0)</f>
        <v>0</v>
      </c>
      <c r="BH1351" s="144">
        <f>IF(N1351="sníž. přenesená",J1351,0)</f>
        <v>0</v>
      </c>
      <c r="BI1351" s="144">
        <f>IF(N1351="nulová",J1351,0)</f>
        <v>0</v>
      </c>
      <c r="BJ1351" s="18" t="s">
        <v>80</v>
      </c>
      <c r="BK1351" s="144">
        <f>ROUND(I1351*H1351,2)</f>
        <v>0</v>
      </c>
      <c r="BL1351" s="18" t="s">
        <v>173</v>
      </c>
      <c r="BM1351" s="143" t="s">
        <v>1574</v>
      </c>
    </row>
    <row r="1352" spans="2:65" s="1" customFormat="1" ht="11.25">
      <c r="B1352" s="33"/>
      <c r="D1352" s="145" t="s">
        <v>175</v>
      </c>
      <c r="F1352" s="146" t="s">
        <v>1575</v>
      </c>
      <c r="I1352" s="147"/>
      <c r="L1352" s="33"/>
      <c r="M1352" s="148"/>
      <c r="T1352" s="54"/>
      <c r="AT1352" s="18" t="s">
        <v>175</v>
      </c>
      <c r="AU1352" s="18" t="s">
        <v>82</v>
      </c>
    </row>
    <row r="1353" spans="2:65" s="13" customFormat="1" ht="11.25">
      <c r="B1353" s="156"/>
      <c r="D1353" s="150" t="s">
        <v>177</v>
      </c>
      <c r="F1353" s="158" t="s">
        <v>1576</v>
      </c>
      <c r="H1353" s="159">
        <v>1314.796</v>
      </c>
      <c r="I1353" s="160"/>
      <c r="L1353" s="156"/>
      <c r="M1353" s="161"/>
      <c r="T1353" s="162"/>
      <c r="AT1353" s="157" t="s">
        <v>177</v>
      </c>
      <c r="AU1353" s="157" t="s">
        <v>82</v>
      </c>
      <c r="AV1353" s="13" t="s">
        <v>82</v>
      </c>
      <c r="AW1353" s="13" t="s">
        <v>4</v>
      </c>
      <c r="AX1353" s="13" t="s">
        <v>80</v>
      </c>
      <c r="AY1353" s="157" t="s">
        <v>166</v>
      </c>
    </row>
    <row r="1354" spans="2:65" s="1" customFormat="1" ht="55.5" customHeight="1">
      <c r="B1354" s="33"/>
      <c r="C1354" s="132" t="s">
        <v>1577</v>
      </c>
      <c r="D1354" s="132" t="s">
        <v>168</v>
      </c>
      <c r="E1354" s="133" t="s">
        <v>1578</v>
      </c>
      <c r="F1354" s="134" t="s">
        <v>1579</v>
      </c>
      <c r="G1354" s="135" t="s">
        <v>341</v>
      </c>
      <c r="H1354" s="136">
        <v>82.322000000000003</v>
      </c>
      <c r="I1354" s="137"/>
      <c r="J1354" s="138">
        <f>ROUND(I1354*H1354,2)</f>
        <v>0</v>
      </c>
      <c r="K1354" s="134" t="s">
        <v>172</v>
      </c>
      <c r="L1354" s="33"/>
      <c r="M1354" s="139" t="s">
        <v>19</v>
      </c>
      <c r="N1354" s="140" t="s">
        <v>43</v>
      </c>
      <c r="P1354" s="141">
        <f>O1354*H1354</f>
        <v>0</v>
      </c>
      <c r="Q1354" s="141">
        <v>0</v>
      </c>
      <c r="R1354" s="141">
        <f>Q1354*H1354</f>
        <v>0</v>
      </c>
      <c r="S1354" s="141">
        <v>0</v>
      </c>
      <c r="T1354" s="142">
        <f>S1354*H1354</f>
        <v>0</v>
      </c>
      <c r="AR1354" s="143" t="s">
        <v>173</v>
      </c>
      <c r="AT1354" s="143" t="s">
        <v>168</v>
      </c>
      <c r="AU1354" s="143" t="s">
        <v>82</v>
      </c>
      <c r="AY1354" s="18" t="s">
        <v>166</v>
      </c>
      <c r="BE1354" s="144">
        <f>IF(N1354="základní",J1354,0)</f>
        <v>0</v>
      </c>
      <c r="BF1354" s="144">
        <f>IF(N1354="snížená",J1354,0)</f>
        <v>0</v>
      </c>
      <c r="BG1354" s="144">
        <f>IF(N1354="zákl. přenesená",J1354,0)</f>
        <v>0</v>
      </c>
      <c r="BH1354" s="144">
        <f>IF(N1354="sníž. přenesená",J1354,0)</f>
        <v>0</v>
      </c>
      <c r="BI1354" s="144">
        <f>IF(N1354="nulová",J1354,0)</f>
        <v>0</v>
      </c>
      <c r="BJ1354" s="18" t="s">
        <v>80</v>
      </c>
      <c r="BK1354" s="144">
        <f>ROUND(I1354*H1354,2)</f>
        <v>0</v>
      </c>
      <c r="BL1354" s="18" t="s">
        <v>173</v>
      </c>
      <c r="BM1354" s="143" t="s">
        <v>1580</v>
      </c>
    </row>
    <row r="1355" spans="2:65" s="1" customFormat="1" ht="11.25">
      <c r="B1355" s="33"/>
      <c r="D1355" s="145" t="s">
        <v>175</v>
      </c>
      <c r="F1355" s="146" t="s">
        <v>1581</v>
      </c>
      <c r="I1355" s="147"/>
      <c r="L1355" s="33"/>
      <c r="M1355" s="148"/>
      <c r="T1355" s="54"/>
      <c r="AT1355" s="18" t="s">
        <v>175</v>
      </c>
      <c r="AU1355" s="18" t="s">
        <v>82</v>
      </c>
    </row>
    <row r="1356" spans="2:65" s="1" customFormat="1" ht="44.25" customHeight="1">
      <c r="B1356" s="33"/>
      <c r="C1356" s="132" t="s">
        <v>1582</v>
      </c>
      <c r="D1356" s="132" t="s">
        <v>168</v>
      </c>
      <c r="E1356" s="133" t="s">
        <v>1583</v>
      </c>
      <c r="F1356" s="134" t="s">
        <v>1584</v>
      </c>
      <c r="G1356" s="135" t="s">
        <v>341</v>
      </c>
      <c r="H1356" s="136">
        <v>11.592000000000001</v>
      </c>
      <c r="I1356" s="137"/>
      <c r="J1356" s="138">
        <f>ROUND(I1356*H1356,2)</f>
        <v>0</v>
      </c>
      <c r="K1356" s="134" t="s">
        <v>172</v>
      </c>
      <c r="L1356" s="33"/>
      <c r="M1356" s="139" t="s">
        <v>19</v>
      </c>
      <c r="N1356" s="140" t="s">
        <v>43</v>
      </c>
      <c r="P1356" s="141">
        <f>O1356*H1356</f>
        <v>0</v>
      </c>
      <c r="Q1356" s="141">
        <v>0</v>
      </c>
      <c r="R1356" s="141">
        <f>Q1356*H1356</f>
        <v>0</v>
      </c>
      <c r="S1356" s="141">
        <v>0</v>
      </c>
      <c r="T1356" s="142">
        <f>S1356*H1356</f>
        <v>0</v>
      </c>
      <c r="AR1356" s="143" t="s">
        <v>173</v>
      </c>
      <c r="AT1356" s="143" t="s">
        <v>168</v>
      </c>
      <c r="AU1356" s="143" t="s">
        <v>82</v>
      </c>
      <c r="AY1356" s="18" t="s">
        <v>166</v>
      </c>
      <c r="BE1356" s="144">
        <f>IF(N1356="základní",J1356,0)</f>
        <v>0</v>
      </c>
      <c r="BF1356" s="144">
        <f>IF(N1356="snížená",J1356,0)</f>
        <v>0</v>
      </c>
      <c r="BG1356" s="144">
        <f>IF(N1356="zákl. přenesená",J1356,0)</f>
        <v>0</v>
      </c>
      <c r="BH1356" s="144">
        <f>IF(N1356="sníž. přenesená",J1356,0)</f>
        <v>0</v>
      </c>
      <c r="BI1356" s="144">
        <f>IF(N1356="nulová",J1356,0)</f>
        <v>0</v>
      </c>
      <c r="BJ1356" s="18" t="s">
        <v>80</v>
      </c>
      <c r="BK1356" s="144">
        <f>ROUND(I1356*H1356,2)</f>
        <v>0</v>
      </c>
      <c r="BL1356" s="18" t="s">
        <v>173</v>
      </c>
      <c r="BM1356" s="143" t="s">
        <v>1585</v>
      </c>
    </row>
    <row r="1357" spans="2:65" s="1" customFormat="1" ht="11.25">
      <c r="B1357" s="33"/>
      <c r="D1357" s="145" t="s">
        <v>175</v>
      </c>
      <c r="F1357" s="146" t="s">
        <v>1586</v>
      </c>
      <c r="I1357" s="147"/>
      <c r="L1357" s="33"/>
      <c r="M1357" s="148"/>
      <c r="T1357" s="54"/>
      <c r="AT1357" s="18" t="s">
        <v>175</v>
      </c>
      <c r="AU1357" s="18" t="s">
        <v>82</v>
      </c>
    </row>
    <row r="1358" spans="2:65" s="11" customFormat="1" ht="22.9" customHeight="1">
      <c r="B1358" s="120"/>
      <c r="D1358" s="121" t="s">
        <v>71</v>
      </c>
      <c r="E1358" s="130" t="s">
        <v>1587</v>
      </c>
      <c r="F1358" s="130" t="s">
        <v>1588</v>
      </c>
      <c r="I1358" s="123"/>
      <c r="J1358" s="131">
        <f>BK1358</f>
        <v>0</v>
      </c>
      <c r="L1358" s="120"/>
      <c r="M1358" s="125"/>
      <c r="P1358" s="126">
        <f>SUM(P1359:P1360)</f>
        <v>0</v>
      </c>
      <c r="R1358" s="126">
        <f>SUM(R1359:R1360)</f>
        <v>0</v>
      </c>
      <c r="T1358" s="127">
        <f>SUM(T1359:T1360)</f>
        <v>0</v>
      </c>
      <c r="AR1358" s="121" t="s">
        <v>80</v>
      </c>
      <c r="AT1358" s="128" t="s">
        <v>71</v>
      </c>
      <c r="AU1358" s="128" t="s">
        <v>80</v>
      </c>
      <c r="AY1358" s="121" t="s">
        <v>166</v>
      </c>
      <c r="BK1358" s="129">
        <f>SUM(BK1359:BK1360)</f>
        <v>0</v>
      </c>
    </row>
    <row r="1359" spans="2:65" s="1" customFormat="1" ht="62.65" customHeight="1">
      <c r="B1359" s="33"/>
      <c r="C1359" s="132" t="s">
        <v>1589</v>
      </c>
      <c r="D1359" s="132" t="s">
        <v>168</v>
      </c>
      <c r="E1359" s="133" t="s">
        <v>1590</v>
      </c>
      <c r="F1359" s="134" t="s">
        <v>1591</v>
      </c>
      <c r="G1359" s="135" t="s">
        <v>341</v>
      </c>
      <c r="H1359" s="136">
        <v>6540.8950000000004</v>
      </c>
      <c r="I1359" s="137"/>
      <c r="J1359" s="138">
        <f>ROUND(I1359*H1359,2)</f>
        <v>0</v>
      </c>
      <c r="K1359" s="134" t="s">
        <v>172</v>
      </c>
      <c r="L1359" s="33"/>
      <c r="M1359" s="139" t="s">
        <v>19</v>
      </c>
      <c r="N1359" s="140" t="s">
        <v>43</v>
      </c>
      <c r="P1359" s="141">
        <f>O1359*H1359</f>
        <v>0</v>
      </c>
      <c r="Q1359" s="141">
        <v>0</v>
      </c>
      <c r="R1359" s="141">
        <f>Q1359*H1359</f>
        <v>0</v>
      </c>
      <c r="S1359" s="141">
        <v>0</v>
      </c>
      <c r="T1359" s="142">
        <f>S1359*H1359</f>
        <v>0</v>
      </c>
      <c r="AR1359" s="143" t="s">
        <v>173</v>
      </c>
      <c r="AT1359" s="143" t="s">
        <v>168</v>
      </c>
      <c r="AU1359" s="143" t="s">
        <v>82</v>
      </c>
      <c r="AY1359" s="18" t="s">
        <v>166</v>
      </c>
      <c r="BE1359" s="144">
        <f>IF(N1359="základní",J1359,0)</f>
        <v>0</v>
      </c>
      <c r="BF1359" s="144">
        <f>IF(N1359="snížená",J1359,0)</f>
        <v>0</v>
      </c>
      <c r="BG1359" s="144">
        <f>IF(N1359="zákl. přenesená",J1359,0)</f>
        <v>0</v>
      </c>
      <c r="BH1359" s="144">
        <f>IF(N1359="sníž. přenesená",J1359,0)</f>
        <v>0</v>
      </c>
      <c r="BI1359" s="144">
        <f>IF(N1359="nulová",J1359,0)</f>
        <v>0</v>
      </c>
      <c r="BJ1359" s="18" t="s">
        <v>80</v>
      </c>
      <c r="BK1359" s="144">
        <f>ROUND(I1359*H1359,2)</f>
        <v>0</v>
      </c>
      <c r="BL1359" s="18" t="s">
        <v>173</v>
      </c>
      <c r="BM1359" s="143" t="s">
        <v>1592</v>
      </c>
    </row>
    <row r="1360" spans="2:65" s="1" customFormat="1" ht="11.25">
      <c r="B1360" s="33"/>
      <c r="D1360" s="145" t="s">
        <v>175</v>
      </c>
      <c r="F1360" s="146" t="s">
        <v>1593</v>
      </c>
      <c r="I1360" s="147"/>
      <c r="L1360" s="33"/>
      <c r="M1360" s="148"/>
      <c r="T1360" s="54"/>
      <c r="AT1360" s="18" t="s">
        <v>175</v>
      </c>
      <c r="AU1360" s="18" t="s">
        <v>82</v>
      </c>
    </row>
    <row r="1361" spans="2:65" s="11" customFormat="1" ht="25.9" customHeight="1">
      <c r="B1361" s="120"/>
      <c r="D1361" s="121" t="s">
        <v>71</v>
      </c>
      <c r="E1361" s="122" t="s">
        <v>1594</v>
      </c>
      <c r="F1361" s="122" t="s">
        <v>1595</v>
      </c>
      <c r="I1361" s="123"/>
      <c r="J1361" s="124">
        <f>BK1361</f>
        <v>0</v>
      </c>
      <c r="L1361" s="120"/>
      <c r="M1361" s="125"/>
      <c r="P1361" s="126">
        <f>P1362+P1474+P1584+P1627+P1636+P1656+P1675+P1704+P1760+P1814+P1981+P2012+P2044</f>
        <v>0</v>
      </c>
      <c r="R1361" s="126">
        <f>R1362+R1474+R1584+R1627+R1636+R1656+R1675+R1704+R1760+R1814+R1981+R2012+R2044</f>
        <v>35.606141170000001</v>
      </c>
      <c r="T1361" s="127">
        <f>T1362+T1474+T1584+T1627+T1636+T1656+T1675+T1704+T1760+T1814+T1981+T2012+T2044</f>
        <v>0</v>
      </c>
      <c r="AR1361" s="121" t="s">
        <v>82</v>
      </c>
      <c r="AT1361" s="128" t="s">
        <v>71</v>
      </c>
      <c r="AU1361" s="128" t="s">
        <v>72</v>
      </c>
      <c r="AY1361" s="121" t="s">
        <v>166</v>
      </c>
      <c r="BK1361" s="129">
        <f>BK1362+BK1474+BK1584+BK1627+BK1636+BK1656+BK1675+BK1704+BK1760+BK1814+BK1981+BK2012+BK2044</f>
        <v>0</v>
      </c>
    </row>
    <row r="1362" spans="2:65" s="11" customFormat="1" ht="22.9" customHeight="1">
      <c r="B1362" s="120"/>
      <c r="D1362" s="121" t="s">
        <v>71</v>
      </c>
      <c r="E1362" s="130" t="s">
        <v>1596</v>
      </c>
      <c r="F1362" s="130" t="s">
        <v>1597</v>
      </c>
      <c r="I1362" s="123"/>
      <c r="J1362" s="131">
        <f>BK1362</f>
        <v>0</v>
      </c>
      <c r="L1362" s="120"/>
      <c r="M1362" s="125"/>
      <c r="P1362" s="126">
        <f>SUM(P1363:P1473)</f>
        <v>0</v>
      </c>
      <c r="R1362" s="126">
        <f>SUM(R1363:R1473)</f>
        <v>1.6367632000000001</v>
      </c>
      <c r="T1362" s="127">
        <f>SUM(T1363:T1473)</f>
        <v>0</v>
      </c>
      <c r="AR1362" s="121" t="s">
        <v>82</v>
      </c>
      <c r="AT1362" s="128" t="s">
        <v>71</v>
      </c>
      <c r="AU1362" s="128" t="s">
        <v>80</v>
      </c>
      <c r="AY1362" s="121" t="s">
        <v>166</v>
      </c>
      <c r="BK1362" s="129">
        <f>SUM(BK1363:BK1473)</f>
        <v>0</v>
      </c>
    </row>
    <row r="1363" spans="2:65" s="1" customFormat="1" ht="37.9" customHeight="1">
      <c r="B1363" s="33"/>
      <c r="C1363" s="132" t="s">
        <v>1598</v>
      </c>
      <c r="D1363" s="132" t="s">
        <v>168</v>
      </c>
      <c r="E1363" s="133" t="s">
        <v>1599</v>
      </c>
      <c r="F1363" s="134" t="s">
        <v>1600</v>
      </c>
      <c r="G1363" s="135" t="s">
        <v>188</v>
      </c>
      <c r="H1363" s="136">
        <v>353.4</v>
      </c>
      <c r="I1363" s="137"/>
      <c r="J1363" s="138">
        <f>ROUND(I1363*H1363,2)</f>
        <v>0</v>
      </c>
      <c r="K1363" s="134" t="s">
        <v>172</v>
      </c>
      <c r="L1363" s="33"/>
      <c r="M1363" s="139" t="s">
        <v>19</v>
      </c>
      <c r="N1363" s="140" t="s">
        <v>43</v>
      </c>
      <c r="P1363" s="141">
        <f>O1363*H1363</f>
        <v>0</v>
      </c>
      <c r="Q1363" s="141">
        <v>0</v>
      </c>
      <c r="R1363" s="141">
        <f>Q1363*H1363</f>
        <v>0</v>
      </c>
      <c r="S1363" s="141">
        <v>0</v>
      </c>
      <c r="T1363" s="142">
        <f>S1363*H1363</f>
        <v>0</v>
      </c>
      <c r="AR1363" s="143" t="s">
        <v>283</v>
      </c>
      <c r="AT1363" s="143" t="s">
        <v>168</v>
      </c>
      <c r="AU1363" s="143" t="s">
        <v>82</v>
      </c>
      <c r="AY1363" s="18" t="s">
        <v>166</v>
      </c>
      <c r="BE1363" s="144">
        <f>IF(N1363="základní",J1363,0)</f>
        <v>0</v>
      </c>
      <c r="BF1363" s="144">
        <f>IF(N1363="snížená",J1363,0)</f>
        <v>0</v>
      </c>
      <c r="BG1363" s="144">
        <f>IF(N1363="zákl. přenesená",J1363,0)</f>
        <v>0</v>
      </c>
      <c r="BH1363" s="144">
        <f>IF(N1363="sníž. přenesená",J1363,0)</f>
        <v>0</v>
      </c>
      <c r="BI1363" s="144">
        <f>IF(N1363="nulová",J1363,0)</f>
        <v>0</v>
      </c>
      <c r="BJ1363" s="18" t="s">
        <v>80</v>
      </c>
      <c r="BK1363" s="144">
        <f>ROUND(I1363*H1363,2)</f>
        <v>0</v>
      </c>
      <c r="BL1363" s="18" t="s">
        <v>283</v>
      </c>
      <c r="BM1363" s="143" t="s">
        <v>1601</v>
      </c>
    </row>
    <row r="1364" spans="2:65" s="1" customFormat="1" ht="11.25">
      <c r="B1364" s="33"/>
      <c r="D1364" s="145" t="s">
        <v>175</v>
      </c>
      <c r="F1364" s="146" t="s">
        <v>1602</v>
      </c>
      <c r="I1364" s="147"/>
      <c r="L1364" s="33"/>
      <c r="M1364" s="148"/>
      <c r="T1364" s="54"/>
      <c r="AT1364" s="18" t="s">
        <v>175</v>
      </c>
      <c r="AU1364" s="18" t="s">
        <v>82</v>
      </c>
    </row>
    <row r="1365" spans="2:65" s="12" customFormat="1" ht="11.25">
      <c r="B1365" s="149"/>
      <c r="D1365" s="150" t="s">
        <v>177</v>
      </c>
      <c r="E1365" s="151" t="s">
        <v>19</v>
      </c>
      <c r="F1365" s="152" t="s">
        <v>407</v>
      </c>
      <c r="H1365" s="151" t="s">
        <v>19</v>
      </c>
      <c r="I1365" s="153"/>
      <c r="L1365" s="149"/>
      <c r="M1365" s="154"/>
      <c r="T1365" s="155"/>
      <c r="AT1365" s="151" t="s">
        <v>177</v>
      </c>
      <c r="AU1365" s="151" t="s">
        <v>82</v>
      </c>
      <c r="AV1365" s="12" t="s">
        <v>80</v>
      </c>
      <c r="AW1365" s="12" t="s">
        <v>33</v>
      </c>
      <c r="AX1365" s="12" t="s">
        <v>72</v>
      </c>
      <c r="AY1365" s="151" t="s">
        <v>166</v>
      </c>
    </row>
    <row r="1366" spans="2:65" s="12" customFormat="1" ht="11.25">
      <c r="B1366" s="149"/>
      <c r="D1366" s="150" t="s">
        <v>177</v>
      </c>
      <c r="E1366" s="151" t="s">
        <v>19</v>
      </c>
      <c r="F1366" s="152" t="s">
        <v>1492</v>
      </c>
      <c r="H1366" s="151" t="s">
        <v>19</v>
      </c>
      <c r="I1366" s="153"/>
      <c r="L1366" s="149"/>
      <c r="M1366" s="154"/>
      <c r="T1366" s="155"/>
      <c r="AT1366" s="151" t="s">
        <v>177</v>
      </c>
      <c r="AU1366" s="151" t="s">
        <v>82</v>
      </c>
      <c r="AV1366" s="12" t="s">
        <v>80</v>
      </c>
      <c r="AW1366" s="12" t="s">
        <v>33</v>
      </c>
      <c r="AX1366" s="12" t="s">
        <v>72</v>
      </c>
      <c r="AY1366" s="151" t="s">
        <v>166</v>
      </c>
    </row>
    <row r="1367" spans="2:65" s="13" customFormat="1" ht="11.25">
      <c r="B1367" s="156"/>
      <c r="D1367" s="150" t="s">
        <v>177</v>
      </c>
      <c r="E1367" s="157" t="s">
        <v>19</v>
      </c>
      <c r="F1367" s="158" t="s">
        <v>1603</v>
      </c>
      <c r="H1367" s="159">
        <v>353.4</v>
      </c>
      <c r="I1367" s="160"/>
      <c r="L1367" s="156"/>
      <c r="M1367" s="161"/>
      <c r="T1367" s="162"/>
      <c r="AT1367" s="157" t="s">
        <v>177</v>
      </c>
      <c r="AU1367" s="157" t="s">
        <v>82</v>
      </c>
      <c r="AV1367" s="13" t="s">
        <v>82</v>
      </c>
      <c r="AW1367" s="13" t="s">
        <v>33</v>
      </c>
      <c r="AX1367" s="13" t="s">
        <v>80</v>
      </c>
      <c r="AY1367" s="157" t="s">
        <v>166</v>
      </c>
    </row>
    <row r="1368" spans="2:65" s="1" customFormat="1" ht="16.5" customHeight="1">
      <c r="B1368" s="33"/>
      <c r="C1368" s="170" t="s">
        <v>1604</v>
      </c>
      <c r="D1368" s="170" t="s">
        <v>277</v>
      </c>
      <c r="E1368" s="171" t="s">
        <v>1605</v>
      </c>
      <c r="F1368" s="172" t="s">
        <v>1606</v>
      </c>
      <c r="G1368" s="173" t="s">
        <v>341</v>
      </c>
      <c r="H1368" s="174">
        <v>0.106</v>
      </c>
      <c r="I1368" s="175"/>
      <c r="J1368" s="176">
        <f>ROUND(I1368*H1368,2)</f>
        <v>0</v>
      </c>
      <c r="K1368" s="172" t="s">
        <v>172</v>
      </c>
      <c r="L1368" s="177"/>
      <c r="M1368" s="178" t="s">
        <v>19</v>
      </c>
      <c r="N1368" s="179" t="s">
        <v>43</v>
      </c>
      <c r="P1368" s="141">
        <f>O1368*H1368</f>
        <v>0</v>
      </c>
      <c r="Q1368" s="141">
        <v>1</v>
      </c>
      <c r="R1368" s="141">
        <f>Q1368*H1368</f>
        <v>0.106</v>
      </c>
      <c r="S1368" s="141">
        <v>0</v>
      </c>
      <c r="T1368" s="142">
        <f>S1368*H1368</f>
        <v>0</v>
      </c>
      <c r="AR1368" s="143" t="s">
        <v>368</v>
      </c>
      <c r="AT1368" s="143" t="s">
        <v>277</v>
      </c>
      <c r="AU1368" s="143" t="s">
        <v>82</v>
      </c>
      <c r="AY1368" s="18" t="s">
        <v>166</v>
      </c>
      <c r="BE1368" s="144">
        <f>IF(N1368="základní",J1368,0)</f>
        <v>0</v>
      </c>
      <c r="BF1368" s="144">
        <f>IF(N1368="snížená",J1368,0)</f>
        <v>0</v>
      </c>
      <c r="BG1368" s="144">
        <f>IF(N1368="zákl. přenesená",J1368,0)</f>
        <v>0</v>
      </c>
      <c r="BH1368" s="144">
        <f>IF(N1368="sníž. přenesená",J1368,0)</f>
        <v>0</v>
      </c>
      <c r="BI1368" s="144">
        <f>IF(N1368="nulová",J1368,0)</f>
        <v>0</v>
      </c>
      <c r="BJ1368" s="18" t="s">
        <v>80</v>
      </c>
      <c r="BK1368" s="144">
        <f>ROUND(I1368*H1368,2)</f>
        <v>0</v>
      </c>
      <c r="BL1368" s="18" t="s">
        <v>283</v>
      </c>
      <c r="BM1368" s="143" t="s">
        <v>1607</v>
      </c>
    </row>
    <row r="1369" spans="2:65" s="13" customFormat="1" ht="11.25">
      <c r="B1369" s="156"/>
      <c r="D1369" s="150" t="s">
        <v>177</v>
      </c>
      <c r="F1369" s="158" t="s">
        <v>1608</v>
      </c>
      <c r="H1369" s="159">
        <v>0.106</v>
      </c>
      <c r="I1369" s="160"/>
      <c r="L1369" s="156"/>
      <c r="M1369" s="161"/>
      <c r="T1369" s="162"/>
      <c r="AT1369" s="157" t="s">
        <v>177</v>
      </c>
      <c r="AU1369" s="157" t="s">
        <v>82</v>
      </c>
      <c r="AV1369" s="13" t="s">
        <v>82</v>
      </c>
      <c r="AW1369" s="13" t="s">
        <v>4</v>
      </c>
      <c r="AX1369" s="13" t="s">
        <v>80</v>
      </c>
      <c r="AY1369" s="157" t="s">
        <v>166</v>
      </c>
    </row>
    <row r="1370" spans="2:65" s="1" customFormat="1" ht="37.9" customHeight="1">
      <c r="B1370" s="33"/>
      <c r="C1370" s="132" t="s">
        <v>1609</v>
      </c>
      <c r="D1370" s="132" t="s">
        <v>168</v>
      </c>
      <c r="E1370" s="133" t="s">
        <v>1610</v>
      </c>
      <c r="F1370" s="134" t="s">
        <v>1611</v>
      </c>
      <c r="G1370" s="135" t="s">
        <v>188</v>
      </c>
      <c r="H1370" s="136">
        <v>117.8</v>
      </c>
      <c r="I1370" s="137"/>
      <c r="J1370" s="138">
        <f>ROUND(I1370*H1370,2)</f>
        <v>0</v>
      </c>
      <c r="K1370" s="134" t="s">
        <v>172</v>
      </c>
      <c r="L1370" s="33"/>
      <c r="M1370" s="139" t="s">
        <v>19</v>
      </c>
      <c r="N1370" s="140" t="s">
        <v>43</v>
      </c>
      <c r="P1370" s="141">
        <f>O1370*H1370</f>
        <v>0</v>
      </c>
      <c r="Q1370" s="141">
        <v>0</v>
      </c>
      <c r="R1370" s="141">
        <f>Q1370*H1370</f>
        <v>0</v>
      </c>
      <c r="S1370" s="141">
        <v>0</v>
      </c>
      <c r="T1370" s="142">
        <f>S1370*H1370</f>
        <v>0</v>
      </c>
      <c r="AR1370" s="143" t="s">
        <v>283</v>
      </c>
      <c r="AT1370" s="143" t="s">
        <v>168</v>
      </c>
      <c r="AU1370" s="143" t="s">
        <v>82</v>
      </c>
      <c r="AY1370" s="18" t="s">
        <v>166</v>
      </c>
      <c r="BE1370" s="144">
        <f>IF(N1370="základní",J1370,0)</f>
        <v>0</v>
      </c>
      <c r="BF1370" s="144">
        <f>IF(N1370="snížená",J1370,0)</f>
        <v>0</v>
      </c>
      <c r="BG1370" s="144">
        <f>IF(N1370="zákl. přenesená",J1370,0)</f>
        <v>0</v>
      </c>
      <c r="BH1370" s="144">
        <f>IF(N1370="sníž. přenesená",J1370,0)</f>
        <v>0</v>
      </c>
      <c r="BI1370" s="144">
        <f>IF(N1370="nulová",J1370,0)</f>
        <v>0</v>
      </c>
      <c r="BJ1370" s="18" t="s">
        <v>80</v>
      </c>
      <c r="BK1370" s="144">
        <f>ROUND(I1370*H1370,2)</f>
        <v>0</v>
      </c>
      <c r="BL1370" s="18" t="s">
        <v>283</v>
      </c>
      <c r="BM1370" s="143" t="s">
        <v>1612</v>
      </c>
    </row>
    <row r="1371" spans="2:65" s="1" customFormat="1" ht="11.25">
      <c r="B1371" s="33"/>
      <c r="D1371" s="145" t="s">
        <v>175</v>
      </c>
      <c r="F1371" s="146" t="s">
        <v>1613</v>
      </c>
      <c r="I1371" s="147"/>
      <c r="L1371" s="33"/>
      <c r="M1371" s="148"/>
      <c r="T1371" s="54"/>
      <c r="AT1371" s="18" t="s">
        <v>175</v>
      </c>
      <c r="AU1371" s="18" t="s">
        <v>82</v>
      </c>
    </row>
    <row r="1372" spans="2:65" s="12" customFormat="1" ht="11.25">
      <c r="B1372" s="149"/>
      <c r="D1372" s="150" t="s">
        <v>177</v>
      </c>
      <c r="E1372" s="151" t="s">
        <v>19</v>
      </c>
      <c r="F1372" s="152" t="s">
        <v>407</v>
      </c>
      <c r="H1372" s="151" t="s">
        <v>19</v>
      </c>
      <c r="I1372" s="153"/>
      <c r="L1372" s="149"/>
      <c r="M1372" s="154"/>
      <c r="T1372" s="155"/>
      <c r="AT1372" s="151" t="s">
        <v>177</v>
      </c>
      <c r="AU1372" s="151" t="s">
        <v>82</v>
      </c>
      <c r="AV1372" s="12" t="s">
        <v>80</v>
      </c>
      <c r="AW1372" s="12" t="s">
        <v>33</v>
      </c>
      <c r="AX1372" s="12" t="s">
        <v>72</v>
      </c>
      <c r="AY1372" s="151" t="s">
        <v>166</v>
      </c>
    </row>
    <row r="1373" spans="2:65" s="12" customFormat="1" ht="11.25">
      <c r="B1373" s="149"/>
      <c r="D1373" s="150" t="s">
        <v>177</v>
      </c>
      <c r="E1373" s="151" t="s">
        <v>19</v>
      </c>
      <c r="F1373" s="152" t="s">
        <v>1492</v>
      </c>
      <c r="H1373" s="151" t="s">
        <v>19</v>
      </c>
      <c r="I1373" s="153"/>
      <c r="L1373" s="149"/>
      <c r="M1373" s="154"/>
      <c r="T1373" s="155"/>
      <c r="AT1373" s="151" t="s">
        <v>177</v>
      </c>
      <c r="AU1373" s="151" t="s">
        <v>82</v>
      </c>
      <c r="AV1373" s="12" t="s">
        <v>80</v>
      </c>
      <c r="AW1373" s="12" t="s">
        <v>33</v>
      </c>
      <c r="AX1373" s="12" t="s">
        <v>72</v>
      </c>
      <c r="AY1373" s="151" t="s">
        <v>166</v>
      </c>
    </row>
    <row r="1374" spans="2:65" s="13" customFormat="1" ht="11.25">
      <c r="B1374" s="156"/>
      <c r="D1374" s="150" t="s">
        <v>177</v>
      </c>
      <c r="E1374" s="157" t="s">
        <v>19</v>
      </c>
      <c r="F1374" s="158" t="s">
        <v>1493</v>
      </c>
      <c r="H1374" s="159">
        <v>117.8</v>
      </c>
      <c r="I1374" s="160"/>
      <c r="L1374" s="156"/>
      <c r="M1374" s="161"/>
      <c r="T1374" s="162"/>
      <c r="AT1374" s="157" t="s">
        <v>177</v>
      </c>
      <c r="AU1374" s="157" t="s">
        <v>82</v>
      </c>
      <c r="AV1374" s="13" t="s">
        <v>82</v>
      </c>
      <c r="AW1374" s="13" t="s">
        <v>33</v>
      </c>
      <c r="AX1374" s="13" t="s">
        <v>80</v>
      </c>
      <c r="AY1374" s="157" t="s">
        <v>166</v>
      </c>
    </row>
    <row r="1375" spans="2:65" s="1" customFormat="1" ht="16.5" customHeight="1">
      <c r="B1375" s="33"/>
      <c r="C1375" s="170" t="s">
        <v>1614</v>
      </c>
      <c r="D1375" s="170" t="s">
        <v>277</v>
      </c>
      <c r="E1375" s="171" t="s">
        <v>1615</v>
      </c>
      <c r="F1375" s="172" t="s">
        <v>1616</v>
      </c>
      <c r="G1375" s="173" t="s">
        <v>341</v>
      </c>
      <c r="H1375" s="174">
        <v>4.5999999999999999E-2</v>
      </c>
      <c r="I1375" s="175"/>
      <c r="J1375" s="176">
        <f>ROUND(I1375*H1375,2)</f>
        <v>0</v>
      </c>
      <c r="K1375" s="172" t="s">
        <v>172</v>
      </c>
      <c r="L1375" s="177"/>
      <c r="M1375" s="178" t="s">
        <v>19</v>
      </c>
      <c r="N1375" s="179" t="s">
        <v>43</v>
      </c>
      <c r="P1375" s="141">
        <f>O1375*H1375</f>
        <v>0</v>
      </c>
      <c r="Q1375" s="141">
        <v>1</v>
      </c>
      <c r="R1375" s="141">
        <f>Q1375*H1375</f>
        <v>4.5999999999999999E-2</v>
      </c>
      <c r="S1375" s="141">
        <v>0</v>
      </c>
      <c r="T1375" s="142">
        <f>S1375*H1375</f>
        <v>0</v>
      </c>
      <c r="AR1375" s="143" t="s">
        <v>368</v>
      </c>
      <c r="AT1375" s="143" t="s">
        <v>277</v>
      </c>
      <c r="AU1375" s="143" t="s">
        <v>82</v>
      </c>
      <c r="AY1375" s="18" t="s">
        <v>166</v>
      </c>
      <c r="BE1375" s="144">
        <f>IF(N1375="základní",J1375,0)</f>
        <v>0</v>
      </c>
      <c r="BF1375" s="144">
        <f>IF(N1375="snížená",J1375,0)</f>
        <v>0</v>
      </c>
      <c r="BG1375" s="144">
        <f>IF(N1375="zákl. přenesená",J1375,0)</f>
        <v>0</v>
      </c>
      <c r="BH1375" s="144">
        <f>IF(N1375="sníž. přenesená",J1375,0)</f>
        <v>0</v>
      </c>
      <c r="BI1375" s="144">
        <f>IF(N1375="nulová",J1375,0)</f>
        <v>0</v>
      </c>
      <c r="BJ1375" s="18" t="s">
        <v>80</v>
      </c>
      <c r="BK1375" s="144">
        <f>ROUND(I1375*H1375,2)</f>
        <v>0</v>
      </c>
      <c r="BL1375" s="18" t="s">
        <v>283</v>
      </c>
      <c r="BM1375" s="143" t="s">
        <v>1617</v>
      </c>
    </row>
    <row r="1376" spans="2:65" s="13" customFormat="1" ht="11.25">
      <c r="B1376" s="156"/>
      <c r="D1376" s="150" t="s">
        <v>177</v>
      </c>
      <c r="F1376" s="158" t="s">
        <v>1618</v>
      </c>
      <c r="H1376" s="159">
        <v>4.5999999999999999E-2</v>
      </c>
      <c r="I1376" s="160"/>
      <c r="L1376" s="156"/>
      <c r="M1376" s="161"/>
      <c r="T1376" s="162"/>
      <c r="AT1376" s="157" t="s">
        <v>177</v>
      </c>
      <c r="AU1376" s="157" t="s">
        <v>82</v>
      </c>
      <c r="AV1376" s="13" t="s">
        <v>82</v>
      </c>
      <c r="AW1376" s="13" t="s">
        <v>4</v>
      </c>
      <c r="AX1376" s="13" t="s">
        <v>80</v>
      </c>
      <c r="AY1376" s="157" t="s">
        <v>166</v>
      </c>
    </row>
    <row r="1377" spans="2:65" s="1" customFormat="1" ht="33" customHeight="1">
      <c r="B1377" s="33"/>
      <c r="C1377" s="132" t="s">
        <v>1619</v>
      </c>
      <c r="D1377" s="132" t="s">
        <v>168</v>
      </c>
      <c r="E1377" s="133" t="s">
        <v>1620</v>
      </c>
      <c r="F1377" s="134" t="s">
        <v>1621</v>
      </c>
      <c r="G1377" s="135" t="s">
        <v>188</v>
      </c>
      <c r="H1377" s="136">
        <v>1767</v>
      </c>
      <c r="I1377" s="137"/>
      <c r="J1377" s="138">
        <f>ROUND(I1377*H1377,2)</f>
        <v>0</v>
      </c>
      <c r="K1377" s="134" t="s">
        <v>172</v>
      </c>
      <c r="L1377" s="33"/>
      <c r="M1377" s="139" t="s">
        <v>19</v>
      </c>
      <c r="N1377" s="140" t="s">
        <v>43</v>
      </c>
      <c r="P1377" s="141">
        <f>O1377*H1377</f>
        <v>0</v>
      </c>
      <c r="Q1377" s="141">
        <v>0</v>
      </c>
      <c r="R1377" s="141">
        <f>Q1377*H1377</f>
        <v>0</v>
      </c>
      <c r="S1377" s="141">
        <v>0</v>
      </c>
      <c r="T1377" s="142">
        <f>S1377*H1377</f>
        <v>0</v>
      </c>
      <c r="AR1377" s="143" t="s">
        <v>283</v>
      </c>
      <c r="AT1377" s="143" t="s">
        <v>168</v>
      </c>
      <c r="AU1377" s="143" t="s">
        <v>82</v>
      </c>
      <c r="AY1377" s="18" t="s">
        <v>166</v>
      </c>
      <c r="BE1377" s="144">
        <f>IF(N1377="základní",J1377,0)</f>
        <v>0</v>
      </c>
      <c r="BF1377" s="144">
        <f>IF(N1377="snížená",J1377,0)</f>
        <v>0</v>
      </c>
      <c r="BG1377" s="144">
        <f>IF(N1377="zákl. přenesená",J1377,0)</f>
        <v>0</v>
      </c>
      <c r="BH1377" s="144">
        <f>IF(N1377="sníž. přenesená",J1377,0)</f>
        <v>0</v>
      </c>
      <c r="BI1377" s="144">
        <f>IF(N1377="nulová",J1377,0)</f>
        <v>0</v>
      </c>
      <c r="BJ1377" s="18" t="s">
        <v>80</v>
      </c>
      <c r="BK1377" s="144">
        <f>ROUND(I1377*H1377,2)</f>
        <v>0</v>
      </c>
      <c r="BL1377" s="18" t="s">
        <v>283</v>
      </c>
      <c r="BM1377" s="143" t="s">
        <v>1622</v>
      </c>
    </row>
    <row r="1378" spans="2:65" s="1" customFormat="1" ht="11.25">
      <c r="B1378" s="33"/>
      <c r="D1378" s="145" t="s">
        <v>175</v>
      </c>
      <c r="F1378" s="146" t="s">
        <v>1623</v>
      </c>
      <c r="I1378" s="147"/>
      <c r="L1378" s="33"/>
      <c r="M1378" s="148"/>
      <c r="T1378" s="54"/>
      <c r="AT1378" s="18" t="s">
        <v>175</v>
      </c>
      <c r="AU1378" s="18" t="s">
        <v>82</v>
      </c>
    </row>
    <row r="1379" spans="2:65" s="12" customFormat="1" ht="11.25">
      <c r="B1379" s="149"/>
      <c r="D1379" s="150" t="s">
        <v>177</v>
      </c>
      <c r="E1379" s="151" t="s">
        <v>19</v>
      </c>
      <c r="F1379" s="152" t="s">
        <v>407</v>
      </c>
      <c r="H1379" s="151" t="s">
        <v>19</v>
      </c>
      <c r="I1379" s="153"/>
      <c r="L1379" s="149"/>
      <c r="M1379" s="154"/>
      <c r="T1379" s="155"/>
      <c r="AT1379" s="151" t="s">
        <v>177</v>
      </c>
      <c r="AU1379" s="151" t="s">
        <v>82</v>
      </c>
      <c r="AV1379" s="12" t="s">
        <v>80</v>
      </c>
      <c r="AW1379" s="12" t="s">
        <v>33</v>
      </c>
      <c r="AX1379" s="12" t="s">
        <v>72</v>
      </c>
      <c r="AY1379" s="151" t="s">
        <v>166</v>
      </c>
    </row>
    <row r="1380" spans="2:65" s="12" customFormat="1" ht="11.25">
      <c r="B1380" s="149"/>
      <c r="D1380" s="150" t="s">
        <v>177</v>
      </c>
      <c r="E1380" s="151" t="s">
        <v>19</v>
      </c>
      <c r="F1380" s="152" t="s">
        <v>1492</v>
      </c>
      <c r="H1380" s="151" t="s">
        <v>19</v>
      </c>
      <c r="I1380" s="153"/>
      <c r="L1380" s="149"/>
      <c r="M1380" s="154"/>
      <c r="T1380" s="155"/>
      <c r="AT1380" s="151" t="s">
        <v>177</v>
      </c>
      <c r="AU1380" s="151" t="s">
        <v>82</v>
      </c>
      <c r="AV1380" s="12" t="s">
        <v>80</v>
      </c>
      <c r="AW1380" s="12" t="s">
        <v>33</v>
      </c>
      <c r="AX1380" s="12" t="s">
        <v>72</v>
      </c>
      <c r="AY1380" s="151" t="s">
        <v>166</v>
      </c>
    </row>
    <row r="1381" spans="2:65" s="13" customFormat="1" ht="11.25">
      <c r="B1381" s="156"/>
      <c r="D1381" s="150" t="s">
        <v>177</v>
      </c>
      <c r="E1381" s="157" t="s">
        <v>19</v>
      </c>
      <c r="F1381" s="158" t="s">
        <v>1624</v>
      </c>
      <c r="H1381" s="159">
        <v>1767</v>
      </c>
      <c r="I1381" s="160"/>
      <c r="L1381" s="156"/>
      <c r="M1381" s="161"/>
      <c r="T1381" s="162"/>
      <c r="AT1381" s="157" t="s">
        <v>177</v>
      </c>
      <c r="AU1381" s="157" t="s">
        <v>82</v>
      </c>
      <c r="AV1381" s="13" t="s">
        <v>82</v>
      </c>
      <c r="AW1381" s="13" t="s">
        <v>33</v>
      </c>
      <c r="AX1381" s="13" t="s">
        <v>80</v>
      </c>
      <c r="AY1381" s="157" t="s">
        <v>166</v>
      </c>
    </row>
    <row r="1382" spans="2:65" s="1" customFormat="1" ht="16.5" customHeight="1">
      <c r="B1382" s="33"/>
      <c r="C1382" s="170" t="s">
        <v>1625</v>
      </c>
      <c r="D1382" s="170" t="s">
        <v>277</v>
      </c>
      <c r="E1382" s="171" t="s">
        <v>1605</v>
      </c>
      <c r="F1382" s="172" t="s">
        <v>1606</v>
      </c>
      <c r="G1382" s="173" t="s">
        <v>341</v>
      </c>
      <c r="H1382" s="174">
        <v>0.60099999999999998</v>
      </c>
      <c r="I1382" s="175"/>
      <c r="J1382" s="176">
        <f>ROUND(I1382*H1382,2)</f>
        <v>0</v>
      </c>
      <c r="K1382" s="172" t="s">
        <v>172</v>
      </c>
      <c r="L1382" s="177"/>
      <c r="M1382" s="178" t="s">
        <v>19</v>
      </c>
      <c r="N1382" s="179" t="s">
        <v>43</v>
      </c>
      <c r="P1382" s="141">
        <f>O1382*H1382</f>
        <v>0</v>
      </c>
      <c r="Q1382" s="141">
        <v>1</v>
      </c>
      <c r="R1382" s="141">
        <f>Q1382*H1382</f>
        <v>0.60099999999999998</v>
      </c>
      <c r="S1382" s="141">
        <v>0</v>
      </c>
      <c r="T1382" s="142">
        <f>S1382*H1382</f>
        <v>0</v>
      </c>
      <c r="AR1382" s="143" t="s">
        <v>368</v>
      </c>
      <c r="AT1382" s="143" t="s">
        <v>277</v>
      </c>
      <c r="AU1382" s="143" t="s">
        <v>82</v>
      </c>
      <c r="AY1382" s="18" t="s">
        <v>166</v>
      </c>
      <c r="BE1382" s="144">
        <f>IF(N1382="základní",J1382,0)</f>
        <v>0</v>
      </c>
      <c r="BF1382" s="144">
        <f>IF(N1382="snížená",J1382,0)</f>
        <v>0</v>
      </c>
      <c r="BG1382" s="144">
        <f>IF(N1382="zákl. přenesená",J1382,0)</f>
        <v>0</v>
      </c>
      <c r="BH1382" s="144">
        <f>IF(N1382="sníž. přenesená",J1382,0)</f>
        <v>0</v>
      </c>
      <c r="BI1382" s="144">
        <f>IF(N1382="nulová",J1382,0)</f>
        <v>0</v>
      </c>
      <c r="BJ1382" s="18" t="s">
        <v>80</v>
      </c>
      <c r="BK1382" s="144">
        <f>ROUND(I1382*H1382,2)</f>
        <v>0</v>
      </c>
      <c r="BL1382" s="18" t="s">
        <v>283</v>
      </c>
      <c r="BM1382" s="143" t="s">
        <v>1626</v>
      </c>
    </row>
    <row r="1383" spans="2:65" s="13" customFormat="1" ht="11.25">
      <c r="B1383" s="156"/>
      <c r="D1383" s="150" t="s">
        <v>177</v>
      </c>
      <c r="F1383" s="158" t="s">
        <v>1627</v>
      </c>
      <c r="H1383" s="159">
        <v>0.60099999999999998</v>
      </c>
      <c r="I1383" s="160"/>
      <c r="L1383" s="156"/>
      <c r="M1383" s="161"/>
      <c r="T1383" s="162"/>
      <c r="AT1383" s="157" t="s">
        <v>177</v>
      </c>
      <c r="AU1383" s="157" t="s">
        <v>82</v>
      </c>
      <c r="AV1383" s="13" t="s">
        <v>82</v>
      </c>
      <c r="AW1383" s="13" t="s">
        <v>4</v>
      </c>
      <c r="AX1383" s="13" t="s">
        <v>80</v>
      </c>
      <c r="AY1383" s="157" t="s">
        <v>166</v>
      </c>
    </row>
    <row r="1384" spans="2:65" s="1" customFormat="1" ht="37.9" customHeight="1">
      <c r="B1384" s="33"/>
      <c r="C1384" s="132" t="s">
        <v>1628</v>
      </c>
      <c r="D1384" s="132" t="s">
        <v>168</v>
      </c>
      <c r="E1384" s="133" t="s">
        <v>1629</v>
      </c>
      <c r="F1384" s="134" t="s">
        <v>1630</v>
      </c>
      <c r="G1384" s="135" t="s">
        <v>188</v>
      </c>
      <c r="H1384" s="136">
        <v>589</v>
      </c>
      <c r="I1384" s="137"/>
      <c r="J1384" s="138">
        <f>ROUND(I1384*H1384,2)</f>
        <v>0</v>
      </c>
      <c r="K1384" s="134" t="s">
        <v>172</v>
      </c>
      <c r="L1384" s="33"/>
      <c r="M1384" s="139" t="s">
        <v>19</v>
      </c>
      <c r="N1384" s="140" t="s">
        <v>43</v>
      </c>
      <c r="P1384" s="141">
        <f>O1384*H1384</f>
        <v>0</v>
      </c>
      <c r="Q1384" s="141">
        <v>0</v>
      </c>
      <c r="R1384" s="141">
        <f>Q1384*H1384</f>
        <v>0</v>
      </c>
      <c r="S1384" s="141">
        <v>0</v>
      </c>
      <c r="T1384" s="142">
        <f>S1384*H1384</f>
        <v>0</v>
      </c>
      <c r="AR1384" s="143" t="s">
        <v>283</v>
      </c>
      <c r="AT1384" s="143" t="s">
        <v>168</v>
      </c>
      <c r="AU1384" s="143" t="s">
        <v>82</v>
      </c>
      <c r="AY1384" s="18" t="s">
        <v>166</v>
      </c>
      <c r="BE1384" s="144">
        <f>IF(N1384="základní",J1384,0)</f>
        <v>0</v>
      </c>
      <c r="BF1384" s="144">
        <f>IF(N1384="snížená",J1384,0)</f>
        <v>0</v>
      </c>
      <c r="BG1384" s="144">
        <f>IF(N1384="zákl. přenesená",J1384,0)</f>
        <v>0</v>
      </c>
      <c r="BH1384" s="144">
        <f>IF(N1384="sníž. přenesená",J1384,0)</f>
        <v>0</v>
      </c>
      <c r="BI1384" s="144">
        <f>IF(N1384="nulová",J1384,0)</f>
        <v>0</v>
      </c>
      <c r="BJ1384" s="18" t="s">
        <v>80</v>
      </c>
      <c r="BK1384" s="144">
        <f>ROUND(I1384*H1384,2)</f>
        <v>0</v>
      </c>
      <c r="BL1384" s="18" t="s">
        <v>283</v>
      </c>
      <c r="BM1384" s="143" t="s">
        <v>1631</v>
      </c>
    </row>
    <row r="1385" spans="2:65" s="1" customFormat="1" ht="11.25">
      <c r="B1385" s="33"/>
      <c r="D1385" s="145" t="s">
        <v>175</v>
      </c>
      <c r="F1385" s="146" t="s">
        <v>1632</v>
      </c>
      <c r="I1385" s="147"/>
      <c r="L1385" s="33"/>
      <c r="M1385" s="148"/>
      <c r="T1385" s="54"/>
      <c r="AT1385" s="18" t="s">
        <v>175</v>
      </c>
      <c r="AU1385" s="18" t="s">
        <v>82</v>
      </c>
    </row>
    <row r="1386" spans="2:65" s="12" customFormat="1" ht="11.25">
      <c r="B1386" s="149"/>
      <c r="D1386" s="150" t="s">
        <v>177</v>
      </c>
      <c r="E1386" s="151" t="s">
        <v>19</v>
      </c>
      <c r="F1386" s="152" t="s">
        <v>407</v>
      </c>
      <c r="H1386" s="151" t="s">
        <v>19</v>
      </c>
      <c r="I1386" s="153"/>
      <c r="L1386" s="149"/>
      <c r="M1386" s="154"/>
      <c r="T1386" s="155"/>
      <c r="AT1386" s="151" t="s">
        <v>177</v>
      </c>
      <c r="AU1386" s="151" t="s">
        <v>82</v>
      </c>
      <c r="AV1386" s="12" t="s">
        <v>80</v>
      </c>
      <c r="AW1386" s="12" t="s">
        <v>33</v>
      </c>
      <c r="AX1386" s="12" t="s">
        <v>72</v>
      </c>
      <c r="AY1386" s="151" t="s">
        <v>166</v>
      </c>
    </row>
    <row r="1387" spans="2:65" s="12" customFormat="1" ht="11.25">
      <c r="B1387" s="149"/>
      <c r="D1387" s="150" t="s">
        <v>177</v>
      </c>
      <c r="E1387" s="151" t="s">
        <v>19</v>
      </c>
      <c r="F1387" s="152" t="s">
        <v>1492</v>
      </c>
      <c r="H1387" s="151" t="s">
        <v>19</v>
      </c>
      <c r="I1387" s="153"/>
      <c r="L1387" s="149"/>
      <c r="M1387" s="154"/>
      <c r="T1387" s="155"/>
      <c r="AT1387" s="151" t="s">
        <v>177</v>
      </c>
      <c r="AU1387" s="151" t="s">
        <v>82</v>
      </c>
      <c r="AV1387" s="12" t="s">
        <v>80</v>
      </c>
      <c r="AW1387" s="12" t="s">
        <v>33</v>
      </c>
      <c r="AX1387" s="12" t="s">
        <v>72</v>
      </c>
      <c r="AY1387" s="151" t="s">
        <v>166</v>
      </c>
    </row>
    <row r="1388" spans="2:65" s="13" customFormat="1" ht="11.25">
      <c r="B1388" s="156"/>
      <c r="D1388" s="150" t="s">
        <v>177</v>
      </c>
      <c r="E1388" s="157" t="s">
        <v>19</v>
      </c>
      <c r="F1388" s="158" t="s">
        <v>1494</v>
      </c>
      <c r="H1388" s="159">
        <v>589</v>
      </c>
      <c r="I1388" s="160"/>
      <c r="L1388" s="156"/>
      <c r="M1388" s="161"/>
      <c r="T1388" s="162"/>
      <c r="AT1388" s="157" t="s">
        <v>177</v>
      </c>
      <c r="AU1388" s="157" t="s">
        <v>82</v>
      </c>
      <c r="AV1388" s="13" t="s">
        <v>82</v>
      </c>
      <c r="AW1388" s="13" t="s">
        <v>33</v>
      </c>
      <c r="AX1388" s="13" t="s">
        <v>80</v>
      </c>
      <c r="AY1388" s="157" t="s">
        <v>166</v>
      </c>
    </row>
    <row r="1389" spans="2:65" s="1" customFormat="1" ht="16.5" customHeight="1">
      <c r="B1389" s="33"/>
      <c r="C1389" s="170" t="s">
        <v>1633</v>
      </c>
      <c r="D1389" s="170" t="s">
        <v>277</v>
      </c>
      <c r="E1389" s="171" t="s">
        <v>1615</v>
      </c>
      <c r="F1389" s="172" t="s">
        <v>1616</v>
      </c>
      <c r="G1389" s="173" t="s">
        <v>341</v>
      </c>
      <c r="H1389" s="174">
        <v>0.24099999999999999</v>
      </c>
      <c r="I1389" s="175"/>
      <c r="J1389" s="176">
        <f>ROUND(I1389*H1389,2)</f>
        <v>0</v>
      </c>
      <c r="K1389" s="172" t="s">
        <v>172</v>
      </c>
      <c r="L1389" s="177"/>
      <c r="M1389" s="178" t="s">
        <v>19</v>
      </c>
      <c r="N1389" s="179" t="s">
        <v>43</v>
      </c>
      <c r="P1389" s="141">
        <f>O1389*H1389</f>
        <v>0</v>
      </c>
      <c r="Q1389" s="141">
        <v>1</v>
      </c>
      <c r="R1389" s="141">
        <f>Q1389*H1389</f>
        <v>0.24099999999999999</v>
      </c>
      <c r="S1389" s="141">
        <v>0</v>
      </c>
      <c r="T1389" s="142">
        <f>S1389*H1389</f>
        <v>0</v>
      </c>
      <c r="AR1389" s="143" t="s">
        <v>368</v>
      </c>
      <c r="AT1389" s="143" t="s">
        <v>277</v>
      </c>
      <c r="AU1389" s="143" t="s">
        <v>82</v>
      </c>
      <c r="AY1389" s="18" t="s">
        <v>166</v>
      </c>
      <c r="BE1389" s="144">
        <f>IF(N1389="základní",J1389,0)</f>
        <v>0</v>
      </c>
      <c r="BF1389" s="144">
        <f>IF(N1389="snížená",J1389,0)</f>
        <v>0</v>
      </c>
      <c r="BG1389" s="144">
        <f>IF(N1389="zákl. přenesená",J1389,0)</f>
        <v>0</v>
      </c>
      <c r="BH1389" s="144">
        <f>IF(N1389="sníž. přenesená",J1389,0)</f>
        <v>0</v>
      </c>
      <c r="BI1389" s="144">
        <f>IF(N1389="nulová",J1389,0)</f>
        <v>0</v>
      </c>
      <c r="BJ1389" s="18" t="s">
        <v>80</v>
      </c>
      <c r="BK1389" s="144">
        <f>ROUND(I1389*H1389,2)</f>
        <v>0</v>
      </c>
      <c r="BL1389" s="18" t="s">
        <v>283</v>
      </c>
      <c r="BM1389" s="143" t="s">
        <v>1634</v>
      </c>
    </row>
    <row r="1390" spans="2:65" s="13" customFormat="1" ht="11.25">
      <c r="B1390" s="156"/>
      <c r="D1390" s="150" t="s">
        <v>177</v>
      </c>
      <c r="F1390" s="158" t="s">
        <v>1635</v>
      </c>
      <c r="H1390" s="159">
        <v>0.24099999999999999</v>
      </c>
      <c r="I1390" s="160"/>
      <c r="L1390" s="156"/>
      <c r="M1390" s="161"/>
      <c r="T1390" s="162"/>
      <c r="AT1390" s="157" t="s">
        <v>177</v>
      </c>
      <c r="AU1390" s="157" t="s">
        <v>82</v>
      </c>
      <c r="AV1390" s="13" t="s">
        <v>82</v>
      </c>
      <c r="AW1390" s="13" t="s">
        <v>4</v>
      </c>
      <c r="AX1390" s="13" t="s">
        <v>80</v>
      </c>
      <c r="AY1390" s="157" t="s">
        <v>166</v>
      </c>
    </row>
    <row r="1391" spans="2:65" s="1" customFormat="1" ht="49.15" customHeight="1">
      <c r="B1391" s="33"/>
      <c r="C1391" s="132" t="s">
        <v>1636</v>
      </c>
      <c r="D1391" s="132" t="s">
        <v>168</v>
      </c>
      <c r="E1391" s="133" t="s">
        <v>1637</v>
      </c>
      <c r="F1391" s="134" t="s">
        <v>1638</v>
      </c>
      <c r="G1391" s="135" t="s">
        <v>188</v>
      </c>
      <c r="H1391" s="136">
        <v>117.8</v>
      </c>
      <c r="I1391" s="137"/>
      <c r="J1391" s="138">
        <f>ROUND(I1391*H1391,2)</f>
        <v>0</v>
      </c>
      <c r="K1391" s="134" t="s">
        <v>172</v>
      </c>
      <c r="L1391" s="33"/>
      <c r="M1391" s="139" t="s">
        <v>19</v>
      </c>
      <c r="N1391" s="140" t="s">
        <v>43</v>
      </c>
      <c r="P1391" s="141">
        <f>O1391*H1391</f>
        <v>0</v>
      </c>
      <c r="Q1391" s="141">
        <v>3.5E-4</v>
      </c>
      <c r="R1391" s="141">
        <f>Q1391*H1391</f>
        <v>4.1229999999999996E-2</v>
      </c>
      <c r="S1391" s="141">
        <v>0</v>
      </c>
      <c r="T1391" s="142">
        <f>S1391*H1391</f>
        <v>0</v>
      </c>
      <c r="AR1391" s="143" t="s">
        <v>283</v>
      </c>
      <c r="AT1391" s="143" t="s">
        <v>168</v>
      </c>
      <c r="AU1391" s="143" t="s">
        <v>82</v>
      </c>
      <c r="AY1391" s="18" t="s">
        <v>166</v>
      </c>
      <c r="BE1391" s="144">
        <f>IF(N1391="základní",J1391,0)</f>
        <v>0</v>
      </c>
      <c r="BF1391" s="144">
        <f>IF(N1391="snížená",J1391,0)</f>
        <v>0</v>
      </c>
      <c r="BG1391" s="144">
        <f>IF(N1391="zákl. přenesená",J1391,0)</f>
        <v>0</v>
      </c>
      <c r="BH1391" s="144">
        <f>IF(N1391="sníž. přenesená",J1391,0)</f>
        <v>0</v>
      </c>
      <c r="BI1391" s="144">
        <f>IF(N1391="nulová",J1391,0)</f>
        <v>0</v>
      </c>
      <c r="BJ1391" s="18" t="s">
        <v>80</v>
      </c>
      <c r="BK1391" s="144">
        <f>ROUND(I1391*H1391,2)</f>
        <v>0</v>
      </c>
      <c r="BL1391" s="18" t="s">
        <v>283</v>
      </c>
      <c r="BM1391" s="143" t="s">
        <v>1639</v>
      </c>
    </row>
    <row r="1392" spans="2:65" s="1" customFormat="1" ht="11.25">
      <c r="B1392" s="33"/>
      <c r="D1392" s="145" t="s">
        <v>175</v>
      </c>
      <c r="F1392" s="146" t="s">
        <v>1640</v>
      </c>
      <c r="I1392" s="147"/>
      <c r="L1392" s="33"/>
      <c r="M1392" s="148"/>
      <c r="T1392" s="54"/>
      <c r="AT1392" s="18" t="s">
        <v>175</v>
      </c>
      <c r="AU1392" s="18" t="s">
        <v>82</v>
      </c>
    </row>
    <row r="1393" spans="2:65" s="12" customFormat="1" ht="11.25">
      <c r="B1393" s="149"/>
      <c r="D1393" s="150" t="s">
        <v>177</v>
      </c>
      <c r="E1393" s="151" t="s">
        <v>19</v>
      </c>
      <c r="F1393" s="152" t="s">
        <v>407</v>
      </c>
      <c r="H1393" s="151" t="s">
        <v>19</v>
      </c>
      <c r="I1393" s="153"/>
      <c r="L1393" s="149"/>
      <c r="M1393" s="154"/>
      <c r="T1393" s="155"/>
      <c r="AT1393" s="151" t="s">
        <v>177</v>
      </c>
      <c r="AU1393" s="151" t="s">
        <v>82</v>
      </c>
      <c r="AV1393" s="12" t="s">
        <v>80</v>
      </c>
      <c r="AW1393" s="12" t="s">
        <v>33</v>
      </c>
      <c r="AX1393" s="12" t="s">
        <v>72</v>
      </c>
      <c r="AY1393" s="151" t="s">
        <v>166</v>
      </c>
    </row>
    <row r="1394" spans="2:65" s="12" customFormat="1" ht="11.25">
      <c r="B1394" s="149"/>
      <c r="D1394" s="150" t="s">
        <v>177</v>
      </c>
      <c r="E1394" s="151" t="s">
        <v>19</v>
      </c>
      <c r="F1394" s="152" t="s">
        <v>1492</v>
      </c>
      <c r="H1394" s="151" t="s">
        <v>19</v>
      </c>
      <c r="I1394" s="153"/>
      <c r="L1394" s="149"/>
      <c r="M1394" s="154"/>
      <c r="T1394" s="155"/>
      <c r="AT1394" s="151" t="s">
        <v>177</v>
      </c>
      <c r="AU1394" s="151" t="s">
        <v>82</v>
      </c>
      <c r="AV1394" s="12" t="s">
        <v>80</v>
      </c>
      <c r="AW1394" s="12" t="s">
        <v>33</v>
      </c>
      <c r="AX1394" s="12" t="s">
        <v>72</v>
      </c>
      <c r="AY1394" s="151" t="s">
        <v>166</v>
      </c>
    </row>
    <row r="1395" spans="2:65" s="13" customFormat="1" ht="11.25">
      <c r="B1395" s="156"/>
      <c r="D1395" s="150" t="s">
        <v>177</v>
      </c>
      <c r="E1395" s="157" t="s">
        <v>19</v>
      </c>
      <c r="F1395" s="158" t="s">
        <v>1493</v>
      </c>
      <c r="H1395" s="159">
        <v>117.8</v>
      </c>
      <c r="I1395" s="160"/>
      <c r="L1395" s="156"/>
      <c r="M1395" s="161"/>
      <c r="T1395" s="162"/>
      <c r="AT1395" s="157" t="s">
        <v>177</v>
      </c>
      <c r="AU1395" s="157" t="s">
        <v>82</v>
      </c>
      <c r="AV1395" s="13" t="s">
        <v>82</v>
      </c>
      <c r="AW1395" s="13" t="s">
        <v>33</v>
      </c>
      <c r="AX1395" s="13" t="s">
        <v>80</v>
      </c>
      <c r="AY1395" s="157" t="s">
        <v>166</v>
      </c>
    </row>
    <row r="1396" spans="2:65" s="1" customFormat="1" ht="44.25" customHeight="1">
      <c r="B1396" s="33"/>
      <c r="C1396" s="132" t="s">
        <v>1641</v>
      </c>
      <c r="D1396" s="132" t="s">
        <v>168</v>
      </c>
      <c r="E1396" s="133" t="s">
        <v>1642</v>
      </c>
      <c r="F1396" s="134" t="s">
        <v>1643</v>
      </c>
      <c r="G1396" s="135" t="s">
        <v>188</v>
      </c>
      <c r="H1396" s="136">
        <v>589</v>
      </c>
      <c r="I1396" s="137"/>
      <c r="J1396" s="138">
        <f>ROUND(I1396*H1396,2)</f>
        <v>0</v>
      </c>
      <c r="K1396" s="134" t="s">
        <v>172</v>
      </c>
      <c r="L1396" s="33"/>
      <c r="M1396" s="139" t="s">
        <v>19</v>
      </c>
      <c r="N1396" s="140" t="s">
        <v>43</v>
      </c>
      <c r="P1396" s="141">
        <f>O1396*H1396</f>
        <v>0</v>
      </c>
      <c r="Q1396" s="141">
        <v>4.0000000000000002E-4</v>
      </c>
      <c r="R1396" s="141">
        <f>Q1396*H1396</f>
        <v>0.2356</v>
      </c>
      <c r="S1396" s="141">
        <v>0</v>
      </c>
      <c r="T1396" s="142">
        <f>S1396*H1396</f>
        <v>0</v>
      </c>
      <c r="AR1396" s="143" t="s">
        <v>283</v>
      </c>
      <c r="AT1396" s="143" t="s">
        <v>168</v>
      </c>
      <c r="AU1396" s="143" t="s">
        <v>82</v>
      </c>
      <c r="AY1396" s="18" t="s">
        <v>166</v>
      </c>
      <c r="BE1396" s="144">
        <f>IF(N1396="základní",J1396,0)</f>
        <v>0</v>
      </c>
      <c r="BF1396" s="144">
        <f>IF(N1396="snížená",J1396,0)</f>
        <v>0</v>
      </c>
      <c r="BG1396" s="144">
        <f>IF(N1396="zákl. přenesená",J1396,0)</f>
        <v>0</v>
      </c>
      <c r="BH1396" s="144">
        <f>IF(N1396="sníž. přenesená",J1396,0)</f>
        <v>0</v>
      </c>
      <c r="BI1396" s="144">
        <f>IF(N1396="nulová",J1396,0)</f>
        <v>0</v>
      </c>
      <c r="BJ1396" s="18" t="s">
        <v>80</v>
      </c>
      <c r="BK1396" s="144">
        <f>ROUND(I1396*H1396,2)</f>
        <v>0</v>
      </c>
      <c r="BL1396" s="18" t="s">
        <v>283</v>
      </c>
      <c r="BM1396" s="143" t="s">
        <v>1644</v>
      </c>
    </row>
    <row r="1397" spans="2:65" s="1" customFormat="1" ht="11.25">
      <c r="B1397" s="33"/>
      <c r="D1397" s="145" t="s">
        <v>175</v>
      </c>
      <c r="F1397" s="146" t="s">
        <v>1645</v>
      </c>
      <c r="I1397" s="147"/>
      <c r="L1397" s="33"/>
      <c r="M1397" s="148"/>
      <c r="T1397" s="54"/>
      <c r="AT1397" s="18" t="s">
        <v>175</v>
      </c>
      <c r="AU1397" s="18" t="s">
        <v>82</v>
      </c>
    </row>
    <row r="1398" spans="2:65" s="12" customFormat="1" ht="11.25">
      <c r="B1398" s="149"/>
      <c r="D1398" s="150" t="s">
        <v>177</v>
      </c>
      <c r="E1398" s="151" t="s">
        <v>19</v>
      </c>
      <c r="F1398" s="152" t="s">
        <v>407</v>
      </c>
      <c r="H1398" s="151" t="s">
        <v>19</v>
      </c>
      <c r="I1398" s="153"/>
      <c r="L1398" s="149"/>
      <c r="M1398" s="154"/>
      <c r="T1398" s="155"/>
      <c r="AT1398" s="151" t="s">
        <v>177</v>
      </c>
      <c r="AU1398" s="151" t="s">
        <v>82</v>
      </c>
      <c r="AV1398" s="12" t="s">
        <v>80</v>
      </c>
      <c r="AW1398" s="12" t="s">
        <v>33</v>
      </c>
      <c r="AX1398" s="12" t="s">
        <v>72</v>
      </c>
      <c r="AY1398" s="151" t="s">
        <v>166</v>
      </c>
    </row>
    <row r="1399" spans="2:65" s="12" customFormat="1" ht="11.25">
      <c r="B1399" s="149"/>
      <c r="D1399" s="150" t="s">
        <v>177</v>
      </c>
      <c r="E1399" s="151" t="s">
        <v>19</v>
      </c>
      <c r="F1399" s="152" t="s">
        <v>1492</v>
      </c>
      <c r="H1399" s="151" t="s">
        <v>19</v>
      </c>
      <c r="I1399" s="153"/>
      <c r="L1399" s="149"/>
      <c r="M1399" s="154"/>
      <c r="T1399" s="155"/>
      <c r="AT1399" s="151" t="s">
        <v>177</v>
      </c>
      <c r="AU1399" s="151" t="s">
        <v>82</v>
      </c>
      <c r="AV1399" s="12" t="s">
        <v>80</v>
      </c>
      <c r="AW1399" s="12" t="s">
        <v>33</v>
      </c>
      <c r="AX1399" s="12" t="s">
        <v>72</v>
      </c>
      <c r="AY1399" s="151" t="s">
        <v>166</v>
      </c>
    </row>
    <row r="1400" spans="2:65" s="13" customFormat="1" ht="11.25">
      <c r="B1400" s="156"/>
      <c r="D1400" s="150" t="s">
        <v>177</v>
      </c>
      <c r="E1400" s="157" t="s">
        <v>19</v>
      </c>
      <c r="F1400" s="158" t="s">
        <v>1494</v>
      </c>
      <c r="H1400" s="159">
        <v>589</v>
      </c>
      <c r="I1400" s="160"/>
      <c r="L1400" s="156"/>
      <c r="M1400" s="161"/>
      <c r="T1400" s="162"/>
      <c r="AT1400" s="157" t="s">
        <v>177</v>
      </c>
      <c r="AU1400" s="157" t="s">
        <v>82</v>
      </c>
      <c r="AV1400" s="13" t="s">
        <v>82</v>
      </c>
      <c r="AW1400" s="13" t="s">
        <v>33</v>
      </c>
      <c r="AX1400" s="13" t="s">
        <v>80</v>
      </c>
      <c r="AY1400" s="157" t="s">
        <v>166</v>
      </c>
    </row>
    <row r="1401" spans="2:65" s="1" customFormat="1" ht="24.2" customHeight="1">
      <c r="B1401" s="33"/>
      <c r="C1401" s="132" t="s">
        <v>1646</v>
      </c>
      <c r="D1401" s="132" t="s">
        <v>168</v>
      </c>
      <c r="E1401" s="133" t="s">
        <v>1647</v>
      </c>
      <c r="F1401" s="134" t="s">
        <v>1648</v>
      </c>
      <c r="G1401" s="135" t="s">
        <v>188</v>
      </c>
      <c r="H1401" s="136">
        <v>22.03</v>
      </c>
      <c r="I1401" s="137"/>
      <c r="J1401" s="138">
        <f>ROUND(I1401*H1401,2)</f>
        <v>0</v>
      </c>
      <c r="K1401" s="134" t="s">
        <v>172</v>
      </c>
      <c r="L1401" s="33"/>
      <c r="M1401" s="139" t="s">
        <v>19</v>
      </c>
      <c r="N1401" s="140" t="s">
        <v>43</v>
      </c>
      <c r="P1401" s="141">
        <f>O1401*H1401</f>
        <v>0</v>
      </c>
      <c r="Q1401" s="141">
        <v>0</v>
      </c>
      <c r="R1401" s="141">
        <f>Q1401*H1401</f>
        <v>0</v>
      </c>
      <c r="S1401" s="141">
        <v>0</v>
      </c>
      <c r="T1401" s="142">
        <f>S1401*H1401</f>
        <v>0</v>
      </c>
      <c r="AR1401" s="143" t="s">
        <v>283</v>
      </c>
      <c r="AT1401" s="143" t="s">
        <v>168</v>
      </c>
      <c r="AU1401" s="143" t="s">
        <v>82</v>
      </c>
      <c r="AY1401" s="18" t="s">
        <v>166</v>
      </c>
      <c r="BE1401" s="144">
        <f>IF(N1401="základní",J1401,0)</f>
        <v>0</v>
      </c>
      <c r="BF1401" s="144">
        <f>IF(N1401="snížená",J1401,0)</f>
        <v>0</v>
      </c>
      <c r="BG1401" s="144">
        <f>IF(N1401="zákl. přenesená",J1401,0)</f>
        <v>0</v>
      </c>
      <c r="BH1401" s="144">
        <f>IF(N1401="sníž. přenesená",J1401,0)</f>
        <v>0</v>
      </c>
      <c r="BI1401" s="144">
        <f>IF(N1401="nulová",J1401,0)</f>
        <v>0</v>
      </c>
      <c r="BJ1401" s="18" t="s">
        <v>80</v>
      </c>
      <c r="BK1401" s="144">
        <f>ROUND(I1401*H1401,2)</f>
        <v>0</v>
      </c>
      <c r="BL1401" s="18" t="s">
        <v>283</v>
      </c>
      <c r="BM1401" s="143" t="s">
        <v>1649</v>
      </c>
    </row>
    <row r="1402" spans="2:65" s="1" customFormat="1" ht="11.25">
      <c r="B1402" s="33"/>
      <c r="D1402" s="145" t="s">
        <v>175</v>
      </c>
      <c r="F1402" s="146" t="s">
        <v>1650</v>
      </c>
      <c r="I1402" s="147"/>
      <c r="L1402" s="33"/>
      <c r="M1402" s="148"/>
      <c r="T1402" s="54"/>
      <c r="AT1402" s="18" t="s">
        <v>175</v>
      </c>
      <c r="AU1402" s="18" t="s">
        <v>82</v>
      </c>
    </row>
    <row r="1403" spans="2:65" s="12" customFormat="1" ht="11.25">
      <c r="B1403" s="149"/>
      <c r="D1403" s="150" t="s">
        <v>177</v>
      </c>
      <c r="E1403" s="151" t="s">
        <v>19</v>
      </c>
      <c r="F1403" s="152" t="s">
        <v>407</v>
      </c>
      <c r="H1403" s="151" t="s">
        <v>19</v>
      </c>
      <c r="I1403" s="153"/>
      <c r="L1403" s="149"/>
      <c r="M1403" s="154"/>
      <c r="T1403" s="155"/>
      <c r="AT1403" s="151" t="s">
        <v>177</v>
      </c>
      <c r="AU1403" s="151" t="s">
        <v>82</v>
      </c>
      <c r="AV1403" s="12" t="s">
        <v>80</v>
      </c>
      <c r="AW1403" s="12" t="s">
        <v>33</v>
      </c>
      <c r="AX1403" s="12" t="s">
        <v>72</v>
      </c>
      <c r="AY1403" s="151" t="s">
        <v>166</v>
      </c>
    </row>
    <row r="1404" spans="2:65" s="12" customFormat="1" ht="11.25">
      <c r="B1404" s="149"/>
      <c r="D1404" s="150" t="s">
        <v>177</v>
      </c>
      <c r="E1404" s="151" t="s">
        <v>19</v>
      </c>
      <c r="F1404" s="152" t="s">
        <v>1073</v>
      </c>
      <c r="H1404" s="151" t="s">
        <v>19</v>
      </c>
      <c r="I1404" s="153"/>
      <c r="L1404" s="149"/>
      <c r="M1404" s="154"/>
      <c r="T1404" s="155"/>
      <c r="AT1404" s="151" t="s">
        <v>177</v>
      </c>
      <c r="AU1404" s="151" t="s">
        <v>82</v>
      </c>
      <c r="AV1404" s="12" t="s">
        <v>80</v>
      </c>
      <c r="AW1404" s="12" t="s">
        <v>33</v>
      </c>
      <c r="AX1404" s="12" t="s">
        <v>72</v>
      </c>
      <c r="AY1404" s="151" t="s">
        <v>166</v>
      </c>
    </row>
    <row r="1405" spans="2:65" s="13" customFormat="1" ht="11.25">
      <c r="B1405" s="156"/>
      <c r="D1405" s="150" t="s">
        <v>177</v>
      </c>
      <c r="E1405" s="157" t="s">
        <v>19</v>
      </c>
      <c r="F1405" s="158" t="s">
        <v>1123</v>
      </c>
      <c r="H1405" s="159">
        <v>22.03</v>
      </c>
      <c r="I1405" s="160"/>
      <c r="L1405" s="156"/>
      <c r="M1405" s="161"/>
      <c r="T1405" s="162"/>
      <c r="AT1405" s="157" t="s">
        <v>177</v>
      </c>
      <c r="AU1405" s="157" t="s">
        <v>82</v>
      </c>
      <c r="AV1405" s="13" t="s">
        <v>82</v>
      </c>
      <c r="AW1405" s="13" t="s">
        <v>33</v>
      </c>
      <c r="AX1405" s="13" t="s">
        <v>72</v>
      </c>
      <c r="AY1405" s="157" t="s">
        <v>166</v>
      </c>
    </row>
    <row r="1406" spans="2:65" s="14" customFormat="1" ht="11.25">
      <c r="B1406" s="163"/>
      <c r="D1406" s="150" t="s">
        <v>177</v>
      </c>
      <c r="E1406" s="164" t="s">
        <v>19</v>
      </c>
      <c r="F1406" s="165" t="s">
        <v>206</v>
      </c>
      <c r="H1406" s="166">
        <v>22.03</v>
      </c>
      <c r="I1406" s="167"/>
      <c r="L1406" s="163"/>
      <c r="M1406" s="168"/>
      <c r="T1406" s="169"/>
      <c r="AT1406" s="164" t="s">
        <v>177</v>
      </c>
      <c r="AU1406" s="164" t="s">
        <v>82</v>
      </c>
      <c r="AV1406" s="14" t="s">
        <v>173</v>
      </c>
      <c r="AW1406" s="14" t="s">
        <v>33</v>
      </c>
      <c r="AX1406" s="14" t="s">
        <v>80</v>
      </c>
      <c r="AY1406" s="164" t="s">
        <v>166</v>
      </c>
    </row>
    <row r="1407" spans="2:65" s="1" customFormat="1" ht="24.2" customHeight="1">
      <c r="B1407" s="33"/>
      <c r="C1407" s="170" t="s">
        <v>1651</v>
      </c>
      <c r="D1407" s="170" t="s">
        <v>277</v>
      </c>
      <c r="E1407" s="171" t="s">
        <v>1652</v>
      </c>
      <c r="F1407" s="172" t="s">
        <v>1653</v>
      </c>
      <c r="G1407" s="173" t="s">
        <v>280</v>
      </c>
      <c r="H1407" s="174">
        <v>4.4059999999999997</v>
      </c>
      <c r="I1407" s="175"/>
      <c r="J1407" s="176">
        <f>ROUND(I1407*H1407,2)</f>
        <v>0</v>
      </c>
      <c r="K1407" s="172" t="s">
        <v>19</v>
      </c>
      <c r="L1407" s="177"/>
      <c r="M1407" s="178" t="s">
        <v>19</v>
      </c>
      <c r="N1407" s="179" t="s">
        <v>43</v>
      </c>
      <c r="P1407" s="141">
        <f>O1407*H1407</f>
        <v>0</v>
      </c>
      <c r="Q1407" s="141">
        <v>0</v>
      </c>
      <c r="R1407" s="141">
        <f>Q1407*H1407</f>
        <v>0</v>
      </c>
      <c r="S1407" s="141">
        <v>0</v>
      </c>
      <c r="T1407" s="142">
        <f>S1407*H1407</f>
        <v>0</v>
      </c>
      <c r="AR1407" s="143" t="s">
        <v>368</v>
      </c>
      <c r="AT1407" s="143" t="s">
        <v>277</v>
      </c>
      <c r="AU1407" s="143" t="s">
        <v>82</v>
      </c>
      <c r="AY1407" s="18" t="s">
        <v>166</v>
      </c>
      <c r="BE1407" s="144">
        <f>IF(N1407="základní",J1407,0)</f>
        <v>0</v>
      </c>
      <c r="BF1407" s="144">
        <f>IF(N1407="snížená",J1407,0)</f>
        <v>0</v>
      </c>
      <c r="BG1407" s="144">
        <f>IF(N1407="zákl. přenesená",J1407,0)</f>
        <v>0</v>
      </c>
      <c r="BH1407" s="144">
        <f>IF(N1407="sníž. přenesená",J1407,0)</f>
        <v>0</v>
      </c>
      <c r="BI1407" s="144">
        <f>IF(N1407="nulová",J1407,0)</f>
        <v>0</v>
      </c>
      <c r="BJ1407" s="18" t="s">
        <v>80</v>
      </c>
      <c r="BK1407" s="144">
        <f>ROUND(I1407*H1407,2)</f>
        <v>0</v>
      </c>
      <c r="BL1407" s="18" t="s">
        <v>283</v>
      </c>
      <c r="BM1407" s="143" t="s">
        <v>1654</v>
      </c>
    </row>
    <row r="1408" spans="2:65" s="12" customFormat="1" ht="11.25">
      <c r="B1408" s="149"/>
      <c r="D1408" s="150" t="s">
        <v>177</v>
      </c>
      <c r="E1408" s="151" t="s">
        <v>19</v>
      </c>
      <c r="F1408" s="152" t="s">
        <v>1073</v>
      </c>
      <c r="H1408" s="151" t="s">
        <v>19</v>
      </c>
      <c r="I1408" s="153"/>
      <c r="L1408" s="149"/>
      <c r="M1408" s="154"/>
      <c r="T1408" s="155"/>
      <c r="AT1408" s="151" t="s">
        <v>177</v>
      </c>
      <c r="AU1408" s="151" t="s">
        <v>82</v>
      </c>
      <c r="AV1408" s="12" t="s">
        <v>80</v>
      </c>
      <c r="AW1408" s="12" t="s">
        <v>33</v>
      </c>
      <c r="AX1408" s="12" t="s">
        <v>72</v>
      </c>
      <c r="AY1408" s="151" t="s">
        <v>166</v>
      </c>
    </row>
    <row r="1409" spans="2:65" s="13" customFormat="1" ht="11.25">
      <c r="B1409" s="156"/>
      <c r="D1409" s="150" t="s">
        <v>177</v>
      </c>
      <c r="E1409" s="157" t="s">
        <v>19</v>
      </c>
      <c r="F1409" s="158" t="s">
        <v>1123</v>
      </c>
      <c r="H1409" s="159">
        <v>22.03</v>
      </c>
      <c r="I1409" s="160"/>
      <c r="L1409" s="156"/>
      <c r="M1409" s="161"/>
      <c r="T1409" s="162"/>
      <c r="AT1409" s="157" t="s">
        <v>177</v>
      </c>
      <c r="AU1409" s="157" t="s">
        <v>82</v>
      </c>
      <c r="AV1409" s="13" t="s">
        <v>82</v>
      </c>
      <c r="AW1409" s="13" t="s">
        <v>33</v>
      </c>
      <c r="AX1409" s="13" t="s">
        <v>80</v>
      </c>
      <c r="AY1409" s="157" t="s">
        <v>166</v>
      </c>
    </row>
    <row r="1410" spans="2:65" s="13" customFormat="1" ht="11.25">
      <c r="B1410" s="156"/>
      <c r="D1410" s="150" t="s">
        <v>177</v>
      </c>
      <c r="F1410" s="158" t="s">
        <v>1655</v>
      </c>
      <c r="H1410" s="159">
        <v>4.4059999999999997</v>
      </c>
      <c r="I1410" s="160"/>
      <c r="L1410" s="156"/>
      <c r="M1410" s="161"/>
      <c r="T1410" s="162"/>
      <c r="AT1410" s="157" t="s">
        <v>177</v>
      </c>
      <c r="AU1410" s="157" t="s">
        <v>82</v>
      </c>
      <c r="AV1410" s="13" t="s">
        <v>82</v>
      </c>
      <c r="AW1410" s="13" t="s">
        <v>4</v>
      </c>
      <c r="AX1410" s="13" t="s">
        <v>80</v>
      </c>
      <c r="AY1410" s="157" t="s">
        <v>166</v>
      </c>
    </row>
    <row r="1411" spans="2:65" s="1" customFormat="1" ht="21.75" customHeight="1">
      <c r="B1411" s="33"/>
      <c r="C1411" s="132" t="s">
        <v>1656</v>
      </c>
      <c r="D1411" s="132" t="s">
        <v>168</v>
      </c>
      <c r="E1411" s="133" t="s">
        <v>1657</v>
      </c>
      <c r="F1411" s="134" t="s">
        <v>1658</v>
      </c>
      <c r="G1411" s="135" t="s">
        <v>188</v>
      </c>
      <c r="H1411" s="136">
        <v>352.54</v>
      </c>
      <c r="I1411" s="137"/>
      <c r="J1411" s="138">
        <f>ROUND(I1411*H1411,2)</f>
        <v>0</v>
      </c>
      <c r="K1411" s="134" t="s">
        <v>172</v>
      </c>
      <c r="L1411" s="33"/>
      <c r="M1411" s="139" t="s">
        <v>19</v>
      </c>
      <c r="N1411" s="140" t="s">
        <v>43</v>
      </c>
      <c r="P1411" s="141">
        <f>O1411*H1411</f>
        <v>0</v>
      </c>
      <c r="Q1411" s="141">
        <v>0</v>
      </c>
      <c r="R1411" s="141">
        <f>Q1411*H1411</f>
        <v>0</v>
      </c>
      <c r="S1411" s="141">
        <v>0</v>
      </c>
      <c r="T1411" s="142">
        <f>S1411*H1411</f>
        <v>0</v>
      </c>
      <c r="AR1411" s="143" t="s">
        <v>283</v>
      </c>
      <c r="AT1411" s="143" t="s">
        <v>168</v>
      </c>
      <c r="AU1411" s="143" t="s">
        <v>82</v>
      </c>
      <c r="AY1411" s="18" t="s">
        <v>166</v>
      </c>
      <c r="BE1411" s="144">
        <f>IF(N1411="základní",J1411,0)</f>
        <v>0</v>
      </c>
      <c r="BF1411" s="144">
        <f>IF(N1411="snížená",J1411,0)</f>
        <v>0</v>
      </c>
      <c r="BG1411" s="144">
        <f>IF(N1411="zákl. přenesená",J1411,0)</f>
        <v>0</v>
      </c>
      <c r="BH1411" s="144">
        <f>IF(N1411="sníž. přenesená",J1411,0)</f>
        <v>0</v>
      </c>
      <c r="BI1411" s="144">
        <f>IF(N1411="nulová",J1411,0)</f>
        <v>0</v>
      </c>
      <c r="BJ1411" s="18" t="s">
        <v>80</v>
      </c>
      <c r="BK1411" s="144">
        <f>ROUND(I1411*H1411,2)</f>
        <v>0</v>
      </c>
      <c r="BL1411" s="18" t="s">
        <v>283</v>
      </c>
      <c r="BM1411" s="143" t="s">
        <v>1659</v>
      </c>
    </row>
    <row r="1412" spans="2:65" s="1" customFormat="1" ht="11.25">
      <c r="B1412" s="33"/>
      <c r="D1412" s="145" t="s">
        <v>175</v>
      </c>
      <c r="F1412" s="146" t="s">
        <v>1660</v>
      </c>
      <c r="I1412" s="147"/>
      <c r="L1412" s="33"/>
      <c r="M1412" s="148"/>
      <c r="T1412" s="54"/>
      <c r="AT1412" s="18" t="s">
        <v>175</v>
      </c>
      <c r="AU1412" s="18" t="s">
        <v>82</v>
      </c>
    </row>
    <row r="1413" spans="2:65" s="12" customFormat="1" ht="11.25">
      <c r="B1413" s="149"/>
      <c r="D1413" s="150" t="s">
        <v>177</v>
      </c>
      <c r="E1413" s="151" t="s">
        <v>19</v>
      </c>
      <c r="F1413" s="152" t="s">
        <v>407</v>
      </c>
      <c r="H1413" s="151" t="s">
        <v>19</v>
      </c>
      <c r="I1413" s="153"/>
      <c r="L1413" s="149"/>
      <c r="M1413" s="154"/>
      <c r="T1413" s="155"/>
      <c r="AT1413" s="151" t="s">
        <v>177</v>
      </c>
      <c r="AU1413" s="151" t="s">
        <v>82</v>
      </c>
      <c r="AV1413" s="12" t="s">
        <v>80</v>
      </c>
      <c r="AW1413" s="12" t="s">
        <v>33</v>
      </c>
      <c r="AX1413" s="12" t="s">
        <v>72</v>
      </c>
      <c r="AY1413" s="151" t="s">
        <v>166</v>
      </c>
    </row>
    <row r="1414" spans="2:65" s="12" customFormat="1" ht="11.25">
      <c r="B1414" s="149"/>
      <c r="D1414" s="150" t="s">
        <v>177</v>
      </c>
      <c r="E1414" s="151" t="s">
        <v>19</v>
      </c>
      <c r="F1414" s="152" t="s">
        <v>967</v>
      </c>
      <c r="H1414" s="151" t="s">
        <v>19</v>
      </c>
      <c r="I1414" s="153"/>
      <c r="L1414" s="149"/>
      <c r="M1414" s="154"/>
      <c r="T1414" s="155"/>
      <c r="AT1414" s="151" t="s">
        <v>177</v>
      </c>
      <c r="AU1414" s="151" t="s">
        <v>82</v>
      </c>
      <c r="AV1414" s="12" t="s">
        <v>80</v>
      </c>
      <c r="AW1414" s="12" t="s">
        <v>33</v>
      </c>
      <c r="AX1414" s="12" t="s">
        <v>72</v>
      </c>
      <c r="AY1414" s="151" t="s">
        <v>166</v>
      </c>
    </row>
    <row r="1415" spans="2:65" s="13" customFormat="1" ht="11.25">
      <c r="B1415" s="156"/>
      <c r="D1415" s="150" t="s">
        <v>177</v>
      </c>
      <c r="E1415" s="157" t="s">
        <v>19</v>
      </c>
      <c r="F1415" s="158" t="s">
        <v>968</v>
      </c>
      <c r="H1415" s="159">
        <v>265</v>
      </c>
      <c r="I1415" s="160"/>
      <c r="L1415" s="156"/>
      <c r="M1415" s="161"/>
      <c r="T1415" s="162"/>
      <c r="AT1415" s="157" t="s">
        <v>177</v>
      </c>
      <c r="AU1415" s="157" t="s">
        <v>82</v>
      </c>
      <c r="AV1415" s="13" t="s">
        <v>82</v>
      </c>
      <c r="AW1415" s="13" t="s">
        <v>33</v>
      </c>
      <c r="AX1415" s="13" t="s">
        <v>72</v>
      </c>
      <c r="AY1415" s="157" t="s">
        <v>166</v>
      </c>
    </row>
    <row r="1416" spans="2:65" s="12" customFormat="1" ht="11.25">
      <c r="B1416" s="149"/>
      <c r="D1416" s="150" t="s">
        <v>177</v>
      </c>
      <c r="E1416" s="151" t="s">
        <v>19</v>
      </c>
      <c r="F1416" s="152" t="s">
        <v>971</v>
      </c>
      <c r="H1416" s="151" t="s">
        <v>19</v>
      </c>
      <c r="I1416" s="153"/>
      <c r="L1416" s="149"/>
      <c r="M1416" s="154"/>
      <c r="T1416" s="155"/>
      <c r="AT1416" s="151" t="s">
        <v>177</v>
      </c>
      <c r="AU1416" s="151" t="s">
        <v>82</v>
      </c>
      <c r="AV1416" s="12" t="s">
        <v>80</v>
      </c>
      <c r="AW1416" s="12" t="s">
        <v>33</v>
      </c>
      <c r="AX1416" s="12" t="s">
        <v>72</v>
      </c>
      <c r="AY1416" s="151" t="s">
        <v>166</v>
      </c>
    </row>
    <row r="1417" spans="2:65" s="13" customFormat="1" ht="11.25">
      <c r="B1417" s="156"/>
      <c r="D1417" s="150" t="s">
        <v>177</v>
      </c>
      <c r="E1417" s="157" t="s">
        <v>19</v>
      </c>
      <c r="F1417" s="158" t="s">
        <v>972</v>
      </c>
      <c r="H1417" s="159">
        <v>28.41</v>
      </c>
      <c r="I1417" s="160"/>
      <c r="L1417" s="156"/>
      <c r="M1417" s="161"/>
      <c r="T1417" s="162"/>
      <c r="AT1417" s="157" t="s">
        <v>177</v>
      </c>
      <c r="AU1417" s="157" t="s">
        <v>82</v>
      </c>
      <c r="AV1417" s="13" t="s">
        <v>82</v>
      </c>
      <c r="AW1417" s="13" t="s">
        <v>33</v>
      </c>
      <c r="AX1417" s="13" t="s">
        <v>72</v>
      </c>
      <c r="AY1417" s="157" t="s">
        <v>166</v>
      </c>
    </row>
    <row r="1418" spans="2:65" s="12" customFormat="1" ht="11.25">
      <c r="B1418" s="149"/>
      <c r="D1418" s="150" t="s">
        <v>177</v>
      </c>
      <c r="E1418" s="151" t="s">
        <v>19</v>
      </c>
      <c r="F1418" s="152" t="s">
        <v>973</v>
      </c>
      <c r="H1418" s="151" t="s">
        <v>19</v>
      </c>
      <c r="I1418" s="153"/>
      <c r="L1418" s="149"/>
      <c r="M1418" s="154"/>
      <c r="T1418" s="155"/>
      <c r="AT1418" s="151" t="s">
        <v>177</v>
      </c>
      <c r="AU1418" s="151" t="s">
        <v>82</v>
      </c>
      <c r="AV1418" s="12" t="s">
        <v>80</v>
      </c>
      <c r="AW1418" s="12" t="s">
        <v>33</v>
      </c>
      <c r="AX1418" s="12" t="s">
        <v>72</v>
      </c>
      <c r="AY1418" s="151" t="s">
        <v>166</v>
      </c>
    </row>
    <row r="1419" spans="2:65" s="13" customFormat="1" ht="11.25">
      <c r="B1419" s="156"/>
      <c r="D1419" s="150" t="s">
        <v>177</v>
      </c>
      <c r="E1419" s="157" t="s">
        <v>19</v>
      </c>
      <c r="F1419" s="158" t="s">
        <v>974</v>
      </c>
      <c r="H1419" s="159">
        <v>59.13</v>
      </c>
      <c r="I1419" s="160"/>
      <c r="L1419" s="156"/>
      <c r="M1419" s="161"/>
      <c r="T1419" s="162"/>
      <c r="AT1419" s="157" t="s">
        <v>177</v>
      </c>
      <c r="AU1419" s="157" t="s">
        <v>82</v>
      </c>
      <c r="AV1419" s="13" t="s">
        <v>82</v>
      </c>
      <c r="AW1419" s="13" t="s">
        <v>33</v>
      </c>
      <c r="AX1419" s="13" t="s">
        <v>72</v>
      </c>
      <c r="AY1419" s="157" t="s">
        <v>166</v>
      </c>
    </row>
    <row r="1420" spans="2:65" s="14" customFormat="1" ht="11.25">
      <c r="B1420" s="163"/>
      <c r="D1420" s="150" t="s">
        <v>177</v>
      </c>
      <c r="E1420" s="164" t="s">
        <v>19</v>
      </c>
      <c r="F1420" s="165" t="s">
        <v>206</v>
      </c>
      <c r="H1420" s="166">
        <v>352.54</v>
      </c>
      <c r="I1420" s="167"/>
      <c r="L1420" s="163"/>
      <c r="M1420" s="168"/>
      <c r="T1420" s="169"/>
      <c r="AT1420" s="164" t="s">
        <v>177</v>
      </c>
      <c r="AU1420" s="164" t="s">
        <v>82</v>
      </c>
      <c r="AV1420" s="14" t="s">
        <v>173</v>
      </c>
      <c r="AW1420" s="14" t="s">
        <v>33</v>
      </c>
      <c r="AX1420" s="14" t="s">
        <v>80</v>
      </c>
      <c r="AY1420" s="164" t="s">
        <v>166</v>
      </c>
    </row>
    <row r="1421" spans="2:65" s="1" customFormat="1" ht="16.5" customHeight="1">
      <c r="B1421" s="33"/>
      <c r="C1421" s="170" t="s">
        <v>1661</v>
      </c>
      <c r="D1421" s="170" t="s">
        <v>277</v>
      </c>
      <c r="E1421" s="171" t="s">
        <v>1662</v>
      </c>
      <c r="F1421" s="172" t="s">
        <v>1663</v>
      </c>
      <c r="G1421" s="173" t="s">
        <v>280</v>
      </c>
      <c r="H1421" s="174">
        <v>141.01599999999999</v>
      </c>
      <c r="I1421" s="175"/>
      <c r="J1421" s="176">
        <f>ROUND(I1421*H1421,2)</f>
        <v>0</v>
      </c>
      <c r="K1421" s="172" t="s">
        <v>172</v>
      </c>
      <c r="L1421" s="177"/>
      <c r="M1421" s="178" t="s">
        <v>19</v>
      </c>
      <c r="N1421" s="179" t="s">
        <v>43</v>
      </c>
      <c r="P1421" s="141">
        <f>O1421*H1421</f>
        <v>0</v>
      </c>
      <c r="Q1421" s="141">
        <v>1E-3</v>
      </c>
      <c r="R1421" s="141">
        <f>Q1421*H1421</f>
        <v>0.141016</v>
      </c>
      <c r="S1421" s="141">
        <v>0</v>
      </c>
      <c r="T1421" s="142">
        <f>S1421*H1421</f>
        <v>0</v>
      </c>
      <c r="AR1421" s="143" t="s">
        <v>368</v>
      </c>
      <c r="AT1421" s="143" t="s">
        <v>277</v>
      </c>
      <c r="AU1421" s="143" t="s">
        <v>82</v>
      </c>
      <c r="AY1421" s="18" t="s">
        <v>166</v>
      </c>
      <c r="BE1421" s="144">
        <f>IF(N1421="základní",J1421,0)</f>
        <v>0</v>
      </c>
      <c r="BF1421" s="144">
        <f>IF(N1421="snížená",J1421,0)</f>
        <v>0</v>
      </c>
      <c r="BG1421" s="144">
        <f>IF(N1421="zákl. přenesená",J1421,0)</f>
        <v>0</v>
      </c>
      <c r="BH1421" s="144">
        <f>IF(N1421="sníž. přenesená",J1421,0)</f>
        <v>0</v>
      </c>
      <c r="BI1421" s="144">
        <f>IF(N1421="nulová",J1421,0)</f>
        <v>0</v>
      </c>
      <c r="BJ1421" s="18" t="s">
        <v>80</v>
      </c>
      <c r="BK1421" s="144">
        <f>ROUND(I1421*H1421,2)</f>
        <v>0</v>
      </c>
      <c r="BL1421" s="18" t="s">
        <v>283</v>
      </c>
      <c r="BM1421" s="143" t="s">
        <v>1664</v>
      </c>
    </row>
    <row r="1422" spans="2:65" s="12" customFormat="1" ht="11.25">
      <c r="B1422" s="149"/>
      <c r="D1422" s="150" t="s">
        <v>177</v>
      </c>
      <c r="E1422" s="151" t="s">
        <v>19</v>
      </c>
      <c r="F1422" s="152" t="s">
        <v>1665</v>
      </c>
      <c r="H1422" s="151" t="s">
        <v>19</v>
      </c>
      <c r="I1422" s="153"/>
      <c r="L1422" s="149"/>
      <c r="M1422" s="154"/>
      <c r="T1422" s="155"/>
      <c r="AT1422" s="151" t="s">
        <v>177</v>
      </c>
      <c r="AU1422" s="151" t="s">
        <v>82</v>
      </c>
      <c r="AV1422" s="12" t="s">
        <v>80</v>
      </c>
      <c r="AW1422" s="12" t="s">
        <v>33</v>
      </c>
      <c r="AX1422" s="12" t="s">
        <v>72</v>
      </c>
      <c r="AY1422" s="151" t="s">
        <v>166</v>
      </c>
    </row>
    <row r="1423" spans="2:65" s="13" customFormat="1" ht="11.25">
      <c r="B1423" s="156"/>
      <c r="D1423" s="150" t="s">
        <v>177</v>
      </c>
      <c r="E1423" s="157" t="s">
        <v>19</v>
      </c>
      <c r="F1423" s="158" t="s">
        <v>1666</v>
      </c>
      <c r="H1423" s="159">
        <v>141.01599999999999</v>
      </c>
      <c r="I1423" s="160"/>
      <c r="L1423" s="156"/>
      <c r="M1423" s="161"/>
      <c r="T1423" s="162"/>
      <c r="AT1423" s="157" t="s">
        <v>177</v>
      </c>
      <c r="AU1423" s="157" t="s">
        <v>82</v>
      </c>
      <c r="AV1423" s="13" t="s">
        <v>82</v>
      </c>
      <c r="AW1423" s="13" t="s">
        <v>33</v>
      </c>
      <c r="AX1423" s="13" t="s">
        <v>80</v>
      </c>
      <c r="AY1423" s="157" t="s">
        <v>166</v>
      </c>
    </row>
    <row r="1424" spans="2:65" s="1" customFormat="1" ht="33" customHeight="1">
      <c r="B1424" s="33"/>
      <c r="C1424" s="132" t="s">
        <v>1667</v>
      </c>
      <c r="D1424" s="132" t="s">
        <v>168</v>
      </c>
      <c r="E1424" s="133" t="s">
        <v>1668</v>
      </c>
      <c r="F1424" s="134" t="s">
        <v>1669</v>
      </c>
      <c r="G1424" s="135" t="s">
        <v>188</v>
      </c>
      <c r="H1424" s="136">
        <v>22.03</v>
      </c>
      <c r="I1424" s="137"/>
      <c r="J1424" s="138">
        <f>ROUND(I1424*H1424,2)</f>
        <v>0</v>
      </c>
      <c r="K1424" s="134" t="s">
        <v>172</v>
      </c>
      <c r="L1424" s="33"/>
      <c r="M1424" s="139" t="s">
        <v>19</v>
      </c>
      <c r="N1424" s="140" t="s">
        <v>43</v>
      </c>
      <c r="P1424" s="141">
        <f>O1424*H1424</f>
        <v>0</v>
      </c>
      <c r="Q1424" s="141">
        <v>0</v>
      </c>
      <c r="R1424" s="141">
        <f>Q1424*H1424</f>
        <v>0</v>
      </c>
      <c r="S1424" s="141">
        <v>0</v>
      </c>
      <c r="T1424" s="142">
        <f>S1424*H1424</f>
        <v>0</v>
      </c>
      <c r="AR1424" s="143" t="s">
        <v>283</v>
      </c>
      <c r="AT1424" s="143" t="s">
        <v>168</v>
      </c>
      <c r="AU1424" s="143" t="s">
        <v>82</v>
      </c>
      <c r="AY1424" s="18" t="s">
        <v>166</v>
      </c>
      <c r="BE1424" s="144">
        <f>IF(N1424="základní",J1424,0)</f>
        <v>0</v>
      </c>
      <c r="BF1424" s="144">
        <f>IF(N1424="snížená",J1424,0)</f>
        <v>0</v>
      </c>
      <c r="BG1424" s="144">
        <f>IF(N1424="zákl. přenesená",J1424,0)</f>
        <v>0</v>
      </c>
      <c r="BH1424" s="144">
        <f>IF(N1424="sníž. přenesená",J1424,0)</f>
        <v>0</v>
      </c>
      <c r="BI1424" s="144">
        <f>IF(N1424="nulová",J1424,0)</f>
        <v>0</v>
      </c>
      <c r="BJ1424" s="18" t="s">
        <v>80</v>
      </c>
      <c r="BK1424" s="144">
        <f>ROUND(I1424*H1424,2)</f>
        <v>0</v>
      </c>
      <c r="BL1424" s="18" t="s">
        <v>283</v>
      </c>
      <c r="BM1424" s="143" t="s">
        <v>1670</v>
      </c>
    </row>
    <row r="1425" spans="2:65" s="1" customFormat="1" ht="11.25">
      <c r="B1425" s="33"/>
      <c r="D1425" s="145" t="s">
        <v>175</v>
      </c>
      <c r="F1425" s="146" t="s">
        <v>1671</v>
      </c>
      <c r="I1425" s="147"/>
      <c r="L1425" s="33"/>
      <c r="M1425" s="148"/>
      <c r="T1425" s="54"/>
      <c r="AT1425" s="18" t="s">
        <v>175</v>
      </c>
      <c r="AU1425" s="18" t="s">
        <v>82</v>
      </c>
    </row>
    <row r="1426" spans="2:65" s="12" customFormat="1" ht="11.25">
      <c r="B1426" s="149"/>
      <c r="D1426" s="150" t="s">
        <v>177</v>
      </c>
      <c r="E1426" s="151" t="s">
        <v>19</v>
      </c>
      <c r="F1426" s="152" t="s">
        <v>407</v>
      </c>
      <c r="H1426" s="151" t="s">
        <v>19</v>
      </c>
      <c r="I1426" s="153"/>
      <c r="L1426" s="149"/>
      <c r="M1426" s="154"/>
      <c r="T1426" s="155"/>
      <c r="AT1426" s="151" t="s">
        <v>177</v>
      </c>
      <c r="AU1426" s="151" t="s">
        <v>82</v>
      </c>
      <c r="AV1426" s="12" t="s">
        <v>80</v>
      </c>
      <c r="AW1426" s="12" t="s">
        <v>33</v>
      </c>
      <c r="AX1426" s="12" t="s">
        <v>72</v>
      </c>
      <c r="AY1426" s="151" t="s">
        <v>166</v>
      </c>
    </row>
    <row r="1427" spans="2:65" s="12" customFormat="1" ht="11.25">
      <c r="B1427" s="149"/>
      <c r="D1427" s="150" t="s">
        <v>177</v>
      </c>
      <c r="E1427" s="151" t="s">
        <v>19</v>
      </c>
      <c r="F1427" s="152" t="s">
        <v>1073</v>
      </c>
      <c r="H1427" s="151" t="s">
        <v>19</v>
      </c>
      <c r="I1427" s="153"/>
      <c r="L1427" s="149"/>
      <c r="M1427" s="154"/>
      <c r="T1427" s="155"/>
      <c r="AT1427" s="151" t="s">
        <v>177</v>
      </c>
      <c r="AU1427" s="151" t="s">
        <v>82</v>
      </c>
      <c r="AV1427" s="12" t="s">
        <v>80</v>
      </c>
      <c r="AW1427" s="12" t="s">
        <v>33</v>
      </c>
      <c r="AX1427" s="12" t="s">
        <v>72</v>
      </c>
      <c r="AY1427" s="151" t="s">
        <v>166</v>
      </c>
    </row>
    <row r="1428" spans="2:65" s="13" customFormat="1" ht="11.25">
      <c r="B1428" s="156"/>
      <c r="D1428" s="150" t="s">
        <v>177</v>
      </c>
      <c r="E1428" s="157" t="s">
        <v>19</v>
      </c>
      <c r="F1428" s="158" t="s">
        <v>1123</v>
      </c>
      <c r="H1428" s="159">
        <v>22.03</v>
      </c>
      <c r="I1428" s="160"/>
      <c r="L1428" s="156"/>
      <c r="M1428" s="161"/>
      <c r="T1428" s="162"/>
      <c r="AT1428" s="157" t="s">
        <v>177</v>
      </c>
      <c r="AU1428" s="157" t="s">
        <v>82</v>
      </c>
      <c r="AV1428" s="13" t="s">
        <v>82</v>
      </c>
      <c r="AW1428" s="13" t="s">
        <v>33</v>
      </c>
      <c r="AX1428" s="13" t="s">
        <v>72</v>
      </c>
      <c r="AY1428" s="157" t="s">
        <v>166</v>
      </c>
    </row>
    <row r="1429" spans="2:65" s="14" customFormat="1" ht="11.25">
      <c r="B1429" s="163"/>
      <c r="D1429" s="150" t="s">
        <v>177</v>
      </c>
      <c r="E1429" s="164" t="s">
        <v>19</v>
      </c>
      <c r="F1429" s="165" t="s">
        <v>206</v>
      </c>
      <c r="H1429" s="166">
        <v>22.03</v>
      </c>
      <c r="I1429" s="167"/>
      <c r="L1429" s="163"/>
      <c r="M1429" s="168"/>
      <c r="T1429" s="169"/>
      <c r="AT1429" s="164" t="s">
        <v>177</v>
      </c>
      <c r="AU1429" s="164" t="s">
        <v>82</v>
      </c>
      <c r="AV1429" s="14" t="s">
        <v>173</v>
      </c>
      <c r="AW1429" s="14" t="s">
        <v>33</v>
      </c>
      <c r="AX1429" s="14" t="s">
        <v>80</v>
      </c>
      <c r="AY1429" s="164" t="s">
        <v>166</v>
      </c>
    </row>
    <row r="1430" spans="2:65" s="1" customFormat="1" ht="24.2" customHeight="1">
      <c r="B1430" s="33"/>
      <c r="C1430" s="170" t="s">
        <v>1672</v>
      </c>
      <c r="D1430" s="170" t="s">
        <v>277</v>
      </c>
      <c r="E1430" s="171" t="s">
        <v>1673</v>
      </c>
      <c r="F1430" s="172" t="s">
        <v>1674</v>
      </c>
      <c r="G1430" s="173" t="s">
        <v>280</v>
      </c>
      <c r="H1430" s="174">
        <v>13.218</v>
      </c>
      <c r="I1430" s="175"/>
      <c r="J1430" s="176">
        <f>ROUND(I1430*H1430,2)</f>
        <v>0</v>
      </c>
      <c r="K1430" s="172" t="s">
        <v>19</v>
      </c>
      <c r="L1430" s="177"/>
      <c r="M1430" s="178" t="s">
        <v>19</v>
      </c>
      <c r="N1430" s="179" t="s">
        <v>43</v>
      </c>
      <c r="P1430" s="141">
        <f>O1430*H1430</f>
        <v>0</v>
      </c>
      <c r="Q1430" s="141">
        <v>0</v>
      </c>
      <c r="R1430" s="141">
        <f>Q1430*H1430</f>
        <v>0</v>
      </c>
      <c r="S1430" s="141">
        <v>0</v>
      </c>
      <c r="T1430" s="142">
        <f>S1430*H1430</f>
        <v>0</v>
      </c>
      <c r="AR1430" s="143" t="s">
        <v>368</v>
      </c>
      <c r="AT1430" s="143" t="s">
        <v>277</v>
      </c>
      <c r="AU1430" s="143" t="s">
        <v>82</v>
      </c>
      <c r="AY1430" s="18" t="s">
        <v>166</v>
      </c>
      <c r="BE1430" s="144">
        <f>IF(N1430="základní",J1430,0)</f>
        <v>0</v>
      </c>
      <c r="BF1430" s="144">
        <f>IF(N1430="snížená",J1430,0)</f>
        <v>0</v>
      </c>
      <c r="BG1430" s="144">
        <f>IF(N1430="zákl. přenesená",J1430,0)</f>
        <v>0</v>
      </c>
      <c r="BH1430" s="144">
        <f>IF(N1430="sníž. přenesená",J1430,0)</f>
        <v>0</v>
      </c>
      <c r="BI1430" s="144">
        <f>IF(N1430="nulová",J1430,0)</f>
        <v>0</v>
      </c>
      <c r="BJ1430" s="18" t="s">
        <v>80</v>
      </c>
      <c r="BK1430" s="144">
        <f>ROUND(I1430*H1430,2)</f>
        <v>0</v>
      </c>
      <c r="BL1430" s="18" t="s">
        <v>283</v>
      </c>
      <c r="BM1430" s="143" t="s">
        <v>1675</v>
      </c>
    </row>
    <row r="1431" spans="2:65" s="12" customFormat="1" ht="11.25">
      <c r="B1431" s="149"/>
      <c r="D1431" s="150" t="s">
        <v>177</v>
      </c>
      <c r="E1431" s="151" t="s">
        <v>19</v>
      </c>
      <c r="F1431" s="152" t="s">
        <v>1073</v>
      </c>
      <c r="H1431" s="151" t="s">
        <v>19</v>
      </c>
      <c r="I1431" s="153"/>
      <c r="L1431" s="149"/>
      <c r="M1431" s="154"/>
      <c r="T1431" s="155"/>
      <c r="AT1431" s="151" t="s">
        <v>177</v>
      </c>
      <c r="AU1431" s="151" t="s">
        <v>82</v>
      </c>
      <c r="AV1431" s="12" t="s">
        <v>80</v>
      </c>
      <c r="AW1431" s="12" t="s">
        <v>33</v>
      </c>
      <c r="AX1431" s="12" t="s">
        <v>72</v>
      </c>
      <c r="AY1431" s="151" t="s">
        <v>166</v>
      </c>
    </row>
    <row r="1432" spans="2:65" s="13" customFormat="1" ht="11.25">
      <c r="B1432" s="156"/>
      <c r="D1432" s="150" t="s">
        <v>177</v>
      </c>
      <c r="E1432" s="157" t="s">
        <v>19</v>
      </c>
      <c r="F1432" s="158" t="s">
        <v>1123</v>
      </c>
      <c r="H1432" s="159">
        <v>22.03</v>
      </c>
      <c r="I1432" s="160"/>
      <c r="L1432" s="156"/>
      <c r="M1432" s="161"/>
      <c r="T1432" s="162"/>
      <c r="AT1432" s="157" t="s">
        <v>177</v>
      </c>
      <c r="AU1432" s="157" t="s">
        <v>82</v>
      </c>
      <c r="AV1432" s="13" t="s">
        <v>82</v>
      </c>
      <c r="AW1432" s="13" t="s">
        <v>33</v>
      </c>
      <c r="AX1432" s="13" t="s">
        <v>72</v>
      </c>
      <c r="AY1432" s="157" t="s">
        <v>166</v>
      </c>
    </row>
    <row r="1433" spans="2:65" s="14" customFormat="1" ht="11.25">
      <c r="B1433" s="163"/>
      <c r="D1433" s="150" t="s">
        <v>177</v>
      </c>
      <c r="E1433" s="164" t="s">
        <v>19</v>
      </c>
      <c r="F1433" s="165" t="s">
        <v>206</v>
      </c>
      <c r="H1433" s="166">
        <v>22.03</v>
      </c>
      <c r="I1433" s="167"/>
      <c r="L1433" s="163"/>
      <c r="M1433" s="168"/>
      <c r="T1433" s="169"/>
      <c r="AT1433" s="164" t="s">
        <v>177</v>
      </c>
      <c r="AU1433" s="164" t="s">
        <v>82</v>
      </c>
      <c r="AV1433" s="14" t="s">
        <v>173</v>
      </c>
      <c r="AW1433" s="14" t="s">
        <v>33</v>
      </c>
      <c r="AX1433" s="14" t="s">
        <v>80</v>
      </c>
      <c r="AY1433" s="164" t="s">
        <v>166</v>
      </c>
    </row>
    <row r="1434" spans="2:65" s="13" customFormat="1" ht="11.25">
      <c r="B1434" s="156"/>
      <c r="D1434" s="150" t="s">
        <v>177</v>
      </c>
      <c r="F1434" s="158" t="s">
        <v>1676</v>
      </c>
      <c r="H1434" s="159">
        <v>13.218</v>
      </c>
      <c r="I1434" s="160"/>
      <c r="L1434" s="156"/>
      <c r="M1434" s="161"/>
      <c r="T1434" s="162"/>
      <c r="AT1434" s="157" t="s">
        <v>177</v>
      </c>
      <c r="AU1434" s="157" t="s">
        <v>82</v>
      </c>
      <c r="AV1434" s="13" t="s">
        <v>82</v>
      </c>
      <c r="AW1434" s="13" t="s">
        <v>4</v>
      </c>
      <c r="AX1434" s="13" t="s">
        <v>80</v>
      </c>
      <c r="AY1434" s="157" t="s">
        <v>166</v>
      </c>
    </row>
    <row r="1435" spans="2:65" s="1" customFormat="1" ht="33" customHeight="1">
      <c r="B1435" s="33"/>
      <c r="C1435" s="132" t="s">
        <v>1677</v>
      </c>
      <c r="D1435" s="132" t="s">
        <v>168</v>
      </c>
      <c r="E1435" s="133" t="s">
        <v>1678</v>
      </c>
      <c r="F1435" s="134" t="s">
        <v>1679</v>
      </c>
      <c r="G1435" s="135" t="s">
        <v>188</v>
      </c>
      <c r="H1435" s="136">
        <v>175.08</v>
      </c>
      <c r="I1435" s="137"/>
      <c r="J1435" s="138">
        <f>ROUND(I1435*H1435,2)</f>
        <v>0</v>
      </c>
      <c r="K1435" s="134" t="s">
        <v>172</v>
      </c>
      <c r="L1435" s="33"/>
      <c r="M1435" s="139" t="s">
        <v>19</v>
      </c>
      <c r="N1435" s="140" t="s">
        <v>43</v>
      </c>
      <c r="P1435" s="141">
        <f>O1435*H1435</f>
        <v>0</v>
      </c>
      <c r="Q1435" s="141">
        <v>0</v>
      </c>
      <c r="R1435" s="141">
        <f>Q1435*H1435</f>
        <v>0</v>
      </c>
      <c r="S1435" s="141">
        <v>0</v>
      </c>
      <c r="T1435" s="142">
        <f>S1435*H1435</f>
        <v>0</v>
      </c>
      <c r="AR1435" s="143" t="s">
        <v>283</v>
      </c>
      <c r="AT1435" s="143" t="s">
        <v>168</v>
      </c>
      <c r="AU1435" s="143" t="s">
        <v>82</v>
      </c>
      <c r="AY1435" s="18" t="s">
        <v>166</v>
      </c>
      <c r="BE1435" s="144">
        <f>IF(N1435="základní",J1435,0)</f>
        <v>0</v>
      </c>
      <c r="BF1435" s="144">
        <f>IF(N1435="snížená",J1435,0)</f>
        <v>0</v>
      </c>
      <c r="BG1435" s="144">
        <f>IF(N1435="zákl. přenesená",J1435,0)</f>
        <v>0</v>
      </c>
      <c r="BH1435" s="144">
        <f>IF(N1435="sníž. přenesená",J1435,0)</f>
        <v>0</v>
      </c>
      <c r="BI1435" s="144">
        <f>IF(N1435="nulová",J1435,0)</f>
        <v>0</v>
      </c>
      <c r="BJ1435" s="18" t="s">
        <v>80</v>
      </c>
      <c r="BK1435" s="144">
        <f>ROUND(I1435*H1435,2)</f>
        <v>0</v>
      </c>
      <c r="BL1435" s="18" t="s">
        <v>283</v>
      </c>
      <c r="BM1435" s="143" t="s">
        <v>1680</v>
      </c>
    </row>
    <row r="1436" spans="2:65" s="1" customFormat="1" ht="11.25">
      <c r="B1436" s="33"/>
      <c r="D1436" s="145" t="s">
        <v>175</v>
      </c>
      <c r="F1436" s="146" t="s">
        <v>1681</v>
      </c>
      <c r="I1436" s="147"/>
      <c r="L1436" s="33"/>
      <c r="M1436" s="148"/>
      <c r="T1436" s="54"/>
      <c r="AT1436" s="18" t="s">
        <v>175</v>
      </c>
      <c r="AU1436" s="18" t="s">
        <v>82</v>
      </c>
    </row>
    <row r="1437" spans="2:65" s="12" customFormat="1" ht="11.25">
      <c r="B1437" s="149"/>
      <c r="D1437" s="150" t="s">
        <v>177</v>
      </c>
      <c r="E1437" s="151" t="s">
        <v>19</v>
      </c>
      <c r="F1437" s="152" t="s">
        <v>407</v>
      </c>
      <c r="H1437" s="151" t="s">
        <v>19</v>
      </c>
      <c r="I1437" s="153"/>
      <c r="L1437" s="149"/>
      <c r="M1437" s="154"/>
      <c r="T1437" s="155"/>
      <c r="AT1437" s="151" t="s">
        <v>177</v>
      </c>
      <c r="AU1437" s="151" t="s">
        <v>82</v>
      </c>
      <c r="AV1437" s="12" t="s">
        <v>80</v>
      </c>
      <c r="AW1437" s="12" t="s">
        <v>33</v>
      </c>
      <c r="AX1437" s="12" t="s">
        <v>72</v>
      </c>
      <c r="AY1437" s="151" t="s">
        <v>166</v>
      </c>
    </row>
    <row r="1438" spans="2:65" s="12" customFormat="1" ht="22.5">
      <c r="B1438" s="149"/>
      <c r="D1438" s="150" t="s">
        <v>177</v>
      </c>
      <c r="E1438" s="151" t="s">
        <v>19</v>
      </c>
      <c r="F1438" s="152" t="s">
        <v>1682</v>
      </c>
      <c r="H1438" s="151" t="s">
        <v>19</v>
      </c>
      <c r="I1438" s="153"/>
      <c r="L1438" s="149"/>
      <c r="M1438" s="154"/>
      <c r="T1438" s="155"/>
      <c r="AT1438" s="151" t="s">
        <v>177</v>
      </c>
      <c r="AU1438" s="151" t="s">
        <v>82</v>
      </c>
      <c r="AV1438" s="12" t="s">
        <v>80</v>
      </c>
      <c r="AW1438" s="12" t="s">
        <v>33</v>
      </c>
      <c r="AX1438" s="12" t="s">
        <v>72</v>
      </c>
      <c r="AY1438" s="151" t="s">
        <v>166</v>
      </c>
    </row>
    <row r="1439" spans="2:65" s="12" customFormat="1" ht="11.25">
      <c r="B1439" s="149"/>
      <c r="D1439" s="150" t="s">
        <v>177</v>
      </c>
      <c r="E1439" s="151" t="s">
        <v>19</v>
      </c>
      <c r="F1439" s="152" t="s">
        <v>971</v>
      </c>
      <c r="H1439" s="151" t="s">
        <v>19</v>
      </c>
      <c r="I1439" s="153"/>
      <c r="L1439" s="149"/>
      <c r="M1439" s="154"/>
      <c r="T1439" s="155"/>
      <c r="AT1439" s="151" t="s">
        <v>177</v>
      </c>
      <c r="AU1439" s="151" t="s">
        <v>82</v>
      </c>
      <c r="AV1439" s="12" t="s">
        <v>80</v>
      </c>
      <c r="AW1439" s="12" t="s">
        <v>33</v>
      </c>
      <c r="AX1439" s="12" t="s">
        <v>72</v>
      </c>
      <c r="AY1439" s="151" t="s">
        <v>166</v>
      </c>
    </row>
    <row r="1440" spans="2:65" s="13" customFormat="1" ht="11.25">
      <c r="B1440" s="156"/>
      <c r="D1440" s="150" t="s">
        <v>177</v>
      </c>
      <c r="E1440" s="157" t="s">
        <v>19</v>
      </c>
      <c r="F1440" s="158" t="s">
        <v>1683</v>
      </c>
      <c r="H1440" s="159">
        <v>56.82</v>
      </c>
      <c r="I1440" s="160"/>
      <c r="L1440" s="156"/>
      <c r="M1440" s="161"/>
      <c r="T1440" s="162"/>
      <c r="AT1440" s="157" t="s">
        <v>177</v>
      </c>
      <c r="AU1440" s="157" t="s">
        <v>82</v>
      </c>
      <c r="AV1440" s="13" t="s">
        <v>82</v>
      </c>
      <c r="AW1440" s="13" t="s">
        <v>33</v>
      </c>
      <c r="AX1440" s="13" t="s">
        <v>72</v>
      </c>
      <c r="AY1440" s="157" t="s">
        <v>166</v>
      </c>
    </row>
    <row r="1441" spans="2:65" s="12" customFormat="1" ht="11.25">
      <c r="B1441" s="149"/>
      <c r="D1441" s="150" t="s">
        <v>177</v>
      </c>
      <c r="E1441" s="151" t="s">
        <v>19</v>
      </c>
      <c r="F1441" s="152" t="s">
        <v>973</v>
      </c>
      <c r="H1441" s="151" t="s">
        <v>19</v>
      </c>
      <c r="I1441" s="153"/>
      <c r="L1441" s="149"/>
      <c r="M1441" s="154"/>
      <c r="T1441" s="155"/>
      <c r="AT1441" s="151" t="s">
        <v>177</v>
      </c>
      <c r="AU1441" s="151" t="s">
        <v>82</v>
      </c>
      <c r="AV1441" s="12" t="s">
        <v>80</v>
      </c>
      <c r="AW1441" s="12" t="s">
        <v>33</v>
      </c>
      <c r="AX1441" s="12" t="s">
        <v>72</v>
      </c>
      <c r="AY1441" s="151" t="s">
        <v>166</v>
      </c>
    </row>
    <row r="1442" spans="2:65" s="13" customFormat="1" ht="11.25">
      <c r="B1442" s="156"/>
      <c r="D1442" s="150" t="s">
        <v>177</v>
      </c>
      <c r="E1442" s="157" t="s">
        <v>19</v>
      </c>
      <c r="F1442" s="158" t="s">
        <v>1684</v>
      </c>
      <c r="H1442" s="159">
        <v>118.26</v>
      </c>
      <c r="I1442" s="160"/>
      <c r="L1442" s="156"/>
      <c r="M1442" s="161"/>
      <c r="T1442" s="162"/>
      <c r="AT1442" s="157" t="s">
        <v>177</v>
      </c>
      <c r="AU1442" s="157" t="s">
        <v>82</v>
      </c>
      <c r="AV1442" s="13" t="s">
        <v>82</v>
      </c>
      <c r="AW1442" s="13" t="s">
        <v>33</v>
      </c>
      <c r="AX1442" s="13" t="s">
        <v>72</v>
      </c>
      <c r="AY1442" s="157" t="s">
        <v>166</v>
      </c>
    </row>
    <row r="1443" spans="2:65" s="14" customFormat="1" ht="11.25">
      <c r="B1443" s="163"/>
      <c r="D1443" s="150" t="s">
        <v>177</v>
      </c>
      <c r="E1443" s="164" t="s">
        <v>19</v>
      </c>
      <c r="F1443" s="165" t="s">
        <v>206</v>
      </c>
      <c r="H1443" s="166">
        <v>175.08</v>
      </c>
      <c r="I1443" s="167"/>
      <c r="L1443" s="163"/>
      <c r="M1443" s="168"/>
      <c r="T1443" s="169"/>
      <c r="AT1443" s="164" t="s">
        <v>177</v>
      </c>
      <c r="AU1443" s="164" t="s">
        <v>82</v>
      </c>
      <c r="AV1443" s="14" t="s">
        <v>173</v>
      </c>
      <c r="AW1443" s="14" t="s">
        <v>33</v>
      </c>
      <c r="AX1443" s="14" t="s">
        <v>80</v>
      </c>
      <c r="AY1443" s="164" t="s">
        <v>166</v>
      </c>
    </row>
    <row r="1444" spans="2:65" s="1" customFormat="1" ht="21.75" customHeight="1">
      <c r="B1444" s="33"/>
      <c r="C1444" s="170" t="s">
        <v>1685</v>
      </c>
      <c r="D1444" s="170" t="s">
        <v>277</v>
      </c>
      <c r="E1444" s="171" t="s">
        <v>1686</v>
      </c>
      <c r="F1444" s="172" t="s">
        <v>1687</v>
      </c>
      <c r="G1444" s="173" t="s">
        <v>280</v>
      </c>
      <c r="H1444" s="174">
        <v>437.7</v>
      </c>
      <c r="I1444" s="175"/>
      <c r="J1444" s="176">
        <f>ROUND(I1444*H1444,2)</f>
        <v>0</v>
      </c>
      <c r="K1444" s="172" t="s">
        <v>19</v>
      </c>
      <c r="L1444" s="177"/>
      <c r="M1444" s="178" t="s">
        <v>19</v>
      </c>
      <c r="N1444" s="179" t="s">
        <v>43</v>
      </c>
      <c r="P1444" s="141">
        <f>O1444*H1444</f>
        <v>0</v>
      </c>
      <c r="Q1444" s="141">
        <v>0</v>
      </c>
      <c r="R1444" s="141">
        <f>Q1444*H1444</f>
        <v>0</v>
      </c>
      <c r="S1444" s="141">
        <v>0</v>
      </c>
      <c r="T1444" s="142">
        <f>S1444*H1444</f>
        <v>0</v>
      </c>
      <c r="AR1444" s="143" t="s">
        <v>368</v>
      </c>
      <c r="AT1444" s="143" t="s">
        <v>277</v>
      </c>
      <c r="AU1444" s="143" t="s">
        <v>82</v>
      </c>
      <c r="AY1444" s="18" t="s">
        <v>166</v>
      </c>
      <c r="BE1444" s="144">
        <f>IF(N1444="základní",J1444,0)</f>
        <v>0</v>
      </c>
      <c r="BF1444" s="144">
        <f>IF(N1444="snížená",J1444,0)</f>
        <v>0</v>
      </c>
      <c r="BG1444" s="144">
        <f>IF(N1444="zákl. přenesená",J1444,0)</f>
        <v>0</v>
      </c>
      <c r="BH1444" s="144">
        <f>IF(N1444="sníž. přenesená",J1444,0)</f>
        <v>0</v>
      </c>
      <c r="BI1444" s="144">
        <f>IF(N1444="nulová",J1444,0)</f>
        <v>0</v>
      </c>
      <c r="BJ1444" s="18" t="s">
        <v>80</v>
      </c>
      <c r="BK1444" s="144">
        <f>ROUND(I1444*H1444,2)</f>
        <v>0</v>
      </c>
      <c r="BL1444" s="18" t="s">
        <v>283</v>
      </c>
      <c r="BM1444" s="143" t="s">
        <v>1688</v>
      </c>
    </row>
    <row r="1445" spans="2:65" s="12" customFormat="1" ht="11.25">
      <c r="B1445" s="149"/>
      <c r="D1445" s="150" t="s">
        <v>177</v>
      </c>
      <c r="E1445" s="151" t="s">
        <v>19</v>
      </c>
      <c r="F1445" s="152" t="s">
        <v>1689</v>
      </c>
      <c r="H1445" s="151" t="s">
        <v>19</v>
      </c>
      <c r="I1445" s="153"/>
      <c r="L1445" s="149"/>
      <c r="M1445" s="154"/>
      <c r="T1445" s="155"/>
      <c r="AT1445" s="151" t="s">
        <v>177</v>
      </c>
      <c r="AU1445" s="151" t="s">
        <v>82</v>
      </c>
      <c r="AV1445" s="12" t="s">
        <v>80</v>
      </c>
      <c r="AW1445" s="12" t="s">
        <v>33</v>
      </c>
      <c r="AX1445" s="12" t="s">
        <v>72</v>
      </c>
      <c r="AY1445" s="151" t="s">
        <v>166</v>
      </c>
    </row>
    <row r="1446" spans="2:65" s="12" customFormat="1" ht="11.25">
      <c r="B1446" s="149"/>
      <c r="D1446" s="150" t="s">
        <v>177</v>
      </c>
      <c r="E1446" s="151" t="s">
        <v>19</v>
      </c>
      <c r="F1446" s="152" t="s">
        <v>1690</v>
      </c>
      <c r="H1446" s="151" t="s">
        <v>19</v>
      </c>
      <c r="I1446" s="153"/>
      <c r="L1446" s="149"/>
      <c r="M1446" s="154"/>
      <c r="T1446" s="155"/>
      <c r="AT1446" s="151" t="s">
        <v>177</v>
      </c>
      <c r="AU1446" s="151" t="s">
        <v>82</v>
      </c>
      <c r="AV1446" s="12" t="s">
        <v>80</v>
      </c>
      <c r="AW1446" s="12" t="s">
        <v>33</v>
      </c>
      <c r="AX1446" s="12" t="s">
        <v>72</v>
      </c>
      <c r="AY1446" s="151" t="s">
        <v>166</v>
      </c>
    </row>
    <row r="1447" spans="2:65" s="12" customFormat="1" ht="11.25">
      <c r="B1447" s="149"/>
      <c r="D1447" s="150" t="s">
        <v>177</v>
      </c>
      <c r="E1447" s="151" t="s">
        <v>19</v>
      </c>
      <c r="F1447" s="152" t="s">
        <v>1691</v>
      </c>
      <c r="H1447" s="151" t="s">
        <v>19</v>
      </c>
      <c r="I1447" s="153"/>
      <c r="L1447" s="149"/>
      <c r="M1447" s="154"/>
      <c r="T1447" s="155"/>
      <c r="AT1447" s="151" t="s">
        <v>177</v>
      </c>
      <c r="AU1447" s="151" t="s">
        <v>82</v>
      </c>
      <c r="AV1447" s="12" t="s">
        <v>80</v>
      </c>
      <c r="AW1447" s="12" t="s">
        <v>33</v>
      </c>
      <c r="AX1447" s="12" t="s">
        <v>72</v>
      </c>
      <c r="AY1447" s="151" t="s">
        <v>166</v>
      </c>
    </row>
    <row r="1448" spans="2:65" s="13" customFormat="1" ht="11.25">
      <c r="B1448" s="156"/>
      <c r="D1448" s="150" t="s">
        <v>177</v>
      </c>
      <c r="E1448" s="157" t="s">
        <v>19</v>
      </c>
      <c r="F1448" s="158" t="s">
        <v>1683</v>
      </c>
      <c r="H1448" s="159">
        <v>56.82</v>
      </c>
      <c r="I1448" s="160"/>
      <c r="L1448" s="156"/>
      <c r="M1448" s="161"/>
      <c r="T1448" s="162"/>
      <c r="AT1448" s="157" t="s">
        <v>177</v>
      </c>
      <c r="AU1448" s="157" t="s">
        <v>82</v>
      </c>
      <c r="AV1448" s="13" t="s">
        <v>82</v>
      </c>
      <c r="AW1448" s="13" t="s">
        <v>33</v>
      </c>
      <c r="AX1448" s="13" t="s">
        <v>72</v>
      </c>
      <c r="AY1448" s="157" t="s">
        <v>166</v>
      </c>
    </row>
    <row r="1449" spans="2:65" s="12" customFormat="1" ht="11.25">
      <c r="B1449" s="149"/>
      <c r="D1449" s="150" t="s">
        <v>177</v>
      </c>
      <c r="E1449" s="151" t="s">
        <v>19</v>
      </c>
      <c r="F1449" s="152" t="s">
        <v>1692</v>
      </c>
      <c r="H1449" s="151" t="s">
        <v>19</v>
      </c>
      <c r="I1449" s="153"/>
      <c r="L1449" s="149"/>
      <c r="M1449" s="154"/>
      <c r="T1449" s="155"/>
      <c r="AT1449" s="151" t="s">
        <v>177</v>
      </c>
      <c r="AU1449" s="151" t="s">
        <v>82</v>
      </c>
      <c r="AV1449" s="12" t="s">
        <v>80</v>
      </c>
      <c r="AW1449" s="12" t="s">
        <v>33</v>
      </c>
      <c r="AX1449" s="12" t="s">
        <v>72</v>
      </c>
      <c r="AY1449" s="151" t="s">
        <v>166</v>
      </c>
    </row>
    <row r="1450" spans="2:65" s="13" customFormat="1" ht="11.25">
      <c r="B1450" s="156"/>
      <c r="D1450" s="150" t="s">
        <v>177</v>
      </c>
      <c r="E1450" s="157" t="s">
        <v>19</v>
      </c>
      <c r="F1450" s="158" t="s">
        <v>1684</v>
      </c>
      <c r="H1450" s="159">
        <v>118.26</v>
      </c>
      <c r="I1450" s="160"/>
      <c r="L1450" s="156"/>
      <c r="M1450" s="161"/>
      <c r="T1450" s="162"/>
      <c r="AT1450" s="157" t="s">
        <v>177</v>
      </c>
      <c r="AU1450" s="157" t="s">
        <v>82</v>
      </c>
      <c r="AV1450" s="13" t="s">
        <v>82</v>
      </c>
      <c r="AW1450" s="13" t="s">
        <v>33</v>
      </c>
      <c r="AX1450" s="13" t="s">
        <v>72</v>
      </c>
      <c r="AY1450" s="157" t="s">
        <v>166</v>
      </c>
    </row>
    <row r="1451" spans="2:65" s="15" customFormat="1" ht="11.25">
      <c r="B1451" s="180"/>
      <c r="D1451" s="150" t="s">
        <v>177</v>
      </c>
      <c r="E1451" s="181" t="s">
        <v>19</v>
      </c>
      <c r="F1451" s="182" t="s">
        <v>410</v>
      </c>
      <c r="H1451" s="183">
        <v>175.08</v>
      </c>
      <c r="I1451" s="184"/>
      <c r="L1451" s="180"/>
      <c r="M1451" s="185"/>
      <c r="T1451" s="186"/>
      <c r="AT1451" s="181" t="s">
        <v>177</v>
      </c>
      <c r="AU1451" s="181" t="s">
        <v>82</v>
      </c>
      <c r="AV1451" s="15" t="s">
        <v>185</v>
      </c>
      <c r="AW1451" s="15" t="s">
        <v>33</v>
      </c>
      <c r="AX1451" s="15" t="s">
        <v>72</v>
      </c>
      <c r="AY1451" s="181" t="s">
        <v>166</v>
      </c>
    </row>
    <row r="1452" spans="2:65" s="13" customFormat="1" ht="11.25">
      <c r="B1452" s="156"/>
      <c r="D1452" s="150" t="s">
        <v>177</v>
      </c>
      <c r="E1452" s="157" t="s">
        <v>19</v>
      </c>
      <c r="F1452" s="158" t="s">
        <v>1693</v>
      </c>
      <c r="H1452" s="159">
        <v>437.7</v>
      </c>
      <c r="I1452" s="160"/>
      <c r="L1452" s="156"/>
      <c r="M1452" s="161"/>
      <c r="T1452" s="162"/>
      <c r="AT1452" s="157" t="s">
        <v>177</v>
      </c>
      <c r="AU1452" s="157" t="s">
        <v>82</v>
      </c>
      <c r="AV1452" s="13" t="s">
        <v>82</v>
      </c>
      <c r="AW1452" s="13" t="s">
        <v>33</v>
      </c>
      <c r="AX1452" s="13" t="s">
        <v>80</v>
      </c>
      <c r="AY1452" s="157" t="s">
        <v>166</v>
      </c>
    </row>
    <row r="1453" spans="2:65" s="1" customFormat="1" ht="24.2" customHeight="1">
      <c r="B1453" s="33"/>
      <c r="C1453" s="132" t="s">
        <v>1694</v>
      </c>
      <c r="D1453" s="132" t="s">
        <v>168</v>
      </c>
      <c r="E1453" s="133" t="s">
        <v>1695</v>
      </c>
      <c r="F1453" s="134" t="s">
        <v>1696</v>
      </c>
      <c r="G1453" s="135" t="s">
        <v>458</v>
      </c>
      <c r="H1453" s="136">
        <v>12.64</v>
      </c>
      <c r="I1453" s="137"/>
      <c r="J1453" s="138">
        <f>ROUND(I1453*H1453,2)</f>
        <v>0</v>
      </c>
      <c r="K1453" s="134" t="s">
        <v>19</v>
      </c>
      <c r="L1453" s="33"/>
      <c r="M1453" s="139" t="s">
        <v>19</v>
      </c>
      <c r="N1453" s="140" t="s">
        <v>43</v>
      </c>
      <c r="P1453" s="141">
        <f>O1453*H1453</f>
        <v>0</v>
      </c>
      <c r="Q1453" s="141">
        <v>1.8000000000000001E-4</v>
      </c>
      <c r="R1453" s="141">
        <f>Q1453*H1453</f>
        <v>2.2752000000000002E-3</v>
      </c>
      <c r="S1453" s="141">
        <v>0</v>
      </c>
      <c r="T1453" s="142">
        <f>S1453*H1453</f>
        <v>0</v>
      </c>
      <c r="AR1453" s="143" t="s">
        <v>283</v>
      </c>
      <c r="AT1453" s="143" t="s">
        <v>168</v>
      </c>
      <c r="AU1453" s="143" t="s">
        <v>82</v>
      </c>
      <c r="AY1453" s="18" t="s">
        <v>166</v>
      </c>
      <c r="BE1453" s="144">
        <f>IF(N1453="základní",J1453,0)</f>
        <v>0</v>
      </c>
      <c r="BF1453" s="144">
        <f>IF(N1453="snížená",J1453,0)</f>
        <v>0</v>
      </c>
      <c r="BG1453" s="144">
        <f>IF(N1453="zákl. přenesená",J1453,0)</f>
        <v>0</v>
      </c>
      <c r="BH1453" s="144">
        <f>IF(N1453="sníž. přenesená",J1453,0)</f>
        <v>0</v>
      </c>
      <c r="BI1453" s="144">
        <f>IF(N1453="nulová",J1453,0)</f>
        <v>0</v>
      </c>
      <c r="BJ1453" s="18" t="s">
        <v>80</v>
      </c>
      <c r="BK1453" s="144">
        <f>ROUND(I1453*H1453,2)</f>
        <v>0</v>
      </c>
      <c r="BL1453" s="18" t="s">
        <v>283</v>
      </c>
      <c r="BM1453" s="143" t="s">
        <v>1697</v>
      </c>
    </row>
    <row r="1454" spans="2:65" s="12" customFormat="1" ht="11.25">
      <c r="B1454" s="149"/>
      <c r="D1454" s="150" t="s">
        <v>177</v>
      </c>
      <c r="E1454" s="151" t="s">
        <v>19</v>
      </c>
      <c r="F1454" s="152" t="s">
        <v>1073</v>
      </c>
      <c r="H1454" s="151" t="s">
        <v>19</v>
      </c>
      <c r="I1454" s="153"/>
      <c r="L1454" s="149"/>
      <c r="M1454" s="154"/>
      <c r="T1454" s="155"/>
      <c r="AT1454" s="151" t="s">
        <v>177</v>
      </c>
      <c r="AU1454" s="151" t="s">
        <v>82</v>
      </c>
      <c r="AV1454" s="12" t="s">
        <v>80</v>
      </c>
      <c r="AW1454" s="12" t="s">
        <v>33</v>
      </c>
      <c r="AX1454" s="12" t="s">
        <v>72</v>
      </c>
      <c r="AY1454" s="151" t="s">
        <v>166</v>
      </c>
    </row>
    <row r="1455" spans="2:65" s="12" customFormat="1" ht="22.5">
      <c r="B1455" s="149"/>
      <c r="D1455" s="150" t="s">
        <v>177</v>
      </c>
      <c r="E1455" s="151" t="s">
        <v>19</v>
      </c>
      <c r="F1455" s="152" t="s">
        <v>1698</v>
      </c>
      <c r="H1455" s="151" t="s">
        <v>19</v>
      </c>
      <c r="I1455" s="153"/>
      <c r="L1455" s="149"/>
      <c r="M1455" s="154"/>
      <c r="T1455" s="155"/>
      <c r="AT1455" s="151" t="s">
        <v>177</v>
      </c>
      <c r="AU1455" s="151" t="s">
        <v>82</v>
      </c>
      <c r="AV1455" s="12" t="s">
        <v>80</v>
      </c>
      <c r="AW1455" s="12" t="s">
        <v>33</v>
      </c>
      <c r="AX1455" s="12" t="s">
        <v>72</v>
      </c>
      <c r="AY1455" s="151" t="s">
        <v>166</v>
      </c>
    </row>
    <row r="1456" spans="2:65" s="12" customFormat="1" ht="22.5">
      <c r="B1456" s="149"/>
      <c r="D1456" s="150" t="s">
        <v>177</v>
      </c>
      <c r="E1456" s="151" t="s">
        <v>19</v>
      </c>
      <c r="F1456" s="152" t="s">
        <v>1699</v>
      </c>
      <c r="H1456" s="151" t="s">
        <v>19</v>
      </c>
      <c r="I1456" s="153"/>
      <c r="L1456" s="149"/>
      <c r="M1456" s="154"/>
      <c r="T1456" s="155"/>
      <c r="AT1456" s="151" t="s">
        <v>177</v>
      </c>
      <c r="AU1456" s="151" t="s">
        <v>82</v>
      </c>
      <c r="AV1456" s="12" t="s">
        <v>80</v>
      </c>
      <c r="AW1456" s="12" t="s">
        <v>33</v>
      </c>
      <c r="AX1456" s="12" t="s">
        <v>72</v>
      </c>
      <c r="AY1456" s="151" t="s">
        <v>166</v>
      </c>
    </row>
    <row r="1457" spans="2:65" s="12" customFormat="1" ht="11.25">
      <c r="B1457" s="149"/>
      <c r="D1457" s="150" t="s">
        <v>177</v>
      </c>
      <c r="E1457" s="151" t="s">
        <v>19</v>
      </c>
      <c r="F1457" s="152" t="s">
        <v>1700</v>
      </c>
      <c r="H1457" s="151" t="s">
        <v>19</v>
      </c>
      <c r="I1457" s="153"/>
      <c r="L1457" s="149"/>
      <c r="M1457" s="154"/>
      <c r="T1457" s="155"/>
      <c r="AT1457" s="151" t="s">
        <v>177</v>
      </c>
      <c r="AU1457" s="151" t="s">
        <v>82</v>
      </c>
      <c r="AV1457" s="12" t="s">
        <v>80</v>
      </c>
      <c r="AW1457" s="12" t="s">
        <v>33</v>
      </c>
      <c r="AX1457" s="12" t="s">
        <v>72</v>
      </c>
      <c r="AY1457" s="151" t="s">
        <v>166</v>
      </c>
    </row>
    <row r="1458" spans="2:65" s="13" customFormat="1" ht="11.25">
      <c r="B1458" s="156"/>
      <c r="D1458" s="150" t="s">
        <v>177</v>
      </c>
      <c r="E1458" s="157" t="s">
        <v>19</v>
      </c>
      <c r="F1458" s="158" t="s">
        <v>1129</v>
      </c>
      <c r="H1458" s="159">
        <v>12.64</v>
      </c>
      <c r="I1458" s="160"/>
      <c r="L1458" s="156"/>
      <c r="M1458" s="161"/>
      <c r="T1458" s="162"/>
      <c r="AT1458" s="157" t="s">
        <v>177</v>
      </c>
      <c r="AU1458" s="157" t="s">
        <v>82</v>
      </c>
      <c r="AV1458" s="13" t="s">
        <v>82</v>
      </c>
      <c r="AW1458" s="13" t="s">
        <v>33</v>
      </c>
      <c r="AX1458" s="13" t="s">
        <v>80</v>
      </c>
      <c r="AY1458" s="157" t="s">
        <v>166</v>
      </c>
    </row>
    <row r="1459" spans="2:65" s="1" customFormat="1" ht="24.2" customHeight="1">
      <c r="B1459" s="33"/>
      <c r="C1459" s="132" t="s">
        <v>1701</v>
      </c>
      <c r="D1459" s="132" t="s">
        <v>168</v>
      </c>
      <c r="E1459" s="133" t="s">
        <v>1702</v>
      </c>
      <c r="F1459" s="134" t="s">
        <v>1703</v>
      </c>
      <c r="G1459" s="135" t="s">
        <v>188</v>
      </c>
      <c r="H1459" s="136">
        <v>117.8</v>
      </c>
      <c r="I1459" s="137"/>
      <c r="J1459" s="138">
        <f>ROUND(I1459*H1459,2)</f>
        <v>0</v>
      </c>
      <c r="K1459" s="134" t="s">
        <v>172</v>
      </c>
      <c r="L1459" s="33"/>
      <c r="M1459" s="139" t="s">
        <v>19</v>
      </c>
      <c r="N1459" s="140" t="s">
        <v>43</v>
      </c>
      <c r="P1459" s="141">
        <f>O1459*H1459</f>
        <v>0</v>
      </c>
      <c r="Q1459" s="141">
        <v>0</v>
      </c>
      <c r="R1459" s="141">
        <f>Q1459*H1459</f>
        <v>0</v>
      </c>
      <c r="S1459" s="141">
        <v>0</v>
      </c>
      <c r="T1459" s="142">
        <f>S1459*H1459</f>
        <v>0</v>
      </c>
      <c r="AR1459" s="143" t="s">
        <v>283</v>
      </c>
      <c r="AT1459" s="143" t="s">
        <v>168</v>
      </c>
      <c r="AU1459" s="143" t="s">
        <v>82</v>
      </c>
      <c r="AY1459" s="18" t="s">
        <v>166</v>
      </c>
      <c r="BE1459" s="144">
        <f>IF(N1459="základní",J1459,0)</f>
        <v>0</v>
      </c>
      <c r="BF1459" s="144">
        <f>IF(N1459="snížená",J1459,0)</f>
        <v>0</v>
      </c>
      <c r="BG1459" s="144">
        <f>IF(N1459="zákl. přenesená",J1459,0)</f>
        <v>0</v>
      </c>
      <c r="BH1459" s="144">
        <f>IF(N1459="sníž. přenesená",J1459,0)</f>
        <v>0</v>
      </c>
      <c r="BI1459" s="144">
        <f>IF(N1459="nulová",J1459,0)</f>
        <v>0</v>
      </c>
      <c r="BJ1459" s="18" t="s">
        <v>80</v>
      </c>
      <c r="BK1459" s="144">
        <f>ROUND(I1459*H1459,2)</f>
        <v>0</v>
      </c>
      <c r="BL1459" s="18" t="s">
        <v>283</v>
      </c>
      <c r="BM1459" s="143" t="s">
        <v>1704</v>
      </c>
    </row>
    <row r="1460" spans="2:65" s="1" customFormat="1" ht="11.25">
      <c r="B1460" s="33"/>
      <c r="D1460" s="145" t="s">
        <v>175</v>
      </c>
      <c r="F1460" s="146" t="s">
        <v>1705</v>
      </c>
      <c r="I1460" s="147"/>
      <c r="L1460" s="33"/>
      <c r="M1460" s="148"/>
      <c r="T1460" s="54"/>
      <c r="AT1460" s="18" t="s">
        <v>175</v>
      </c>
      <c r="AU1460" s="18" t="s">
        <v>82</v>
      </c>
    </row>
    <row r="1461" spans="2:65" s="12" customFormat="1" ht="11.25">
      <c r="B1461" s="149"/>
      <c r="D1461" s="150" t="s">
        <v>177</v>
      </c>
      <c r="E1461" s="151" t="s">
        <v>19</v>
      </c>
      <c r="F1461" s="152" t="s">
        <v>407</v>
      </c>
      <c r="H1461" s="151" t="s">
        <v>19</v>
      </c>
      <c r="I1461" s="153"/>
      <c r="L1461" s="149"/>
      <c r="M1461" s="154"/>
      <c r="T1461" s="155"/>
      <c r="AT1461" s="151" t="s">
        <v>177</v>
      </c>
      <c r="AU1461" s="151" t="s">
        <v>82</v>
      </c>
      <c r="AV1461" s="12" t="s">
        <v>80</v>
      </c>
      <c r="AW1461" s="12" t="s">
        <v>33</v>
      </c>
      <c r="AX1461" s="12" t="s">
        <v>72</v>
      </c>
      <c r="AY1461" s="151" t="s">
        <v>166</v>
      </c>
    </row>
    <row r="1462" spans="2:65" s="12" customFormat="1" ht="11.25">
      <c r="B1462" s="149"/>
      <c r="D1462" s="150" t="s">
        <v>177</v>
      </c>
      <c r="E1462" s="151" t="s">
        <v>19</v>
      </c>
      <c r="F1462" s="152" t="s">
        <v>1492</v>
      </c>
      <c r="H1462" s="151" t="s">
        <v>19</v>
      </c>
      <c r="I1462" s="153"/>
      <c r="L1462" s="149"/>
      <c r="M1462" s="154"/>
      <c r="T1462" s="155"/>
      <c r="AT1462" s="151" t="s">
        <v>177</v>
      </c>
      <c r="AU1462" s="151" t="s">
        <v>82</v>
      </c>
      <c r="AV1462" s="12" t="s">
        <v>80</v>
      </c>
      <c r="AW1462" s="12" t="s">
        <v>33</v>
      </c>
      <c r="AX1462" s="12" t="s">
        <v>72</v>
      </c>
      <c r="AY1462" s="151" t="s">
        <v>166</v>
      </c>
    </row>
    <row r="1463" spans="2:65" s="13" customFormat="1" ht="11.25">
      <c r="B1463" s="156"/>
      <c r="D1463" s="150" t="s">
        <v>177</v>
      </c>
      <c r="E1463" s="157" t="s">
        <v>19</v>
      </c>
      <c r="F1463" s="158" t="s">
        <v>1493</v>
      </c>
      <c r="H1463" s="159">
        <v>117.8</v>
      </c>
      <c r="I1463" s="160"/>
      <c r="L1463" s="156"/>
      <c r="M1463" s="161"/>
      <c r="T1463" s="162"/>
      <c r="AT1463" s="157" t="s">
        <v>177</v>
      </c>
      <c r="AU1463" s="157" t="s">
        <v>82</v>
      </c>
      <c r="AV1463" s="13" t="s">
        <v>82</v>
      </c>
      <c r="AW1463" s="13" t="s">
        <v>33</v>
      </c>
      <c r="AX1463" s="13" t="s">
        <v>72</v>
      </c>
      <c r="AY1463" s="157" t="s">
        <v>166</v>
      </c>
    </row>
    <row r="1464" spans="2:65" s="14" customFormat="1" ht="11.25">
      <c r="B1464" s="163"/>
      <c r="D1464" s="150" t="s">
        <v>177</v>
      </c>
      <c r="E1464" s="164" t="s">
        <v>19</v>
      </c>
      <c r="F1464" s="165" t="s">
        <v>206</v>
      </c>
      <c r="H1464" s="166">
        <v>117.8</v>
      </c>
      <c r="I1464" s="167"/>
      <c r="L1464" s="163"/>
      <c r="M1464" s="168"/>
      <c r="T1464" s="169"/>
      <c r="AT1464" s="164" t="s">
        <v>177</v>
      </c>
      <c r="AU1464" s="164" t="s">
        <v>82</v>
      </c>
      <c r="AV1464" s="14" t="s">
        <v>173</v>
      </c>
      <c r="AW1464" s="14" t="s">
        <v>33</v>
      </c>
      <c r="AX1464" s="14" t="s">
        <v>80</v>
      </c>
      <c r="AY1464" s="164" t="s">
        <v>166</v>
      </c>
    </row>
    <row r="1465" spans="2:65" s="1" customFormat="1" ht="24.2" customHeight="1">
      <c r="B1465" s="33"/>
      <c r="C1465" s="132" t="s">
        <v>1706</v>
      </c>
      <c r="D1465" s="132" t="s">
        <v>168</v>
      </c>
      <c r="E1465" s="133" t="s">
        <v>1707</v>
      </c>
      <c r="F1465" s="134" t="s">
        <v>1708</v>
      </c>
      <c r="G1465" s="135" t="s">
        <v>188</v>
      </c>
      <c r="H1465" s="136">
        <v>589</v>
      </c>
      <c r="I1465" s="137"/>
      <c r="J1465" s="138">
        <f>ROUND(I1465*H1465,2)</f>
        <v>0</v>
      </c>
      <c r="K1465" s="134" t="s">
        <v>172</v>
      </c>
      <c r="L1465" s="33"/>
      <c r="M1465" s="139" t="s">
        <v>19</v>
      </c>
      <c r="N1465" s="140" t="s">
        <v>43</v>
      </c>
      <c r="P1465" s="141">
        <f>O1465*H1465</f>
        <v>0</v>
      </c>
      <c r="Q1465" s="141">
        <v>0</v>
      </c>
      <c r="R1465" s="141">
        <f>Q1465*H1465</f>
        <v>0</v>
      </c>
      <c r="S1465" s="141">
        <v>0</v>
      </c>
      <c r="T1465" s="142">
        <f>S1465*H1465</f>
        <v>0</v>
      </c>
      <c r="AR1465" s="143" t="s">
        <v>283</v>
      </c>
      <c r="AT1465" s="143" t="s">
        <v>168</v>
      </c>
      <c r="AU1465" s="143" t="s">
        <v>82</v>
      </c>
      <c r="AY1465" s="18" t="s">
        <v>166</v>
      </c>
      <c r="BE1465" s="144">
        <f>IF(N1465="základní",J1465,0)</f>
        <v>0</v>
      </c>
      <c r="BF1465" s="144">
        <f>IF(N1465="snížená",J1465,0)</f>
        <v>0</v>
      </c>
      <c r="BG1465" s="144">
        <f>IF(N1465="zákl. přenesená",J1465,0)</f>
        <v>0</v>
      </c>
      <c r="BH1465" s="144">
        <f>IF(N1465="sníž. přenesená",J1465,0)</f>
        <v>0</v>
      </c>
      <c r="BI1465" s="144">
        <f>IF(N1465="nulová",J1465,0)</f>
        <v>0</v>
      </c>
      <c r="BJ1465" s="18" t="s">
        <v>80</v>
      </c>
      <c r="BK1465" s="144">
        <f>ROUND(I1465*H1465,2)</f>
        <v>0</v>
      </c>
      <c r="BL1465" s="18" t="s">
        <v>283</v>
      </c>
      <c r="BM1465" s="143" t="s">
        <v>1709</v>
      </c>
    </row>
    <row r="1466" spans="2:65" s="1" customFormat="1" ht="11.25">
      <c r="B1466" s="33"/>
      <c r="D1466" s="145" t="s">
        <v>175</v>
      </c>
      <c r="F1466" s="146" t="s">
        <v>1710</v>
      </c>
      <c r="I1466" s="147"/>
      <c r="L1466" s="33"/>
      <c r="M1466" s="148"/>
      <c r="T1466" s="54"/>
      <c r="AT1466" s="18" t="s">
        <v>175</v>
      </c>
      <c r="AU1466" s="18" t="s">
        <v>82</v>
      </c>
    </row>
    <row r="1467" spans="2:65" s="12" customFormat="1" ht="11.25">
      <c r="B1467" s="149"/>
      <c r="D1467" s="150" t="s">
        <v>177</v>
      </c>
      <c r="E1467" s="151" t="s">
        <v>19</v>
      </c>
      <c r="F1467" s="152" t="s">
        <v>407</v>
      </c>
      <c r="H1467" s="151" t="s">
        <v>19</v>
      </c>
      <c r="I1467" s="153"/>
      <c r="L1467" s="149"/>
      <c r="M1467" s="154"/>
      <c r="T1467" s="155"/>
      <c r="AT1467" s="151" t="s">
        <v>177</v>
      </c>
      <c r="AU1467" s="151" t="s">
        <v>82</v>
      </c>
      <c r="AV1467" s="12" t="s">
        <v>80</v>
      </c>
      <c r="AW1467" s="12" t="s">
        <v>33</v>
      </c>
      <c r="AX1467" s="12" t="s">
        <v>72</v>
      </c>
      <c r="AY1467" s="151" t="s">
        <v>166</v>
      </c>
    </row>
    <row r="1468" spans="2:65" s="12" customFormat="1" ht="11.25">
      <c r="B1468" s="149"/>
      <c r="D1468" s="150" t="s">
        <v>177</v>
      </c>
      <c r="E1468" s="151" t="s">
        <v>19</v>
      </c>
      <c r="F1468" s="152" t="s">
        <v>1492</v>
      </c>
      <c r="H1468" s="151" t="s">
        <v>19</v>
      </c>
      <c r="I1468" s="153"/>
      <c r="L1468" s="149"/>
      <c r="M1468" s="154"/>
      <c r="T1468" s="155"/>
      <c r="AT1468" s="151" t="s">
        <v>177</v>
      </c>
      <c r="AU1468" s="151" t="s">
        <v>82</v>
      </c>
      <c r="AV1468" s="12" t="s">
        <v>80</v>
      </c>
      <c r="AW1468" s="12" t="s">
        <v>33</v>
      </c>
      <c r="AX1468" s="12" t="s">
        <v>72</v>
      </c>
      <c r="AY1468" s="151" t="s">
        <v>166</v>
      </c>
    </row>
    <row r="1469" spans="2:65" s="13" customFormat="1" ht="11.25">
      <c r="B1469" s="156"/>
      <c r="D1469" s="150" t="s">
        <v>177</v>
      </c>
      <c r="E1469" s="157" t="s">
        <v>19</v>
      </c>
      <c r="F1469" s="158" t="s">
        <v>1494</v>
      </c>
      <c r="H1469" s="159">
        <v>589</v>
      </c>
      <c r="I1469" s="160"/>
      <c r="L1469" s="156"/>
      <c r="M1469" s="161"/>
      <c r="T1469" s="162"/>
      <c r="AT1469" s="157" t="s">
        <v>177</v>
      </c>
      <c r="AU1469" s="157" t="s">
        <v>82</v>
      </c>
      <c r="AV1469" s="13" t="s">
        <v>82</v>
      </c>
      <c r="AW1469" s="13" t="s">
        <v>33</v>
      </c>
      <c r="AX1469" s="13" t="s">
        <v>80</v>
      </c>
      <c r="AY1469" s="157" t="s">
        <v>166</v>
      </c>
    </row>
    <row r="1470" spans="2:65" s="1" customFormat="1" ht="24.2" customHeight="1">
      <c r="B1470" s="33"/>
      <c r="C1470" s="170" t="s">
        <v>1711</v>
      </c>
      <c r="D1470" s="170" t="s">
        <v>277</v>
      </c>
      <c r="E1470" s="171" t="s">
        <v>1712</v>
      </c>
      <c r="F1470" s="172" t="s">
        <v>1713</v>
      </c>
      <c r="G1470" s="173" t="s">
        <v>188</v>
      </c>
      <c r="H1470" s="174">
        <v>742.14</v>
      </c>
      <c r="I1470" s="175"/>
      <c r="J1470" s="176">
        <f>ROUND(I1470*H1470,2)</f>
        <v>0</v>
      </c>
      <c r="K1470" s="172" t="s">
        <v>172</v>
      </c>
      <c r="L1470" s="177"/>
      <c r="M1470" s="178" t="s">
        <v>19</v>
      </c>
      <c r="N1470" s="179" t="s">
        <v>43</v>
      </c>
      <c r="P1470" s="141">
        <f>O1470*H1470</f>
        <v>0</v>
      </c>
      <c r="Q1470" s="141">
        <v>2.9999999999999997E-4</v>
      </c>
      <c r="R1470" s="141">
        <f>Q1470*H1470</f>
        <v>0.22264199999999998</v>
      </c>
      <c r="S1470" s="141">
        <v>0</v>
      </c>
      <c r="T1470" s="142">
        <f>S1470*H1470</f>
        <v>0</v>
      </c>
      <c r="AR1470" s="143" t="s">
        <v>368</v>
      </c>
      <c r="AT1470" s="143" t="s">
        <v>277</v>
      </c>
      <c r="AU1470" s="143" t="s">
        <v>82</v>
      </c>
      <c r="AY1470" s="18" t="s">
        <v>166</v>
      </c>
      <c r="BE1470" s="144">
        <f>IF(N1470="základní",J1470,0)</f>
        <v>0</v>
      </c>
      <c r="BF1470" s="144">
        <f>IF(N1470="snížená",J1470,0)</f>
        <v>0</v>
      </c>
      <c r="BG1470" s="144">
        <f>IF(N1470="zákl. přenesená",J1470,0)</f>
        <v>0</v>
      </c>
      <c r="BH1470" s="144">
        <f>IF(N1470="sníž. přenesená",J1470,0)</f>
        <v>0</v>
      </c>
      <c r="BI1470" s="144">
        <f>IF(N1470="nulová",J1470,0)</f>
        <v>0</v>
      </c>
      <c r="BJ1470" s="18" t="s">
        <v>80</v>
      </c>
      <c r="BK1470" s="144">
        <f>ROUND(I1470*H1470,2)</f>
        <v>0</v>
      </c>
      <c r="BL1470" s="18" t="s">
        <v>283</v>
      </c>
      <c r="BM1470" s="143" t="s">
        <v>1714</v>
      </c>
    </row>
    <row r="1471" spans="2:65" s="13" customFormat="1" ht="11.25">
      <c r="B1471" s="156"/>
      <c r="D1471" s="150" t="s">
        <v>177</v>
      </c>
      <c r="F1471" s="158" t="s">
        <v>1715</v>
      </c>
      <c r="H1471" s="159">
        <v>742.14</v>
      </c>
      <c r="I1471" s="160"/>
      <c r="L1471" s="156"/>
      <c r="M1471" s="161"/>
      <c r="T1471" s="162"/>
      <c r="AT1471" s="157" t="s">
        <v>177</v>
      </c>
      <c r="AU1471" s="157" t="s">
        <v>82</v>
      </c>
      <c r="AV1471" s="13" t="s">
        <v>82</v>
      </c>
      <c r="AW1471" s="13" t="s">
        <v>4</v>
      </c>
      <c r="AX1471" s="13" t="s">
        <v>80</v>
      </c>
      <c r="AY1471" s="157" t="s">
        <v>166</v>
      </c>
    </row>
    <row r="1472" spans="2:65" s="1" customFormat="1" ht="55.5" customHeight="1">
      <c r="B1472" s="33"/>
      <c r="C1472" s="132" t="s">
        <v>1716</v>
      </c>
      <c r="D1472" s="132" t="s">
        <v>168</v>
      </c>
      <c r="E1472" s="133" t="s">
        <v>1717</v>
      </c>
      <c r="F1472" s="134" t="s">
        <v>1718</v>
      </c>
      <c r="G1472" s="135" t="s">
        <v>341</v>
      </c>
      <c r="H1472" s="136">
        <v>1.637</v>
      </c>
      <c r="I1472" s="137"/>
      <c r="J1472" s="138">
        <f>ROUND(I1472*H1472,2)</f>
        <v>0</v>
      </c>
      <c r="K1472" s="134" t="s">
        <v>172</v>
      </c>
      <c r="L1472" s="33"/>
      <c r="M1472" s="139" t="s">
        <v>19</v>
      </c>
      <c r="N1472" s="140" t="s">
        <v>43</v>
      </c>
      <c r="P1472" s="141">
        <f>O1472*H1472</f>
        <v>0</v>
      </c>
      <c r="Q1472" s="141">
        <v>0</v>
      </c>
      <c r="R1472" s="141">
        <f>Q1472*H1472</f>
        <v>0</v>
      </c>
      <c r="S1472" s="141">
        <v>0</v>
      </c>
      <c r="T1472" s="142">
        <f>S1472*H1472</f>
        <v>0</v>
      </c>
      <c r="AR1472" s="143" t="s">
        <v>283</v>
      </c>
      <c r="AT1472" s="143" t="s">
        <v>168</v>
      </c>
      <c r="AU1472" s="143" t="s">
        <v>82</v>
      </c>
      <c r="AY1472" s="18" t="s">
        <v>166</v>
      </c>
      <c r="BE1472" s="144">
        <f>IF(N1472="základní",J1472,0)</f>
        <v>0</v>
      </c>
      <c r="BF1472" s="144">
        <f>IF(N1472="snížená",J1472,0)</f>
        <v>0</v>
      </c>
      <c r="BG1472" s="144">
        <f>IF(N1472="zákl. přenesená",J1472,0)</f>
        <v>0</v>
      </c>
      <c r="BH1472" s="144">
        <f>IF(N1472="sníž. přenesená",J1472,0)</f>
        <v>0</v>
      </c>
      <c r="BI1472" s="144">
        <f>IF(N1472="nulová",J1472,0)</f>
        <v>0</v>
      </c>
      <c r="BJ1472" s="18" t="s">
        <v>80</v>
      </c>
      <c r="BK1472" s="144">
        <f>ROUND(I1472*H1472,2)</f>
        <v>0</v>
      </c>
      <c r="BL1472" s="18" t="s">
        <v>283</v>
      </c>
      <c r="BM1472" s="143" t="s">
        <v>1719</v>
      </c>
    </row>
    <row r="1473" spans="2:65" s="1" customFormat="1" ht="11.25">
      <c r="B1473" s="33"/>
      <c r="D1473" s="145" t="s">
        <v>175</v>
      </c>
      <c r="F1473" s="146" t="s">
        <v>1720</v>
      </c>
      <c r="I1473" s="147"/>
      <c r="L1473" s="33"/>
      <c r="M1473" s="148"/>
      <c r="T1473" s="54"/>
      <c r="AT1473" s="18" t="s">
        <v>175</v>
      </c>
      <c r="AU1473" s="18" t="s">
        <v>82</v>
      </c>
    </row>
    <row r="1474" spans="2:65" s="11" customFormat="1" ht="22.9" customHeight="1">
      <c r="B1474" s="120"/>
      <c r="D1474" s="121" t="s">
        <v>71</v>
      </c>
      <c r="E1474" s="130" t="s">
        <v>1721</v>
      </c>
      <c r="F1474" s="130" t="s">
        <v>1722</v>
      </c>
      <c r="I1474" s="123"/>
      <c r="J1474" s="131">
        <f>BK1474</f>
        <v>0</v>
      </c>
      <c r="L1474" s="120"/>
      <c r="M1474" s="125"/>
      <c r="P1474" s="126">
        <f>SUM(P1475:P1583)</f>
        <v>0</v>
      </c>
      <c r="R1474" s="126">
        <f>SUM(R1475:R1583)</f>
        <v>15.329172760000001</v>
      </c>
      <c r="T1474" s="127">
        <f>SUM(T1475:T1583)</f>
        <v>0</v>
      </c>
      <c r="AR1474" s="121" t="s">
        <v>82</v>
      </c>
      <c r="AT1474" s="128" t="s">
        <v>71</v>
      </c>
      <c r="AU1474" s="128" t="s">
        <v>80</v>
      </c>
      <c r="AY1474" s="121" t="s">
        <v>166</v>
      </c>
      <c r="BK1474" s="129">
        <f>SUM(BK1475:BK1583)</f>
        <v>0</v>
      </c>
    </row>
    <row r="1475" spans="2:65" s="1" customFormat="1" ht="37.9" customHeight="1">
      <c r="B1475" s="33"/>
      <c r="C1475" s="132" t="s">
        <v>1723</v>
      </c>
      <c r="D1475" s="132" t="s">
        <v>168</v>
      </c>
      <c r="E1475" s="133" t="s">
        <v>1724</v>
      </c>
      <c r="F1475" s="134" t="s">
        <v>1725</v>
      </c>
      <c r="G1475" s="135" t="s">
        <v>188</v>
      </c>
      <c r="H1475" s="136">
        <v>1389.326</v>
      </c>
      <c r="I1475" s="137"/>
      <c r="J1475" s="138">
        <f>ROUND(I1475*H1475,2)</f>
        <v>0</v>
      </c>
      <c r="K1475" s="134" t="s">
        <v>172</v>
      </c>
      <c r="L1475" s="33"/>
      <c r="M1475" s="139" t="s">
        <v>19</v>
      </c>
      <c r="N1475" s="140" t="s">
        <v>43</v>
      </c>
      <c r="P1475" s="141">
        <f>O1475*H1475</f>
        <v>0</v>
      </c>
      <c r="Q1475" s="141">
        <v>0</v>
      </c>
      <c r="R1475" s="141">
        <f>Q1475*H1475</f>
        <v>0</v>
      </c>
      <c r="S1475" s="141">
        <v>0</v>
      </c>
      <c r="T1475" s="142">
        <f>S1475*H1475</f>
        <v>0</v>
      </c>
      <c r="AR1475" s="143" t="s">
        <v>283</v>
      </c>
      <c r="AT1475" s="143" t="s">
        <v>168</v>
      </c>
      <c r="AU1475" s="143" t="s">
        <v>82</v>
      </c>
      <c r="AY1475" s="18" t="s">
        <v>166</v>
      </c>
      <c r="BE1475" s="144">
        <f>IF(N1475="základní",J1475,0)</f>
        <v>0</v>
      </c>
      <c r="BF1475" s="144">
        <f>IF(N1475="snížená",J1475,0)</f>
        <v>0</v>
      </c>
      <c r="BG1475" s="144">
        <f>IF(N1475="zákl. přenesená",J1475,0)</f>
        <v>0</v>
      </c>
      <c r="BH1475" s="144">
        <f>IF(N1475="sníž. přenesená",J1475,0)</f>
        <v>0</v>
      </c>
      <c r="BI1475" s="144">
        <f>IF(N1475="nulová",J1475,0)</f>
        <v>0</v>
      </c>
      <c r="BJ1475" s="18" t="s">
        <v>80</v>
      </c>
      <c r="BK1475" s="144">
        <f>ROUND(I1475*H1475,2)</f>
        <v>0</v>
      </c>
      <c r="BL1475" s="18" t="s">
        <v>283</v>
      </c>
      <c r="BM1475" s="143" t="s">
        <v>1726</v>
      </c>
    </row>
    <row r="1476" spans="2:65" s="1" customFormat="1" ht="11.25">
      <c r="B1476" s="33"/>
      <c r="D1476" s="145" t="s">
        <v>175</v>
      </c>
      <c r="F1476" s="146" t="s">
        <v>1727</v>
      </c>
      <c r="I1476" s="147"/>
      <c r="L1476" s="33"/>
      <c r="M1476" s="148"/>
      <c r="T1476" s="54"/>
      <c r="AT1476" s="18" t="s">
        <v>175</v>
      </c>
      <c r="AU1476" s="18" t="s">
        <v>82</v>
      </c>
    </row>
    <row r="1477" spans="2:65" s="12" customFormat="1" ht="11.25">
      <c r="B1477" s="149"/>
      <c r="D1477" s="150" t="s">
        <v>177</v>
      </c>
      <c r="E1477" s="151" t="s">
        <v>19</v>
      </c>
      <c r="F1477" s="152" t="s">
        <v>407</v>
      </c>
      <c r="H1477" s="151" t="s">
        <v>19</v>
      </c>
      <c r="I1477" s="153"/>
      <c r="L1477" s="149"/>
      <c r="M1477" s="154"/>
      <c r="T1477" s="155"/>
      <c r="AT1477" s="151" t="s">
        <v>177</v>
      </c>
      <c r="AU1477" s="151" t="s">
        <v>82</v>
      </c>
      <c r="AV1477" s="12" t="s">
        <v>80</v>
      </c>
      <c r="AW1477" s="12" t="s">
        <v>33</v>
      </c>
      <c r="AX1477" s="12" t="s">
        <v>72</v>
      </c>
      <c r="AY1477" s="151" t="s">
        <v>166</v>
      </c>
    </row>
    <row r="1478" spans="2:65" s="12" customFormat="1" ht="11.25">
      <c r="B1478" s="149"/>
      <c r="D1478" s="150" t="s">
        <v>177</v>
      </c>
      <c r="E1478" s="151" t="s">
        <v>19</v>
      </c>
      <c r="F1478" s="152" t="s">
        <v>1498</v>
      </c>
      <c r="H1478" s="151" t="s">
        <v>19</v>
      </c>
      <c r="I1478" s="153"/>
      <c r="L1478" s="149"/>
      <c r="M1478" s="154"/>
      <c r="T1478" s="155"/>
      <c r="AT1478" s="151" t="s">
        <v>177</v>
      </c>
      <c r="AU1478" s="151" t="s">
        <v>82</v>
      </c>
      <c r="AV1478" s="12" t="s">
        <v>80</v>
      </c>
      <c r="AW1478" s="12" t="s">
        <v>33</v>
      </c>
      <c r="AX1478" s="12" t="s">
        <v>72</v>
      </c>
      <c r="AY1478" s="151" t="s">
        <v>166</v>
      </c>
    </row>
    <row r="1479" spans="2:65" s="13" customFormat="1" ht="11.25">
      <c r="B1479" s="156"/>
      <c r="D1479" s="150" t="s">
        <v>177</v>
      </c>
      <c r="E1479" s="157" t="s">
        <v>19</v>
      </c>
      <c r="F1479" s="158" t="s">
        <v>1499</v>
      </c>
      <c r="H1479" s="159">
        <v>259.74</v>
      </c>
      <c r="I1479" s="160"/>
      <c r="L1479" s="156"/>
      <c r="M1479" s="161"/>
      <c r="T1479" s="162"/>
      <c r="AT1479" s="157" t="s">
        <v>177</v>
      </c>
      <c r="AU1479" s="157" t="s">
        <v>82</v>
      </c>
      <c r="AV1479" s="13" t="s">
        <v>82</v>
      </c>
      <c r="AW1479" s="13" t="s">
        <v>33</v>
      </c>
      <c r="AX1479" s="13" t="s">
        <v>72</v>
      </c>
      <c r="AY1479" s="157" t="s">
        <v>166</v>
      </c>
    </row>
    <row r="1480" spans="2:65" s="13" customFormat="1" ht="11.25">
      <c r="B1480" s="156"/>
      <c r="D1480" s="150" t="s">
        <v>177</v>
      </c>
      <c r="E1480" s="157" t="s">
        <v>19</v>
      </c>
      <c r="F1480" s="158" t="s">
        <v>1728</v>
      </c>
      <c r="H1480" s="159">
        <v>15.936</v>
      </c>
      <c r="I1480" s="160"/>
      <c r="L1480" s="156"/>
      <c r="M1480" s="161"/>
      <c r="T1480" s="162"/>
      <c r="AT1480" s="157" t="s">
        <v>177</v>
      </c>
      <c r="AU1480" s="157" t="s">
        <v>82</v>
      </c>
      <c r="AV1480" s="13" t="s">
        <v>82</v>
      </c>
      <c r="AW1480" s="13" t="s">
        <v>33</v>
      </c>
      <c r="AX1480" s="13" t="s">
        <v>72</v>
      </c>
      <c r="AY1480" s="157" t="s">
        <v>166</v>
      </c>
    </row>
    <row r="1481" spans="2:65" s="12" customFormat="1" ht="11.25">
      <c r="B1481" s="149"/>
      <c r="D1481" s="150" t="s">
        <v>177</v>
      </c>
      <c r="E1481" s="151" t="s">
        <v>19</v>
      </c>
      <c r="F1481" s="152" t="s">
        <v>1501</v>
      </c>
      <c r="H1481" s="151" t="s">
        <v>19</v>
      </c>
      <c r="I1481" s="153"/>
      <c r="L1481" s="149"/>
      <c r="M1481" s="154"/>
      <c r="T1481" s="155"/>
      <c r="AT1481" s="151" t="s">
        <v>177</v>
      </c>
      <c r="AU1481" s="151" t="s">
        <v>82</v>
      </c>
      <c r="AV1481" s="12" t="s">
        <v>80</v>
      </c>
      <c r="AW1481" s="12" t="s">
        <v>33</v>
      </c>
      <c r="AX1481" s="12" t="s">
        <v>72</v>
      </c>
      <c r="AY1481" s="151" t="s">
        <v>166</v>
      </c>
    </row>
    <row r="1482" spans="2:65" s="13" customFormat="1" ht="11.25">
      <c r="B1482" s="156"/>
      <c r="D1482" s="150" t="s">
        <v>177</v>
      </c>
      <c r="E1482" s="157" t="s">
        <v>19</v>
      </c>
      <c r="F1482" s="158" t="s">
        <v>1502</v>
      </c>
      <c r="H1482" s="159">
        <v>1004.22</v>
      </c>
      <c r="I1482" s="160"/>
      <c r="L1482" s="156"/>
      <c r="M1482" s="161"/>
      <c r="T1482" s="162"/>
      <c r="AT1482" s="157" t="s">
        <v>177</v>
      </c>
      <c r="AU1482" s="157" t="s">
        <v>82</v>
      </c>
      <c r="AV1482" s="13" t="s">
        <v>82</v>
      </c>
      <c r="AW1482" s="13" t="s">
        <v>33</v>
      </c>
      <c r="AX1482" s="13" t="s">
        <v>72</v>
      </c>
      <c r="AY1482" s="157" t="s">
        <v>166</v>
      </c>
    </row>
    <row r="1483" spans="2:65" s="13" customFormat="1" ht="11.25">
      <c r="B1483" s="156"/>
      <c r="D1483" s="150" t="s">
        <v>177</v>
      </c>
      <c r="E1483" s="157" t="s">
        <v>19</v>
      </c>
      <c r="F1483" s="158" t="s">
        <v>1503</v>
      </c>
      <c r="H1483" s="159">
        <v>91.43</v>
      </c>
      <c r="I1483" s="160"/>
      <c r="L1483" s="156"/>
      <c r="M1483" s="161"/>
      <c r="T1483" s="162"/>
      <c r="AT1483" s="157" t="s">
        <v>177</v>
      </c>
      <c r="AU1483" s="157" t="s">
        <v>82</v>
      </c>
      <c r="AV1483" s="13" t="s">
        <v>82</v>
      </c>
      <c r="AW1483" s="13" t="s">
        <v>33</v>
      </c>
      <c r="AX1483" s="13" t="s">
        <v>72</v>
      </c>
      <c r="AY1483" s="157" t="s">
        <v>166</v>
      </c>
    </row>
    <row r="1484" spans="2:65" s="12" customFormat="1" ht="11.25">
      <c r="B1484" s="149"/>
      <c r="D1484" s="150" t="s">
        <v>177</v>
      </c>
      <c r="E1484" s="151" t="s">
        <v>19</v>
      </c>
      <c r="F1484" s="152" t="s">
        <v>487</v>
      </c>
      <c r="H1484" s="151" t="s">
        <v>19</v>
      </c>
      <c r="I1484" s="153"/>
      <c r="L1484" s="149"/>
      <c r="M1484" s="154"/>
      <c r="T1484" s="155"/>
      <c r="AT1484" s="151" t="s">
        <v>177</v>
      </c>
      <c r="AU1484" s="151" t="s">
        <v>82</v>
      </c>
      <c r="AV1484" s="12" t="s">
        <v>80</v>
      </c>
      <c r="AW1484" s="12" t="s">
        <v>33</v>
      </c>
      <c r="AX1484" s="12" t="s">
        <v>72</v>
      </c>
      <c r="AY1484" s="151" t="s">
        <v>166</v>
      </c>
    </row>
    <row r="1485" spans="2:65" s="13" customFormat="1" ht="11.25">
      <c r="B1485" s="156"/>
      <c r="D1485" s="150" t="s">
        <v>177</v>
      </c>
      <c r="E1485" s="157" t="s">
        <v>19</v>
      </c>
      <c r="F1485" s="158" t="s">
        <v>1729</v>
      </c>
      <c r="H1485" s="159">
        <v>18</v>
      </c>
      <c r="I1485" s="160"/>
      <c r="L1485" s="156"/>
      <c r="M1485" s="161"/>
      <c r="T1485" s="162"/>
      <c r="AT1485" s="157" t="s">
        <v>177</v>
      </c>
      <c r="AU1485" s="157" t="s">
        <v>82</v>
      </c>
      <c r="AV1485" s="13" t="s">
        <v>82</v>
      </c>
      <c r="AW1485" s="13" t="s">
        <v>33</v>
      </c>
      <c r="AX1485" s="13" t="s">
        <v>72</v>
      </c>
      <c r="AY1485" s="157" t="s">
        <v>166</v>
      </c>
    </row>
    <row r="1486" spans="2:65" s="14" customFormat="1" ht="11.25">
      <c r="B1486" s="163"/>
      <c r="D1486" s="150" t="s">
        <v>177</v>
      </c>
      <c r="E1486" s="164" t="s">
        <v>19</v>
      </c>
      <c r="F1486" s="165" t="s">
        <v>206</v>
      </c>
      <c r="H1486" s="166">
        <v>1389.326</v>
      </c>
      <c r="I1486" s="167"/>
      <c r="L1486" s="163"/>
      <c r="M1486" s="168"/>
      <c r="T1486" s="169"/>
      <c r="AT1486" s="164" t="s">
        <v>177</v>
      </c>
      <c r="AU1486" s="164" t="s">
        <v>82</v>
      </c>
      <c r="AV1486" s="14" t="s">
        <v>173</v>
      </c>
      <c r="AW1486" s="14" t="s">
        <v>33</v>
      </c>
      <c r="AX1486" s="14" t="s">
        <v>80</v>
      </c>
      <c r="AY1486" s="164" t="s">
        <v>166</v>
      </c>
    </row>
    <row r="1487" spans="2:65" s="1" customFormat="1" ht="16.5" customHeight="1">
      <c r="B1487" s="33"/>
      <c r="C1487" s="170" t="s">
        <v>1730</v>
      </c>
      <c r="D1487" s="170" t="s">
        <v>277</v>
      </c>
      <c r="E1487" s="171" t="s">
        <v>1605</v>
      </c>
      <c r="F1487" s="172" t="s">
        <v>1606</v>
      </c>
      <c r="G1487" s="173" t="s">
        <v>341</v>
      </c>
      <c r="H1487" s="174">
        <v>0.55600000000000005</v>
      </c>
      <c r="I1487" s="175"/>
      <c r="J1487" s="176">
        <f>ROUND(I1487*H1487,2)</f>
        <v>0</v>
      </c>
      <c r="K1487" s="172" t="s">
        <v>172</v>
      </c>
      <c r="L1487" s="177"/>
      <c r="M1487" s="178" t="s">
        <v>19</v>
      </c>
      <c r="N1487" s="179" t="s">
        <v>43</v>
      </c>
      <c r="P1487" s="141">
        <f>O1487*H1487</f>
        <v>0</v>
      </c>
      <c r="Q1487" s="141">
        <v>1</v>
      </c>
      <c r="R1487" s="141">
        <f>Q1487*H1487</f>
        <v>0.55600000000000005</v>
      </c>
      <c r="S1487" s="141">
        <v>0</v>
      </c>
      <c r="T1487" s="142">
        <f>S1487*H1487</f>
        <v>0</v>
      </c>
      <c r="AR1487" s="143" t="s">
        <v>368</v>
      </c>
      <c r="AT1487" s="143" t="s">
        <v>277</v>
      </c>
      <c r="AU1487" s="143" t="s">
        <v>82</v>
      </c>
      <c r="AY1487" s="18" t="s">
        <v>166</v>
      </c>
      <c r="BE1487" s="144">
        <f>IF(N1487="základní",J1487,0)</f>
        <v>0</v>
      </c>
      <c r="BF1487" s="144">
        <f>IF(N1487="snížená",J1487,0)</f>
        <v>0</v>
      </c>
      <c r="BG1487" s="144">
        <f>IF(N1487="zákl. přenesená",J1487,0)</f>
        <v>0</v>
      </c>
      <c r="BH1487" s="144">
        <f>IF(N1487="sníž. přenesená",J1487,0)</f>
        <v>0</v>
      </c>
      <c r="BI1487" s="144">
        <f>IF(N1487="nulová",J1487,0)</f>
        <v>0</v>
      </c>
      <c r="BJ1487" s="18" t="s">
        <v>80</v>
      </c>
      <c r="BK1487" s="144">
        <f>ROUND(I1487*H1487,2)</f>
        <v>0</v>
      </c>
      <c r="BL1487" s="18" t="s">
        <v>283</v>
      </c>
      <c r="BM1487" s="143" t="s">
        <v>1731</v>
      </c>
    </row>
    <row r="1488" spans="2:65" s="13" customFormat="1" ht="11.25">
      <c r="B1488" s="156"/>
      <c r="D1488" s="150" t="s">
        <v>177</v>
      </c>
      <c r="F1488" s="158" t="s">
        <v>1732</v>
      </c>
      <c r="H1488" s="159">
        <v>0.55600000000000005</v>
      </c>
      <c r="I1488" s="160"/>
      <c r="L1488" s="156"/>
      <c r="M1488" s="161"/>
      <c r="T1488" s="162"/>
      <c r="AT1488" s="157" t="s">
        <v>177</v>
      </c>
      <c r="AU1488" s="157" t="s">
        <v>82</v>
      </c>
      <c r="AV1488" s="13" t="s">
        <v>82</v>
      </c>
      <c r="AW1488" s="13" t="s">
        <v>4</v>
      </c>
      <c r="AX1488" s="13" t="s">
        <v>80</v>
      </c>
      <c r="AY1488" s="157" t="s">
        <v>166</v>
      </c>
    </row>
    <row r="1489" spans="2:65" s="1" customFormat="1" ht="24.2" customHeight="1">
      <c r="B1489" s="33"/>
      <c r="C1489" s="132" t="s">
        <v>1733</v>
      </c>
      <c r="D1489" s="132" t="s">
        <v>168</v>
      </c>
      <c r="E1489" s="133" t="s">
        <v>1734</v>
      </c>
      <c r="F1489" s="134" t="s">
        <v>1735</v>
      </c>
      <c r="G1489" s="135" t="s">
        <v>188</v>
      </c>
      <c r="H1489" s="136">
        <v>33</v>
      </c>
      <c r="I1489" s="137"/>
      <c r="J1489" s="138">
        <f>ROUND(I1489*H1489,2)</f>
        <v>0</v>
      </c>
      <c r="K1489" s="134" t="s">
        <v>172</v>
      </c>
      <c r="L1489" s="33"/>
      <c r="M1489" s="139" t="s">
        <v>19</v>
      </c>
      <c r="N1489" s="140" t="s">
        <v>43</v>
      </c>
      <c r="P1489" s="141">
        <f>O1489*H1489</f>
        <v>0</v>
      </c>
      <c r="Q1489" s="141">
        <v>8.8000000000000003E-4</v>
      </c>
      <c r="R1489" s="141">
        <f>Q1489*H1489</f>
        <v>2.904E-2</v>
      </c>
      <c r="S1489" s="141">
        <v>0</v>
      </c>
      <c r="T1489" s="142">
        <f>S1489*H1489</f>
        <v>0</v>
      </c>
      <c r="AR1489" s="143" t="s">
        <v>283</v>
      </c>
      <c r="AT1489" s="143" t="s">
        <v>168</v>
      </c>
      <c r="AU1489" s="143" t="s">
        <v>82</v>
      </c>
      <c r="AY1489" s="18" t="s">
        <v>166</v>
      </c>
      <c r="BE1489" s="144">
        <f>IF(N1489="základní",J1489,0)</f>
        <v>0</v>
      </c>
      <c r="BF1489" s="144">
        <f>IF(N1489="snížená",J1489,0)</f>
        <v>0</v>
      </c>
      <c r="BG1489" s="144">
        <f>IF(N1489="zákl. přenesená",J1489,0)</f>
        <v>0</v>
      </c>
      <c r="BH1489" s="144">
        <f>IF(N1489="sníž. přenesená",J1489,0)</f>
        <v>0</v>
      </c>
      <c r="BI1489" s="144">
        <f>IF(N1489="nulová",J1489,0)</f>
        <v>0</v>
      </c>
      <c r="BJ1489" s="18" t="s">
        <v>80</v>
      </c>
      <c r="BK1489" s="144">
        <f>ROUND(I1489*H1489,2)</f>
        <v>0</v>
      </c>
      <c r="BL1489" s="18" t="s">
        <v>283</v>
      </c>
      <c r="BM1489" s="143" t="s">
        <v>1736</v>
      </c>
    </row>
    <row r="1490" spans="2:65" s="1" customFormat="1" ht="11.25">
      <c r="B1490" s="33"/>
      <c r="D1490" s="145" t="s">
        <v>175</v>
      </c>
      <c r="F1490" s="146" t="s">
        <v>1737</v>
      </c>
      <c r="I1490" s="147"/>
      <c r="L1490" s="33"/>
      <c r="M1490" s="148"/>
      <c r="T1490" s="54"/>
      <c r="AT1490" s="18" t="s">
        <v>175</v>
      </c>
      <c r="AU1490" s="18" t="s">
        <v>82</v>
      </c>
    </row>
    <row r="1491" spans="2:65" s="12" customFormat="1" ht="11.25">
      <c r="B1491" s="149"/>
      <c r="D1491" s="150" t="s">
        <v>177</v>
      </c>
      <c r="E1491" s="151" t="s">
        <v>19</v>
      </c>
      <c r="F1491" s="152" t="s">
        <v>407</v>
      </c>
      <c r="H1491" s="151" t="s">
        <v>19</v>
      </c>
      <c r="I1491" s="153"/>
      <c r="L1491" s="149"/>
      <c r="M1491" s="154"/>
      <c r="T1491" s="155"/>
      <c r="AT1491" s="151" t="s">
        <v>177</v>
      </c>
      <c r="AU1491" s="151" t="s">
        <v>82</v>
      </c>
      <c r="AV1491" s="12" t="s">
        <v>80</v>
      </c>
      <c r="AW1491" s="12" t="s">
        <v>33</v>
      </c>
      <c r="AX1491" s="12" t="s">
        <v>72</v>
      </c>
      <c r="AY1491" s="151" t="s">
        <v>166</v>
      </c>
    </row>
    <row r="1492" spans="2:65" s="12" customFormat="1" ht="11.25">
      <c r="B1492" s="149"/>
      <c r="D1492" s="150" t="s">
        <v>177</v>
      </c>
      <c r="E1492" s="151" t="s">
        <v>19</v>
      </c>
      <c r="F1492" s="152" t="s">
        <v>1501</v>
      </c>
      <c r="H1492" s="151" t="s">
        <v>19</v>
      </c>
      <c r="I1492" s="153"/>
      <c r="L1492" s="149"/>
      <c r="M1492" s="154"/>
      <c r="T1492" s="155"/>
      <c r="AT1492" s="151" t="s">
        <v>177</v>
      </c>
      <c r="AU1492" s="151" t="s">
        <v>82</v>
      </c>
      <c r="AV1492" s="12" t="s">
        <v>80</v>
      </c>
      <c r="AW1492" s="12" t="s">
        <v>33</v>
      </c>
      <c r="AX1492" s="12" t="s">
        <v>72</v>
      </c>
      <c r="AY1492" s="151" t="s">
        <v>166</v>
      </c>
    </row>
    <row r="1493" spans="2:65" s="13" customFormat="1" ht="11.25">
      <c r="B1493" s="156"/>
      <c r="D1493" s="150" t="s">
        <v>177</v>
      </c>
      <c r="E1493" s="157" t="s">
        <v>19</v>
      </c>
      <c r="F1493" s="158" t="s">
        <v>1738</v>
      </c>
      <c r="H1493" s="159">
        <v>33</v>
      </c>
      <c r="I1493" s="160"/>
      <c r="L1493" s="156"/>
      <c r="M1493" s="161"/>
      <c r="T1493" s="162"/>
      <c r="AT1493" s="157" t="s">
        <v>177</v>
      </c>
      <c r="AU1493" s="157" t="s">
        <v>82</v>
      </c>
      <c r="AV1493" s="13" t="s">
        <v>82</v>
      </c>
      <c r="AW1493" s="13" t="s">
        <v>33</v>
      </c>
      <c r="AX1493" s="13" t="s">
        <v>80</v>
      </c>
      <c r="AY1493" s="157" t="s">
        <v>166</v>
      </c>
    </row>
    <row r="1494" spans="2:65" s="1" customFormat="1" ht="37.9" customHeight="1">
      <c r="B1494" s="33"/>
      <c r="C1494" s="170" t="s">
        <v>1739</v>
      </c>
      <c r="D1494" s="170" t="s">
        <v>277</v>
      </c>
      <c r="E1494" s="171" t="s">
        <v>1740</v>
      </c>
      <c r="F1494" s="172" t="s">
        <v>1741</v>
      </c>
      <c r="G1494" s="173" t="s">
        <v>188</v>
      </c>
      <c r="H1494" s="174">
        <v>34.65</v>
      </c>
      <c r="I1494" s="175"/>
      <c r="J1494" s="176">
        <f>ROUND(I1494*H1494,2)</f>
        <v>0</v>
      </c>
      <c r="K1494" s="172" t="s">
        <v>19</v>
      </c>
      <c r="L1494" s="177"/>
      <c r="M1494" s="178" t="s">
        <v>19</v>
      </c>
      <c r="N1494" s="179" t="s">
        <v>43</v>
      </c>
      <c r="P1494" s="141">
        <f>O1494*H1494</f>
        <v>0</v>
      </c>
      <c r="Q1494" s="141">
        <v>0</v>
      </c>
      <c r="R1494" s="141">
        <f>Q1494*H1494</f>
        <v>0</v>
      </c>
      <c r="S1494" s="141">
        <v>0</v>
      </c>
      <c r="T1494" s="142">
        <f>S1494*H1494</f>
        <v>0</v>
      </c>
      <c r="AR1494" s="143" t="s">
        <v>368</v>
      </c>
      <c r="AT1494" s="143" t="s">
        <v>277</v>
      </c>
      <c r="AU1494" s="143" t="s">
        <v>82</v>
      </c>
      <c r="AY1494" s="18" t="s">
        <v>166</v>
      </c>
      <c r="BE1494" s="144">
        <f>IF(N1494="základní",J1494,0)</f>
        <v>0</v>
      </c>
      <c r="BF1494" s="144">
        <f>IF(N1494="snížená",J1494,0)</f>
        <v>0</v>
      </c>
      <c r="BG1494" s="144">
        <f>IF(N1494="zákl. přenesená",J1494,0)</f>
        <v>0</v>
      </c>
      <c r="BH1494" s="144">
        <f>IF(N1494="sníž. přenesená",J1494,0)</f>
        <v>0</v>
      </c>
      <c r="BI1494" s="144">
        <f>IF(N1494="nulová",J1494,0)</f>
        <v>0</v>
      </c>
      <c r="BJ1494" s="18" t="s">
        <v>80</v>
      </c>
      <c r="BK1494" s="144">
        <f>ROUND(I1494*H1494,2)</f>
        <v>0</v>
      </c>
      <c r="BL1494" s="18" t="s">
        <v>283</v>
      </c>
      <c r="BM1494" s="143" t="s">
        <v>1742</v>
      </c>
    </row>
    <row r="1495" spans="2:65" s="13" customFormat="1" ht="11.25">
      <c r="B1495" s="156"/>
      <c r="D1495" s="150" t="s">
        <v>177</v>
      </c>
      <c r="F1495" s="158" t="s">
        <v>1743</v>
      </c>
      <c r="H1495" s="159">
        <v>34.65</v>
      </c>
      <c r="I1495" s="160"/>
      <c r="L1495" s="156"/>
      <c r="M1495" s="161"/>
      <c r="T1495" s="162"/>
      <c r="AT1495" s="157" t="s">
        <v>177</v>
      </c>
      <c r="AU1495" s="157" t="s">
        <v>82</v>
      </c>
      <c r="AV1495" s="13" t="s">
        <v>82</v>
      </c>
      <c r="AW1495" s="13" t="s">
        <v>4</v>
      </c>
      <c r="AX1495" s="13" t="s">
        <v>80</v>
      </c>
      <c r="AY1495" s="157" t="s">
        <v>166</v>
      </c>
    </row>
    <row r="1496" spans="2:65" s="1" customFormat="1" ht="24.2" customHeight="1">
      <c r="B1496" s="33"/>
      <c r="C1496" s="132" t="s">
        <v>1744</v>
      </c>
      <c r="D1496" s="132" t="s">
        <v>168</v>
      </c>
      <c r="E1496" s="133" t="s">
        <v>1745</v>
      </c>
      <c r="F1496" s="134" t="s">
        <v>1746</v>
      </c>
      <c r="G1496" s="135" t="s">
        <v>188</v>
      </c>
      <c r="H1496" s="136">
        <v>1389.326</v>
      </c>
      <c r="I1496" s="137"/>
      <c r="J1496" s="138">
        <f>ROUND(I1496*H1496,2)</f>
        <v>0</v>
      </c>
      <c r="K1496" s="134" t="s">
        <v>172</v>
      </c>
      <c r="L1496" s="33"/>
      <c r="M1496" s="139" t="s">
        <v>19</v>
      </c>
      <c r="N1496" s="140" t="s">
        <v>43</v>
      </c>
      <c r="P1496" s="141">
        <f>O1496*H1496</f>
        <v>0</v>
      </c>
      <c r="Q1496" s="141">
        <v>3.6000000000000002E-4</v>
      </c>
      <c r="R1496" s="141">
        <f>Q1496*H1496</f>
        <v>0.50015736</v>
      </c>
      <c r="S1496" s="141">
        <v>0</v>
      </c>
      <c r="T1496" s="142">
        <f>S1496*H1496</f>
        <v>0</v>
      </c>
      <c r="AR1496" s="143" t="s">
        <v>283</v>
      </c>
      <c r="AT1496" s="143" t="s">
        <v>168</v>
      </c>
      <c r="AU1496" s="143" t="s">
        <v>82</v>
      </c>
      <c r="AY1496" s="18" t="s">
        <v>166</v>
      </c>
      <c r="BE1496" s="144">
        <f>IF(N1496="základní",J1496,0)</f>
        <v>0</v>
      </c>
      <c r="BF1496" s="144">
        <f>IF(N1496="snížená",J1496,0)</f>
        <v>0</v>
      </c>
      <c r="BG1496" s="144">
        <f>IF(N1496="zákl. přenesená",J1496,0)</f>
        <v>0</v>
      </c>
      <c r="BH1496" s="144">
        <f>IF(N1496="sníž. přenesená",J1496,0)</f>
        <v>0</v>
      </c>
      <c r="BI1496" s="144">
        <f>IF(N1496="nulová",J1496,0)</f>
        <v>0</v>
      </c>
      <c r="BJ1496" s="18" t="s">
        <v>80</v>
      </c>
      <c r="BK1496" s="144">
        <f>ROUND(I1496*H1496,2)</f>
        <v>0</v>
      </c>
      <c r="BL1496" s="18" t="s">
        <v>283</v>
      </c>
      <c r="BM1496" s="143" t="s">
        <v>1747</v>
      </c>
    </row>
    <row r="1497" spans="2:65" s="1" customFormat="1" ht="11.25">
      <c r="B1497" s="33"/>
      <c r="D1497" s="145" t="s">
        <v>175</v>
      </c>
      <c r="F1497" s="146" t="s">
        <v>1748</v>
      </c>
      <c r="I1497" s="147"/>
      <c r="L1497" s="33"/>
      <c r="M1497" s="148"/>
      <c r="T1497" s="54"/>
      <c r="AT1497" s="18" t="s">
        <v>175</v>
      </c>
      <c r="AU1497" s="18" t="s">
        <v>82</v>
      </c>
    </row>
    <row r="1498" spans="2:65" s="12" customFormat="1" ht="11.25">
      <c r="B1498" s="149"/>
      <c r="D1498" s="150" t="s">
        <v>177</v>
      </c>
      <c r="E1498" s="151" t="s">
        <v>19</v>
      </c>
      <c r="F1498" s="152" t="s">
        <v>407</v>
      </c>
      <c r="H1498" s="151" t="s">
        <v>19</v>
      </c>
      <c r="I1498" s="153"/>
      <c r="L1498" s="149"/>
      <c r="M1498" s="154"/>
      <c r="T1498" s="155"/>
      <c r="AT1498" s="151" t="s">
        <v>177</v>
      </c>
      <c r="AU1498" s="151" t="s">
        <v>82</v>
      </c>
      <c r="AV1498" s="12" t="s">
        <v>80</v>
      </c>
      <c r="AW1498" s="12" t="s">
        <v>33</v>
      </c>
      <c r="AX1498" s="12" t="s">
        <v>72</v>
      </c>
      <c r="AY1498" s="151" t="s">
        <v>166</v>
      </c>
    </row>
    <row r="1499" spans="2:65" s="12" customFormat="1" ht="11.25">
      <c r="B1499" s="149"/>
      <c r="D1499" s="150" t="s">
        <v>177</v>
      </c>
      <c r="E1499" s="151" t="s">
        <v>19</v>
      </c>
      <c r="F1499" s="152" t="s">
        <v>1498</v>
      </c>
      <c r="H1499" s="151" t="s">
        <v>19</v>
      </c>
      <c r="I1499" s="153"/>
      <c r="L1499" s="149"/>
      <c r="M1499" s="154"/>
      <c r="T1499" s="155"/>
      <c r="AT1499" s="151" t="s">
        <v>177</v>
      </c>
      <c r="AU1499" s="151" t="s">
        <v>82</v>
      </c>
      <c r="AV1499" s="12" t="s">
        <v>80</v>
      </c>
      <c r="AW1499" s="12" t="s">
        <v>33</v>
      </c>
      <c r="AX1499" s="12" t="s">
        <v>72</v>
      </c>
      <c r="AY1499" s="151" t="s">
        <v>166</v>
      </c>
    </row>
    <row r="1500" spans="2:65" s="13" customFormat="1" ht="11.25">
      <c r="B1500" s="156"/>
      <c r="D1500" s="150" t="s">
        <v>177</v>
      </c>
      <c r="E1500" s="157" t="s">
        <v>19</v>
      </c>
      <c r="F1500" s="158" t="s">
        <v>1499</v>
      </c>
      <c r="H1500" s="159">
        <v>259.74</v>
      </c>
      <c r="I1500" s="160"/>
      <c r="L1500" s="156"/>
      <c r="M1500" s="161"/>
      <c r="T1500" s="162"/>
      <c r="AT1500" s="157" t="s">
        <v>177</v>
      </c>
      <c r="AU1500" s="157" t="s">
        <v>82</v>
      </c>
      <c r="AV1500" s="13" t="s">
        <v>82</v>
      </c>
      <c r="AW1500" s="13" t="s">
        <v>33</v>
      </c>
      <c r="AX1500" s="13" t="s">
        <v>72</v>
      </c>
      <c r="AY1500" s="157" t="s">
        <v>166</v>
      </c>
    </row>
    <row r="1501" spans="2:65" s="13" customFormat="1" ht="11.25">
      <c r="B1501" s="156"/>
      <c r="D1501" s="150" t="s">
        <v>177</v>
      </c>
      <c r="E1501" s="157" t="s">
        <v>19</v>
      </c>
      <c r="F1501" s="158" t="s">
        <v>1728</v>
      </c>
      <c r="H1501" s="159">
        <v>15.936</v>
      </c>
      <c r="I1501" s="160"/>
      <c r="L1501" s="156"/>
      <c r="M1501" s="161"/>
      <c r="T1501" s="162"/>
      <c r="AT1501" s="157" t="s">
        <v>177</v>
      </c>
      <c r="AU1501" s="157" t="s">
        <v>82</v>
      </c>
      <c r="AV1501" s="13" t="s">
        <v>82</v>
      </c>
      <c r="AW1501" s="13" t="s">
        <v>33</v>
      </c>
      <c r="AX1501" s="13" t="s">
        <v>72</v>
      </c>
      <c r="AY1501" s="157" t="s">
        <v>166</v>
      </c>
    </row>
    <row r="1502" spans="2:65" s="12" customFormat="1" ht="11.25">
      <c r="B1502" s="149"/>
      <c r="D1502" s="150" t="s">
        <v>177</v>
      </c>
      <c r="E1502" s="151" t="s">
        <v>19</v>
      </c>
      <c r="F1502" s="152" t="s">
        <v>1501</v>
      </c>
      <c r="H1502" s="151" t="s">
        <v>19</v>
      </c>
      <c r="I1502" s="153"/>
      <c r="L1502" s="149"/>
      <c r="M1502" s="154"/>
      <c r="T1502" s="155"/>
      <c r="AT1502" s="151" t="s">
        <v>177</v>
      </c>
      <c r="AU1502" s="151" t="s">
        <v>82</v>
      </c>
      <c r="AV1502" s="12" t="s">
        <v>80</v>
      </c>
      <c r="AW1502" s="12" t="s">
        <v>33</v>
      </c>
      <c r="AX1502" s="12" t="s">
        <v>72</v>
      </c>
      <c r="AY1502" s="151" t="s">
        <v>166</v>
      </c>
    </row>
    <row r="1503" spans="2:65" s="13" customFormat="1" ht="11.25">
      <c r="B1503" s="156"/>
      <c r="D1503" s="150" t="s">
        <v>177</v>
      </c>
      <c r="E1503" s="157" t="s">
        <v>19</v>
      </c>
      <c r="F1503" s="158" t="s">
        <v>1502</v>
      </c>
      <c r="H1503" s="159">
        <v>1004.22</v>
      </c>
      <c r="I1503" s="160"/>
      <c r="L1503" s="156"/>
      <c r="M1503" s="161"/>
      <c r="T1503" s="162"/>
      <c r="AT1503" s="157" t="s">
        <v>177</v>
      </c>
      <c r="AU1503" s="157" t="s">
        <v>82</v>
      </c>
      <c r="AV1503" s="13" t="s">
        <v>82</v>
      </c>
      <c r="AW1503" s="13" t="s">
        <v>33</v>
      </c>
      <c r="AX1503" s="13" t="s">
        <v>72</v>
      </c>
      <c r="AY1503" s="157" t="s">
        <v>166</v>
      </c>
    </row>
    <row r="1504" spans="2:65" s="13" customFormat="1" ht="11.25">
      <c r="B1504" s="156"/>
      <c r="D1504" s="150" t="s">
        <v>177</v>
      </c>
      <c r="E1504" s="157" t="s">
        <v>19</v>
      </c>
      <c r="F1504" s="158" t="s">
        <v>1503</v>
      </c>
      <c r="H1504" s="159">
        <v>91.43</v>
      </c>
      <c r="I1504" s="160"/>
      <c r="L1504" s="156"/>
      <c r="M1504" s="161"/>
      <c r="T1504" s="162"/>
      <c r="AT1504" s="157" t="s">
        <v>177</v>
      </c>
      <c r="AU1504" s="157" t="s">
        <v>82</v>
      </c>
      <c r="AV1504" s="13" t="s">
        <v>82</v>
      </c>
      <c r="AW1504" s="13" t="s">
        <v>33</v>
      </c>
      <c r="AX1504" s="13" t="s">
        <v>72</v>
      </c>
      <c r="AY1504" s="157" t="s">
        <v>166</v>
      </c>
    </row>
    <row r="1505" spans="2:65" s="12" customFormat="1" ht="11.25">
      <c r="B1505" s="149"/>
      <c r="D1505" s="150" t="s">
        <v>177</v>
      </c>
      <c r="E1505" s="151" t="s">
        <v>19</v>
      </c>
      <c r="F1505" s="152" t="s">
        <v>487</v>
      </c>
      <c r="H1505" s="151" t="s">
        <v>19</v>
      </c>
      <c r="I1505" s="153"/>
      <c r="L1505" s="149"/>
      <c r="M1505" s="154"/>
      <c r="T1505" s="155"/>
      <c r="AT1505" s="151" t="s">
        <v>177</v>
      </c>
      <c r="AU1505" s="151" t="s">
        <v>82</v>
      </c>
      <c r="AV1505" s="12" t="s">
        <v>80</v>
      </c>
      <c r="AW1505" s="12" t="s">
        <v>33</v>
      </c>
      <c r="AX1505" s="12" t="s">
        <v>72</v>
      </c>
      <c r="AY1505" s="151" t="s">
        <v>166</v>
      </c>
    </row>
    <row r="1506" spans="2:65" s="13" customFormat="1" ht="11.25">
      <c r="B1506" s="156"/>
      <c r="D1506" s="150" t="s">
        <v>177</v>
      </c>
      <c r="E1506" s="157" t="s">
        <v>19</v>
      </c>
      <c r="F1506" s="158" t="s">
        <v>1749</v>
      </c>
      <c r="H1506" s="159">
        <v>18</v>
      </c>
      <c r="I1506" s="160"/>
      <c r="L1506" s="156"/>
      <c r="M1506" s="161"/>
      <c r="T1506" s="162"/>
      <c r="AT1506" s="157" t="s">
        <v>177</v>
      </c>
      <c r="AU1506" s="157" t="s">
        <v>82</v>
      </c>
      <c r="AV1506" s="13" t="s">
        <v>82</v>
      </c>
      <c r="AW1506" s="13" t="s">
        <v>33</v>
      </c>
      <c r="AX1506" s="13" t="s">
        <v>72</v>
      </c>
      <c r="AY1506" s="157" t="s">
        <v>166</v>
      </c>
    </row>
    <row r="1507" spans="2:65" s="14" customFormat="1" ht="11.25">
      <c r="B1507" s="163"/>
      <c r="D1507" s="150" t="s">
        <v>177</v>
      </c>
      <c r="E1507" s="164" t="s">
        <v>19</v>
      </c>
      <c r="F1507" s="165" t="s">
        <v>206</v>
      </c>
      <c r="H1507" s="166">
        <v>1389.326</v>
      </c>
      <c r="I1507" s="167"/>
      <c r="L1507" s="163"/>
      <c r="M1507" s="168"/>
      <c r="T1507" s="169"/>
      <c r="AT1507" s="164" t="s">
        <v>177</v>
      </c>
      <c r="AU1507" s="164" t="s">
        <v>82</v>
      </c>
      <c r="AV1507" s="14" t="s">
        <v>173</v>
      </c>
      <c r="AW1507" s="14" t="s">
        <v>33</v>
      </c>
      <c r="AX1507" s="14" t="s">
        <v>80</v>
      </c>
      <c r="AY1507" s="164" t="s">
        <v>166</v>
      </c>
    </row>
    <row r="1508" spans="2:65" s="1" customFormat="1" ht="49.15" customHeight="1">
      <c r="B1508" s="33"/>
      <c r="C1508" s="170" t="s">
        <v>1750</v>
      </c>
      <c r="D1508" s="170" t="s">
        <v>277</v>
      </c>
      <c r="E1508" s="171" t="s">
        <v>1751</v>
      </c>
      <c r="F1508" s="172" t="s">
        <v>1752</v>
      </c>
      <c r="G1508" s="173" t="s">
        <v>188</v>
      </c>
      <c r="H1508" s="174">
        <v>1667.191</v>
      </c>
      <c r="I1508" s="175"/>
      <c r="J1508" s="176">
        <f>ROUND(I1508*H1508,2)</f>
        <v>0</v>
      </c>
      <c r="K1508" s="172" t="s">
        <v>172</v>
      </c>
      <c r="L1508" s="177"/>
      <c r="M1508" s="178" t="s">
        <v>19</v>
      </c>
      <c r="N1508" s="179" t="s">
        <v>43</v>
      </c>
      <c r="P1508" s="141">
        <f>O1508*H1508</f>
        <v>0</v>
      </c>
      <c r="Q1508" s="141">
        <v>4.7000000000000002E-3</v>
      </c>
      <c r="R1508" s="141">
        <f>Q1508*H1508</f>
        <v>7.8357977000000005</v>
      </c>
      <c r="S1508" s="141">
        <v>0</v>
      </c>
      <c r="T1508" s="142">
        <f>S1508*H1508</f>
        <v>0</v>
      </c>
      <c r="AR1508" s="143" t="s">
        <v>368</v>
      </c>
      <c r="AT1508" s="143" t="s">
        <v>277</v>
      </c>
      <c r="AU1508" s="143" t="s">
        <v>82</v>
      </c>
      <c r="AY1508" s="18" t="s">
        <v>166</v>
      </c>
      <c r="BE1508" s="144">
        <f>IF(N1508="základní",J1508,0)</f>
        <v>0</v>
      </c>
      <c r="BF1508" s="144">
        <f>IF(N1508="snížená",J1508,0)</f>
        <v>0</v>
      </c>
      <c r="BG1508" s="144">
        <f>IF(N1508="zákl. přenesená",J1508,0)</f>
        <v>0</v>
      </c>
      <c r="BH1508" s="144">
        <f>IF(N1508="sníž. přenesená",J1508,0)</f>
        <v>0</v>
      </c>
      <c r="BI1508" s="144">
        <f>IF(N1508="nulová",J1508,0)</f>
        <v>0</v>
      </c>
      <c r="BJ1508" s="18" t="s">
        <v>80</v>
      </c>
      <c r="BK1508" s="144">
        <f>ROUND(I1508*H1508,2)</f>
        <v>0</v>
      </c>
      <c r="BL1508" s="18" t="s">
        <v>283</v>
      </c>
      <c r="BM1508" s="143" t="s">
        <v>1753</v>
      </c>
    </row>
    <row r="1509" spans="2:65" s="13" customFormat="1" ht="11.25">
      <c r="B1509" s="156"/>
      <c r="D1509" s="150" t="s">
        <v>177</v>
      </c>
      <c r="F1509" s="158" t="s">
        <v>1754</v>
      </c>
      <c r="H1509" s="159">
        <v>1667.191</v>
      </c>
      <c r="I1509" s="160"/>
      <c r="L1509" s="156"/>
      <c r="M1509" s="161"/>
      <c r="T1509" s="162"/>
      <c r="AT1509" s="157" t="s">
        <v>177</v>
      </c>
      <c r="AU1509" s="157" t="s">
        <v>82</v>
      </c>
      <c r="AV1509" s="13" t="s">
        <v>82</v>
      </c>
      <c r="AW1509" s="13" t="s">
        <v>4</v>
      </c>
      <c r="AX1509" s="13" t="s">
        <v>80</v>
      </c>
      <c r="AY1509" s="157" t="s">
        <v>166</v>
      </c>
    </row>
    <row r="1510" spans="2:65" s="1" customFormat="1" ht="37.9" customHeight="1">
      <c r="B1510" s="33"/>
      <c r="C1510" s="132" t="s">
        <v>1755</v>
      </c>
      <c r="D1510" s="132" t="s">
        <v>168</v>
      </c>
      <c r="E1510" s="133" t="s">
        <v>1756</v>
      </c>
      <c r="F1510" s="134" t="s">
        <v>1757</v>
      </c>
      <c r="G1510" s="135" t="s">
        <v>188</v>
      </c>
      <c r="H1510" s="136">
        <v>1095.6500000000001</v>
      </c>
      <c r="I1510" s="137"/>
      <c r="J1510" s="138">
        <f>ROUND(I1510*H1510,2)</f>
        <v>0</v>
      </c>
      <c r="K1510" s="134" t="s">
        <v>172</v>
      </c>
      <c r="L1510" s="33"/>
      <c r="M1510" s="139" t="s">
        <v>19</v>
      </c>
      <c r="N1510" s="140" t="s">
        <v>43</v>
      </c>
      <c r="P1510" s="141">
        <f>O1510*H1510</f>
        <v>0</v>
      </c>
      <c r="Q1510" s="141">
        <v>0</v>
      </c>
      <c r="R1510" s="141">
        <f>Q1510*H1510</f>
        <v>0</v>
      </c>
      <c r="S1510" s="141">
        <v>0</v>
      </c>
      <c r="T1510" s="142">
        <f>S1510*H1510</f>
        <v>0</v>
      </c>
      <c r="AR1510" s="143" t="s">
        <v>283</v>
      </c>
      <c r="AT1510" s="143" t="s">
        <v>168</v>
      </c>
      <c r="AU1510" s="143" t="s">
        <v>82</v>
      </c>
      <c r="AY1510" s="18" t="s">
        <v>166</v>
      </c>
      <c r="BE1510" s="144">
        <f>IF(N1510="základní",J1510,0)</f>
        <v>0</v>
      </c>
      <c r="BF1510" s="144">
        <f>IF(N1510="snížená",J1510,0)</f>
        <v>0</v>
      </c>
      <c r="BG1510" s="144">
        <f>IF(N1510="zákl. přenesená",J1510,0)</f>
        <v>0</v>
      </c>
      <c r="BH1510" s="144">
        <f>IF(N1510="sníž. přenesená",J1510,0)</f>
        <v>0</v>
      </c>
      <c r="BI1510" s="144">
        <f>IF(N1510="nulová",J1510,0)</f>
        <v>0</v>
      </c>
      <c r="BJ1510" s="18" t="s">
        <v>80</v>
      </c>
      <c r="BK1510" s="144">
        <f>ROUND(I1510*H1510,2)</f>
        <v>0</v>
      </c>
      <c r="BL1510" s="18" t="s">
        <v>283</v>
      </c>
      <c r="BM1510" s="143" t="s">
        <v>1758</v>
      </c>
    </row>
    <row r="1511" spans="2:65" s="1" customFormat="1" ht="11.25">
      <c r="B1511" s="33"/>
      <c r="D1511" s="145" t="s">
        <v>175</v>
      </c>
      <c r="F1511" s="146" t="s">
        <v>1759</v>
      </c>
      <c r="I1511" s="147"/>
      <c r="L1511" s="33"/>
      <c r="M1511" s="148"/>
      <c r="T1511" s="54"/>
      <c r="AT1511" s="18" t="s">
        <v>175</v>
      </c>
      <c r="AU1511" s="18" t="s">
        <v>82</v>
      </c>
    </row>
    <row r="1512" spans="2:65" s="12" customFormat="1" ht="11.25">
      <c r="B1512" s="149"/>
      <c r="D1512" s="150" t="s">
        <v>177</v>
      </c>
      <c r="E1512" s="151" t="s">
        <v>19</v>
      </c>
      <c r="F1512" s="152" t="s">
        <v>407</v>
      </c>
      <c r="H1512" s="151" t="s">
        <v>19</v>
      </c>
      <c r="I1512" s="153"/>
      <c r="L1512" s="149"/>
      <c r="M1512" s="154"/>
      <c r="T1512" s="155"/>
      <c r="AT1512" s="151" t="s">
        <v>177</v>
      </c>
      <c r="AU1512" s="151" t="s">
        <v>82</v>
      </c>
      <c r="AV1512" s="12" t="s">
        <v>80</v>
      </c>
      <c r="AW1512" s="12" t="s">
        <v>33</v>
      </c>
      <c r="AX1512" s="12" t="s">
        <v>72</v>
      </c>
      <c r="AY1512" s="151" t="s">
        <v>166</v>
      </c>
    </row>
    <row r="1513" spans="2:65" s="12" customFormat="1" ht="11.25">
      <c r="B1513" s="149"/>
      <c r="D1513" s="150" t="s">
        <v>177</v>
      </c>
      <c r="E1513" s="151" t="s">
        <v>19</v>
      </c>
      <c r="F1513" s="152" t="s">
        <v>1501</v>
      </c>
      <c r="H1513" s="151" t="s">
        <v>19</v>
      </c>
      <c r="I1513" s="153"/>
      <c r="L1513" s="149"/>
      <c r="M1513" s="154"/>
      <c r="T1513" s="155"/>
      <c r="AT1513" s="151" t="s">
        <v>177</v>
      </c>
      <c r="AU1513" s="151" t="s">
        <v>82</v>
      </c>
      <c r="AV1513" s="12" t="s">
        <v>80</v>
      </c>
      <c r="AW1513" s="12" t="s">
        <v>33</v>
      </c>
      <c r="AX1513" s="12" t="s">
        <v>72</v>
      </c>
      <c r="AY1513" s="151" t="s">
        <v>166</v>
      </c>
    </row>
    <row r="1514" spans="2:65" s="13" customFormat="1" ht="11.25">
      <c r="B1514" s="156"/>
      <c r="D1514" s="150" t="s">
        <v>177</v>
      </c>
      <c r="E1514" s="157" t="s">
        <v>19</v>
      </c>
      <c r="F1514" s="158" t="s">
        <v>1502</v>
      </c>
      <c r="H1514" s="159">
        <v>1004.22</v>
      </c>
      <c r="I1514" s="160"/>
      <c r="L1514" s="156"/>
      <c r="M1514" s="161"/>
      <c r="T1514" s="162"/>
      <c r="AT1514" s="157" t="s">
        <v>177</v>
      </c>
      <c r="AU1514" s="157" t="s">
        <v>82</v>
      </c>
      <c r="AV1514" s="13" t="s">
        <v>82</v>
      </c>
      <c r="AW1514" s="13" t="s">
        <v>33</v>
      </c>
      <c r="AX1514" s="13" t="s">
        <v>72</v>
      </c>
      <c r="AY1514" s="157" t="s">
        <v>166</v>
      </c>
    </row>
    <row r="1515" spans="2:65" s="13" customFormat="1" ht="11.25">
      <c r="B1515" s="156"/>
      <c r="D1515" s="150" t="s">
        <v>177</v>
      </c>
      <c r="E1515" s="157" t="s">
        <v>19</v>
      </c>
      <c r="F1515" s="158" t="s">
        <v>1503</v>
      </c>
      <c r="H1515" s="159">
        <v>91.43</v>
      </c>
      <c r="I1515" s="160"/>
      <c r="L1515" s="156"/>
      <c r="M1515" s="161"/>
      <c r="T1515" s="162"/>
      <c r="AT1515" s="157" t="s">
        <v>177</v>
      </c>
      <c r="AU1515" s="157" t="s">
        <v>82</v>
      </c>
      <c r="AV1515" s="13" t="s">
        <v>82</v>
      </c>
      <c r="AW1515" s="13" t="s">
        <v>33</v>
      </c>
      <c r="AX1515" s="13" t="s">
        <v>72</v>
      </c>
      <c r="AY1515" s="157" t="s">
        <v>166</v>
      </c>
    </row>
    <row r="1516" spans="2:65" s="14" customFormat="1" ht="11.25">
      <c r="B1516" s="163"/>
      <c r="D1516" s="150" t="s">
        <v>177</v>
      </c>
      <c r="E1516" s="164" t="s">
        <v>19</v>
      </c>
      <c r="F1516" s="165" t="s">
        <v>206</v>
      </c>
      <c r="H1516" s="166">
        <v>1095.6500000000001</v>
      </c>
      <c r="I1516" s="167"/>
      <c r="L1516" s="163"/>
      <c r="M1516" s="168"/>
      <c r="T1516" s="169"/>
      <c r="AT1516" s="164" t="s">
        <v>177</v>
      </c>
      <c r="AU1516" s="164" t="s">
        <v>82</v>
      </c>
      <c r="AV1516" s="14" t="s">
        <v>173</v>
      </c>
      <c r="AW1516" s="14" t="s">
        <v>33</v>
      </c>
      <c r="AX1516" s="14" t="s">
        <v>80</v>
      </c>
      <c r="AY1516" s="164" t="s">
        <v>166</v>
      </c>
    </row>
    <row r="1517" spans="2:65" s="1" customFormat="1" ht="24.2" customHeight="1">
      <c r="B1517" s="33"/>
      <c r="C1517" s="170" t="s">
        <v>1760</v>
      </c>
      <c r="D1517" s="170" t="s">
        <v>277</v>
      </c>
      <c r="E1517" s="171" t="s">
        <v>1761</v>
      </c>
      <c r="F1517" s="172" t="s">
        <v>1762</v>
      </c>
      <c r="G1517" s="173" t="s">
        <v>188</v>
      </c>
      <c r="H1517" s="174">
        <v>1314.78</v>
      </c>
      <c r="I1517" s="175"/>
      <c r="J1517" s="176">
        <f>ROUND(I1517*H1517,2)</f>
        <v>0</v>
      </c>
      <c r="K1517" s="172" t="s">
        <v>19</v>
      </c>
      <c r="L1517" s="177"/>
      <c r="M1517" s="178" t="s">
        <v>19</v>
      </c>
      <c r="N1517" s="179" t="s">
        <v>43</v>
      </c>
      <c r="P1517" s="141">
        <f>O1517*H1517</f>
        <v>0</v>
      </c>
      <c r="Q1517" s="141">
        <v>2.5000000000000001E-3</v>
      </c>
      <c r="R1517" s="141">
        <f>Q1517*H1517</f>
        <v>3.28695</v>
      </c>
      <c r="S1517" s="141">
        <v>0</v>
      </c>
      <c r="T1517" s="142">
        <f>S1517*H1517</f>
        <v>0</v>
      </c>
      <c r="AR1517" s="143" t="s">
        <v>368</v>
      </c>
      <c r="AT1517" s="143" t="s">
        <v>277</v>
      </c>
      <c r="AU1517" s="143" t="s">
        <v>82</v>
      </c>
      <c r="AY1517" s="18" t="s">
        <v>166</v>
      </c>
      <c r="BE1517" s="144">
        <f>IF(N1517="základní",J1517,0)</f>
        <v>0</v>
      </c>
      <c r="BF1517" s="144">
        <f>IF(N1517="snížená",J1517,0)</f>
        <v>0</v>
      </c>
      <c r="BG1517" s="144">
        <f>IF(N1517="zákl. přenesená",J1517,0)</f>
        <v>0</v>
      </c>
      <c r="BH1517" s="144">
        <f>IF(N1517="sníž. přenesená",J1517,0)</f>
        <v>0</v>
      </c>
      <c r="BI1517" s="144">
        <f>IF(N1517="nulová",J1517,0)</f>
        <v>0</v>
      </c>
      <c r="BJ1517" s="18" t="s">
        <v>80</v>
      </c>
      <c r="BK1517" s="144">
        <f>ROUND(I1517*H1517,2)</f>
        <v>0</v>
      </c>
      <c r="BL1517" s="18" t="s">
        <v>283</v>
      </c>
      <c r="BM1517" s="143" t="s">
        <v>1763</v>
      </c>
    </row>
    <row r="1518" spans="2:65" s="13" customFormat="1" ht="11.25">
      <c r="B1518" s="156"/>
      <c r="D1518" s="150" t="s">
        <v>177</v>
      </c>
      <c r="F1518" s="158" t="s">
        <v>1764</v>
      </c>
      <c r="H1518" s="159">
        <v>1314.78</v>
      </c>
      <c r="I1518" s="160"/>
      <c r="L1518" s="156"/>
      <c r="M1518" s="161"/>
      <c r="T1518" s="162"/>
      <c r="AT1518" s="157" t="s">
        <v>177</v>
      </c>
      <c r="AU1518" s="157" t="s">
        <v>82</v>
      </c>
      <c r="AV1518" s="13" t="s">
        <v>82</v>
      </c>
      <c r="AW1518" s="13" t="s">
        <v>4</v>
      </c>
      <c r="AX1518" s="13" t="s">
        <v>80</v>
      </c>
      <c r="AY1518" s="157" t="s">
        <v>166</v>
      </c>
    </row>
    <row r="1519" spans="2:65" s="1" customFormat="1" ht="66.75" customHeight="1">
      <c r="B1519" s="33"/>
      <c r="C1519" s="132" t="s">
        <v>1765</v>
      </c>
      <c r="D1519" s="132" t="s">
        <v>168</v>
      </c>
      <c r="E1519" s="133" t="s">
        <v>1766</v>
      </c>
      <c r="F1519" s="134" t="s">
        <v>1767</v>
      </c>
      <c r="G1519" s="135" t="s">
        <v>188</v>
      </c>
      <c r="H1519" s="136">
        <v>282.72000000000003</v>
      </c>
      <c r="I1519" s="137"/>
      <c r="J1519" s="138">
        <f>ROUND(I1519*H1519,2)</f>
        <v>0</v>
      </c>
      <c r="K1519" s="134" t="s">
        <v>172</v>
      </c>
      <c r="L1519" s="33"/>
      <c r="M1519" s="139" t="s">
        <v>19</v>
      </c>
      <c r="N1519" s="140" t="s">
        <v>43</v>
      </c>
      <c r="P1519" s="141">
        <f>O1519*H1519</f>
        <v>0</v>
      </c>
      <c r="Q1519" s="141">
        <v>1.1E-4</v>
      </c>
      <c r="R1519" s="141">
        <f>Q1519*H1519</f>
        <v>3.1099200000000004E-2</v>
      </c>
      <c r="S1519" s="141">
        <v>0</v>
      </c>
      <c r="T1519" s="142">
        <f>S1519*H1519</f>
        <v>0</v>
      </c>
      <c r="AR1519" s="143" t="s">
        <v>283</v>
      </c>
      <c r="AT1519" s="143" t="s">
        <v>168</v>
      </c>
      <c r="AU1519" s="143" t="s">
        <v>82</v>
      </c>
      <c r="AY1519" s="18" t="s">
        <v>166</v>
      </c>
      <c r="BE1519" s="144">
        <f>IF(N1519="základní",J1519,0)</f>
        <v>0</v>
      </c>
      <c r="BF1519" s="144">
        <f>IF(N1519="snížená",J1519,0)</f>
        <v>0</v>
      </c>
      <c r="BG1519" s="144">
        <f>IF(N1519="zákl. přenesená",J1519,0)</f>
        <v>0</v>
      </c>
      <c r="BH1519" s="144">
        <f>IF(N1519="sníž. přenesená",J1519,0)</f>
        <v>0</v>
      </c>
      <c r="BI1519" s="144">
        <f>IF(N1519="nulová",J1519,0)</f>
        <v>0</v>
      </c>
      <c r="BJ1519" s="18" t="s">
        <v>80</v>
      </c>
      <c r="BK1519" s="144">
        <f>ROUND(I1519*H1519,2)</f>
        <v>0</v>
      </c>
      <c r="BL1519" s="18" t="s">
        <v>283</v>
      </c>
      <c r="BM1519" s="143" t="s">
        <v>1768</v>
      </c>
    </row>
    <row r="1520" spans="2:65" s="1" customFormat="1" ht="11.25">
      <c r="B1520" s="33"/>
      <c r="D1520" s="145" t="s">
        <v>175</v>
      </c>
      <c r="F1520" s="146" t="s">
        <v>1769</v>
      </c>
      <c r="I1520" s="147"/>
      <c r="L1520" s="33"/>
      <c r="M1520" s="148"/>
      <c r="T1520" s="54"/>
      <c r="AT1520" s="18" t="s">
        <v>175</v>
      </c>
      <c r="AU1520" s="18" t="s">
        <v>82</v>
      </c>
    </row>
    <row r="1521" spans="2:65" s="12" customFormat="1" ht="11.25">
      <c r="B1521" s="149"/>
      <c r="D1521" s="150" t="s">
        <v>177</v>
      </c>
      <c r="E1521" s="151" t="s">
        <v>19</v>
      </c>
      <c r="F1521" s="152" t="s">
        <v>407</v>
      </c>
      <c r="H1521" s="151" t="s">
        <v>19</v>
      </c>
      <c r="I1521" s="153"/>
      <c r="L1521" s="149"/>
      <c r="M1521" s="154"/>
      <c r="T1521" s="155"/>
      <c r="AT1521" s="151" t="s">
        <v>177</v>
      </c>
      <c r="AU1521" s="151" t="s">
        <v>82</v>
      </c>
      <c r="AV1521" s="12" t="s">
        <v>80</v>
      </c>
      <c r="AW1521" s="12" t="s">
        <v>33</v>
      </c>
      <c r="AX1521" s="12" t="s">
        <v>72</v>
      </c>
      <c r="AY1521" s="151" t="s">
        <v>166</v>
      </c>
    </row>
    <row r="1522" spans="2:65" s="12" customFormat="1" ht="11.25">
      <c r="B1522" s="149"/>
      <c r="D1522" s="150" t="s">
        <v>177</v>
      </c>
      <c r="E1522" s="151" t="s">
        <v>19</v>
      </c>
      <c r="F1522" s="152" t="s">
        <v>1498</v>
      </c>
      <c r="H1522" s="151" t="s">
        <v>19</v>
      </c>
      <c r="I1522" s="153"/>
      <c r="L1522" s="149"/>
      <c r="M1522" s="154"/>
      <c r="T1522" s="155"/>
      <c r="AT1522" s="151" t="s">
        <v>177</v>
      </c>
      <c r="AU1522" s="151" t="s">
        <v>82</v>
      </c>
      <c r="AV1522" s="12" t="s">
        <v>80</v>
      </c>
      <c r="AW1522" s="12" t="s">
        <v>33</v>
      </c>
      <c r="AX1522" s="12" t="s">
        <v>72</v>
      </c>
      <c r="AY1522" s="151" t="s">
        <v>166</v>
      </c>
    </row>
    <row r="1523" spans="2:65" s="13" customFormat="1" ht="11.25">
      <c r="B1523" s="156"/>
      <c r="D1523" s="150" t="s">
        <v>177</v>
      </c>
      <c r="E1523" s="157" t="s">
        <v>19</v>
      </c>
      <c r="F1523" s="158" t="s">
        <v>1770</v>
      </c>
      <c r="H1523" s="159">
        <v>238.02</v>
      </c>
      <c r="I1523" s="160"/>
      <c r="L1523" s="156"/>
      <c r="M1523" s="161"/>
      <c r="T1523" s="162"/>
      <c r="AT1523" s="157" t="s">
        <v>177</v>
      </c>
      <c r="AU1523" s="157" t="s">
        <v>82</v>
      </c>
      <c r="AV1523" s="13" t="s">
        <v>82</v>
      </c>
      <c r="AW1523" s="13" t="s">
        <v>33</v>
      </c>
      <c r="AX1523" s="13" t="s">
        <v>72</v>
      </c>
      <c r="AY1523" s="157" t="s">
        <v>166</v>
      </c>
    </row>
    <row r="1524" spans="2:65" s="13" customFormat="1" ht="11.25">
      <c r="B1524" s="156"/>
      <c r="D1524" s="150" t="s">
        <v>177</v>
      </c>
      <c r="E1524" s="157" t="s">
        <v>19</v>
      </c>
      <c r="F1524" s="158" t="s">
        <v>1771</v>
      </c>
      <c r="H1524" s="159">
        <v>44.7</v>
      </c>
      <c r="I1524" s="160"/>
      <c r="L1524" s="156"/>
      <c r="M1524" s="161"/>
      <c r="T1524" s="162"/>
      <c r="AT1524" s="157" t="s">
        <v>177</v>
      </c>
      <c r="AU1524" s="157" t="s">
        <v>82</v>
      </c>
      <c r="AV1524" s="13" t="s">
        <v>82</v>
      </c>
      <c r="AW1524" s="13" t="s">
        <v>33</v>
      </c>
      <c r="AX1524" s="13" t="s">
        <v>72</v>
      </c>
      <c r="AY1524" s="157" t="s">
        <v>166</v>
      </c>
    </row>
    <row r="1525" spans="2:65" s="14" customFormat="1" ht="11.25">
      <c r="B1525" s="163"/>
      <c r="D1525" s="150" t="s">
        <v>177</v>
      </c>
      <c r="E1525" s="164" t="s">
        <v>19</v>
      </c>
      <c r="F1525" s="165" t="s">
        <v>206</v>
      </c>
      <c r="H1525" s="166">
        <v>282.72000000000003</v>
      </c>
      <c r="I1525" s="167"/>
      <c r="L1525" s="163"/>
      <c r="M1525" s="168"/>
      <c r="T1525" s="169"/>
      <c r="AT1525" s="164" t="s">
        <v>177</v>
      </c>
      <c r="AU1525" s="164" t="s">
        <v>82</v>
      </c>
      <c r="AV1525" s="14" t="s">
        <v>173</v>
      </c>
      <c r="AW1525" s="14" t="s">
        <v>33</v>
      </c>
      <c r="AX1525" s="14" t="s">
        <v>80</v>
      </c>
      <c r="AY1525" s="164" t="s">
        <v>166</v>
      </c>
    </row>
    <row r="1526" spans="2:65" s="1" customFormat="1" ht="66.75" customHeight="1">
      <c r="B1526" s="33"/>
      <c r="C1526" s="132" t="s">
        <v>1772</v>
      </c>
      <c r="D1526" s="132" t="s">
        <v>168</v>
      </c>
      <c r="E1526" s="133" t="s">
        <v>1773</v>
      </c>
      <c r="F1526" s="134" t="s">
        <v>1774</v>
      </c>
      <c r="G1526" s="135" t="s">
        <v>188</v>
      </c>
      <c r="H1526" s="136">
        <v>21.72</v>
      </c>
      <c r="I1526" s="137"/>
      <c r="J1526" s="138">
        <f>ROUND(I1526*H1526,2)</f>
        <v>0</v>
      </c>
      <c r="K1526" s="134" t="s">
        <v>172</v>
      </c>
      <c r="L1526" s="33"/>
      <c r="M1526" s="139" t="s">
        <v>19</v>
      </c>
      <c r="N1526" s="140" t="s">
        <v>43</v>
      </c>
      <c r="P1526" s="141">
        <f>O1526*H1526</f>
        <v>0</v>
      </c>
      <c r="Q1526" s="141">
        <v>2.2000000000000001E-4</v>
      </c>
      <c r="R1526" s="141">
        <f>Q1526*H1526</f>
        <v>4.7783999999999995E-3</v>
      </c>
      <c r="S1526" s="141">
        <v>0</v>
      </c>
      <c r="T1526" s="142">
        <f>S1526*H1526</f>
        <v>0</v>
      </c>
      <c r="AR1526" s="143" t="s">
        <v>283</v>
      </c>
      <c r="AT1526" s="143" t="s">
        <v>168</v>
      </c>
      <c r="AU1526" s="143" t="s">
        <v>82</v>
      </c>
      <c r="AY1526" s="18" t="s">
        <v>166</v>
      </c>
      <c r="BE1526" s="144">
        <f>IF(N1526="základní",J1526,0)</f>
        <v>0</v>
      </c>
      <c r="BF1526" s="144">
        <f>IF(N1526="snížená",J1526,0)</f>
        <v>0</v>
      </c>
      <c r="BG1526" s="144">
        <f>IF(N1526="zákl. přenesená",J1526,0)</f>
        <v>0</v>
      </c>
      <c r="BH1526" s="144">
        <f>IF(N1526="sníž. přenesená",J1526,0)</f>
        <v>0</v>
      </c>
      <c r="BI1526" s="144">
        <f>IF(N1526="nulová",J1526,0)</f>
        <v>0</v>
      </c>
      <c r="BJ1526" s="18" t="s">
        <v>80</v>
      </c>
      <c r="BK1526" s="144">
        <f>ROUND(I1526*H1526,2)</f>
        <v>0</v>
      </c>
      <c r="BL1526" s="18" t="s">
        <v>283</v>
      </c>
      <c r="BM1526" s="143" t="s">
        <v>1775</v>
      </c>
    </row>
    <row r="1527" spans="2:65" s="1" customFormat="1" ht="11.25">
      <c r="B1527" s="33"/>
      <c r="D1527" s="145" t="s">
        <v>175</v>
      </c>
      <c r="F1527" s="146" t="s">
        <v>1776</v>
      </c>
      <c r="I1527" s="147"/>
      <c r="L1527" s="33"/>
      <c r="M1527" s="148"/>
      <c r="T1527" s="54"/>
      <c r="AT1527" s="18" t="s">
        <v>175</v>
      </c>
      <c r="AU1527" s="18" t="s">
        <v>82</v>
      </c>
    </row>
    <row r="1528" spans="2:65" s="12" customFormat="1" ht="11.25">
      <c r="B1528" s="149"/>
      <c r="D1528" s="150" t="s">
        <v>177</v>
      </c>
      <c r="E1528" s="151" t="s">
        <v>19</v>
      </c>
      <c r="F1528" s="152" t="s">
        <v>407</v>
      </c>
      <c r="H1528" s="151" t="s">
        <v>19</v>
      </c>
      <c r="I1528" s="153"/>
      <c r="L1528" s="149"/>
      <c r="M1528" s="154"/>
      <c r="T1528" s="155"/>
      <c r="AT1528" s="151" t="s">
        <v>177</v>
      </c>
      <c r="AU1528" s="151" t="s">
        <v>82</v>
      </c>
      <c r="AV1528" s="12" t="s">
        <v>80</v>
      </c>
      <c r="AW1528" s="12" t="s">
        <v>33</v>
      </c>
      <c r="AX1528" s="12" t="s">
        <v>72</v>
      </c>
      <c r="AY1528" s="151" t="s">
        <v>166</v>
      </c>
    </row>
    <row r="1529" spans="2:65" s="12" customFormat="1" ht="11.25">
      <c r="B1529" s="149"/>
      <c r="D1529" s="150" t="s">
        <v>177</v>
      </c>
      <c r="E1529" s="151" t="s">
        <v>19</v>
      </c>
      <c r="F1529" s="152" t="s">
        <v>1498</v>
      </c>
      <c r="H1529" s="151" t="s">
        <v>19</v>
      </c>
      <c r="I1529" s="153"/>
      <c r="L1529" s="149"/>
      <c r="M1529" s="154"/>
      <c r="T1529" s="155"/>
      <c r="AT1529" s="151" t="s">
        <v>177</v>
      </c>
      <c r="AU1529" s="151" t="s">
        <v>82</v>
      </c>
      <c r="AV1529" s="12" t="s">
        <v>80</v>
      </c>
      <c r="AW1529" s="12" t="s">
        <v>33</v>
      </c>
      <c r="AX1529" s="12" t="s">
        <v>72</v>
      </c>
      <c r="AY1529" s="151" t="s">
        <v>166</v>
      </c>
    </row>
    <row r="1530" spans="2:65" s="13" customFormat="1" ht="11.25">
      <c r="B1530" s="156"/>
      <c r="D1530" s="150" t="s">
        <v>177</v>
      </c>
      <c r="E1530" s="157" t="s">
        <v>19</v>
      </c>
      <c r="F1530" s="158" t="s">
        <v>1777</v>
      </c>
      <c r="H1530" s="159">
        <v>21.72</v>
      </c>
      <c r="I1530" s="160"/>
      <c r="L1530" s="156"/>
      <c r="M1530" s="161"/>
      <c r="T1530" s="162"/>
      <c r="AT1530" s="157" t="s">
        <v>177</v>
      </c>
      <c r="AU1530" s="157" t="s">
        <v>82</v>
      </c>
      <c r="AV1530" s="13" t="s">
        <v>82</v>
      </c>
      <c r="AW1530" s="13" t="s">
        <v>33</v>
      </c>
      <c r="AX1530" s="13" t="s">
        <v>80</v>
      </c>
      <c r="AY1530" s="157" t="s">
        <v>166</v>
      </c>
    </row>
    <row r="1531" spans="2:65" s="1" customFormat="1" ht="24.2" customHeight="1">
      <c r="B1531" s="33"/>
      <c r="C1531" s="170" t="s">
        <v>1778</v>
      </c>
      <c r="D1531" s="170" t="s">
        <v>277</v>
      </c>
      <c r="E1531" s="171" t="s">
        <v>1779</v>
      </c>
      <c r="F1531" s="172" t="s">
        <v>1780</v>
      </c>
      <c r="G1531" s="173" t="s">
        <v>188</v>
      </c>
      <c r="H1531" s="174">
        <v>365.32799999999997</v>
      </c>
      <c r="I1531" s="175"/>
      <c r="J1531" s="176">
        <f>ROUND(I1531*H1531,2)</f>
        <v>0</v>
      </c>
      <c r="K1531" s="172" t="s">
        <v>19</v>
      </c>
      <c r="L1531" s="177"/>
      <c r="M1531" s="178" t="s">
        <v>19</v>
      </c>
      <c r="N1531" s="179" t="s">
        <v>43</v>
      </c>
      <c r="P1531" s="141">
        <f>O1531*H1531</f>
        <v>0</v>
      </c>
      <c r="Q1531" s="141">
        <v>2.5000000000000001E-3</v>
      </c>
      <c r="R1531" s="141">
        <f>Q1531*H1531</f>
        <v>0.91331999999999991</v>
      </c>
      <c r="S1531" s="141">
        <v>0</v>
      </c>
      <c r="T1531" s="142">
        <f>S1531*H1531</f>
        <v>0</v>
      </c>
      <c r="AR1531" s="143" t="s">
        <v>368</v>
      </c>
      <c r="AT1531" s="143" t="s">
        <v>277</v>
      </c>
      <c r="AU1531" s="143" t="s">
        <v>82</v>
      </c>
      <c r="AY1531" s="18" t="s">
        <v>166</v>
      </c>
      <c r="BE1531" s="144">
        <f>IF(N1531="základní",J1531,0)</f>
        <v>0</v>
      </c>
      <c r="BF1531" s="144">
        <f>IF(N1531="snížená",J1531,0)</f>
        <v>0</v>
      </c>
      <c r="BG1531" s="144">
        <f>IF(N1531="zákl. přenesená",J1531,0)</f>
        <v>0</v>
      </c>
      <c r="BH1531" s="144">
        <f>IF(N1531="sníž. přenesená",J1531,0)</f>
        <v>0</v>
      </c>
      <c r="BI1531" s="144">
        <f>IF(N1531="nulová",J1531,0)</f>
        <v>0</v>
      </c>
      <c r="BJ1531" s="18" t="s">
        <v>80</v>
      </c>
      <c r="BK1531" s="144">
        <f>ROUND(I1531*H1531,2)</f>
        <v>0</v>
      </c>
      <c r="BL1531" s="18" t="s">
        <v>283</v>
      </c>
      <c r="BM1531" s="143" t="s">
        <v>1781</v>
      </c>
    </row>
    <row r="1532" spans="2:65" s="13" customFormat="1" ht="11.25">
      <c r="B1532" s="156"/>
      <c r="D1532" s="150" t="s">
        <v>177</v>
      </c>
      <c r="F1532" s="158" t="s">
        <v>1782</v>
      </c>
      <c r="H1532" s="159">
        <v>365.32799999999997</v>
      </c>
      <c r="I1532" s="160"/>
      <c r="L1532" s="156"/>
      <c r="M1532" s="161"/>
      <c r="T1532" s="162"/>
      <c r="AT1532" s="157" t="s">
        <v>177</v>
      </c>
      <c r="AU1532" s="157" t="s">
        <v>82</v>
      </c>
      <c r="AV1532" s="13" t="s">
        <v>82</v>
      </c>
      <c r="AW1532" s="13" t="s">
        <v>4</v>
      </c>
      <c r="AX1532" s="13" t="s">
        <v>80</v>
      </c>
      <c r="AY1532" s="157" t="s">
        <v>166</v>
      </c>
    </row>
    <row r="1533" spans="2:65" s="1" customFormat="1" ht="37.9" customHeight="1">
      <c r="B1533" s="33"/>
      <c r="C1533" s="132" t="s">
        <v>1783</v>
      </c>
      <c r="D1533" s="132" t="s">
        <v>168</v>
      </c>
      <c r="E1533" s="133" t="s">
        <v>1784</v>
      </c>
      <c r="F1533" s="134" t="s">
        <v>1785</v>
      </c>
      <c r="G1533" s="135" t="s">
        <v>188</v>
      </c>
      <c r="H1533" s="136">
        <v>1046.82</v>
      </c>
      <c r="I1533" s="137"/>
      <c r="J1533" s="138">
        <f>ROUND(I1533*H1533,2)</f>
        <v>0</v>
      </c>
      <c r="K1533" s="134" t="s">
        <v>172</v>
      </c>
      <c r="L1533" s="33"/>
      <c r="M1533" s="139" t="s">
        <v>19</v>
      </c>
      <c r="N1533" s="140" t="s">
        <v>43</v>
      </c>
      <c r="P1533" s="141">
        <f>O1533*H1533</f>
        <v>0</v>
      </c>
      <c r="Q1533" s="141">
        <v>0</v>
      </c>
      <c r="R1533" s="141">
        <f>Q1533*H1533</f>
        <v>0</v>
      </c>
      <c r="S1533" s="141">
        <v>0</v>
      </c>
      <c r="T1533" s="142">
        <f>S1533*H1533</f>
        <v>0</v>
      </c>
      <c r="AR1533" s="143" t="s">
        <v>283</v>
      </c>
      <c r="AT1533" s="143" t="s">
        <v>168</v>
      </c>
      <c r="AU1533" s="143" t="s">
        <v>82</v>
      </c>
      <c r="AY1533" s="18" t="s">
        <v>166</v>
      </c>
      <c r="BE1533" s="144">
        <f>IF(N1533="základní",J1533,0)</f>
        <v>0</v>
      </c>
      <c r="BF1533" s="144">
        <f>IF(N1533="snížená",J1533,0)</f>
        <v>0</v>
      </c>
      <c r="BG1533" s="144">
        <f>IF(N1533="zákl. přenesená",J1533,0)</f>
        <v>0</v>
      </c>
      <c r="BH1533" s="144">
        <f>IF(N1533="sníž. přenesená",J1533,0)</f>
        <v>0</v>
      </c>
      <c r="BI1533" s="144">
        <f>IF(N1533="nulová",J1533,0)</f>
        <v>0</v>
      </c>
      <c r="BJ1533" s="18" t="s">
        <v>80</v>
      </c>
      <c r="BK1533" s="144">
        <f>ROUND(I1533*H1533,2)</f>
        <v>0</v>
      </c>
      <c r="BL1533" s="18" t="s">
        <v>283</v>
      </c>
      <c r="BM1533" s="143" t="s">
        <v>1786</v>
      </c>
    </row>
    <row r="1534" spans="2:65" s="1" customFormat="1" ht="11.25">
      <c r="B1534" s="33"/>
      <c r="D1534" s="145" t="s">
        <v>175</v>
      </c>
      <c r="F1534" s="146" t="s">
        <v>1787</v>
      </c>
      <c r="I1534" s="147"/>
      <c r="L1534" s="33"/>
      <c r="M1534" s="148"/>
      <c r="T1534" s="54"/>
      <c r="AT1534" s="18" t="s">
        <v>175</v>
      </c>
      <c r="AU1534" s="18" t="s">
        <v>82</v>
      </c>
    </row>
    <row r="1535" spans="2:65" s="12" customFormat="1" ht="11.25">
      <c r="B1535" s="149"/>
      <c r="D1535" s="150" t="s">
        <v>177</v>
      </c>
      <c r="E1535" s="151" t="s">
        <v>19</v>
      </c>
      <c r="F1535" s="152" t="s">
        <v>191</v>
      </c>
      <c r="H1535" s="151" t="s">
        <v>19</v>
      </c>
      <c r="I1535" s="153"/>
      <c r="L1535" s="149"/>
      <c r="M1535" s="154"/>
      <c r="T1535" s="155"/>
      <c r="AT1535" s="151" t="s">
        <v>177</v>
      </c>
      <c r="AU1535" s="151" t="s">
        <v>82</v>
      </c>
      <c r="AV1535" s="12" t="s">
        <v>80</v>
      </c>
      <c r="AW1535" s="12" t="s">
        <v>33</v>
      </c>
      <c r="AX1535" s="12" t="s">
        <v>72</v>
      </c>
      <c r="AY1535" s="151" t="s">
        <v>166</v>
      </c>
    </row>
    <row r="1536" spans="2:65" s="12" customFormat="1" ht="11.25">
      <c r="B1536" s="149"/>
      <c r="D1536" s="150" t="s">
        <v>177</v>
      </c>
      <c r="E1536" s="151" t="s">
        <v>19</v>
      </c>
      <c r="F1536" s="152" t="s">
        <v>201</v>
      </c>
      <c r="H1536" s="151" t="s">
        <v>19</v>
      </c>
      <c r="I1536" s="153"/>
      <c r="L1536" s="149"/>
      <c r="M1536" s="154"/>
      <c r="T1536" s="155"/>
      <c r="AT1536" s="151" t="s">
        <v>177</v>
      </c>
      <c r="AU1536" s="151" t="s">
        <v>82</v>
      </c>
      <c r="AV1536" s="12" t="s">
        <v>80</v>
      </c>
      <c r="AW1536" s="12" t="s">
        <v>33</v>
      </c>
      <c r="AX1536" s="12" t="s">
        <v>72</v>
      </c>
      <c r="AY1536" s="151" t="s">
        <v>166</v>
      </c>
    </row>
    <row r="1537" spans="2:65" s="13" customFormat="1" ht="11.25">
      <c r="B1537" s="156"/>
      <c r="D1537" s="150" t="s">
        <v>177</v>
      </c>
      <c r="E1537" s="157" t="s">
        <v>19</v>
      </c>
      <c r="F1537" s="158" t="s">
        <v>1788</v>
      </c>
      <c r="H1537" s="159">
        <v>1046.82</v>
      </c>
      <c r="I1537" s="160"/>
      <c r="L1537" s="156"/>
      <c r="M1537" s="161"/>
      <c r="T1537" s="162"/>
      <c r="AT1537" s="157" t="s">
        <v>177</v>
      </c>
      <c r="AU1537" s="157" t="s">
        <v>82</v>
      </c>
      <c r="AV1537" s="13" t="s">
        <v>82</v>
      </c>
      <c r="AW1537" s="13" t="s">
        <v>33</v>
      </c>
      <c r="AX1537" s="13" t="s">
        <v>80</v>
      </c>
      <c r="AY1537" s="157" t="s">
        <v>166</v>
      </c>
    </row>
    <row r="1538" spans="2:65" s="1" customFormat="1" ht="16.5" customHeight="1">
      <c r="B1538" s="33"/>
      <c r="C1538" s="170" t="s">
        <v>1789</v>
      </c>
      <c r="D1538" s="170" t="s">
        <v>277</v>
      </c>
      <c r="E1538" s="171" t="s">
        <v>1790</v>
      </c>
      <c r="F1538" s="172" t="s">
        <v>1791</v>
      </c>
      <c r="G1538" s="173" t="s">
        <v>188</v>
      </c>
      <c r="H1538" s="174">
        <v>1209.077</v>
      </c>
      <c r="I1538" s="175"/>
      <c r="J1538" s="176">
        <f>ROUND(I1538*H1538,2)</f>
        <v>0</v>
      </c>
      <c r="K1538" s="172" t="s">
        <v>172</v>
      </c>
      <c r="L1538" s="177"/>
      <c r="M1538" s="178" t="s">
        <v>19</v>
      </c>
      <c r="N1538" s="179" t="s">
        <v>43</v>
      </c>
      <c r="P1538" s="141">
        <f>O1538*H1538</f>
        <v>0</v>
      </c>
      <c r="Q1538" s="141">
        <v>2.9999999999999997E-4</v>
      </c>
      <c r="R1538" s="141">
        <f>Q1538*H1538</f>
        <v>0.36272309999999996</v>
      </c>
      <c r="S1538" s="141">
        <v>0</v>
      </c>
      <c r="T1538" s="142">
        <f>S1538*H1538</f>
        <v>0</v>
      </c>
      <c r="AR1538" s="143" t="s">
        <v>368</v>
      </c>
      <c r="AT1538" s="143" t="s">
        <v>277</v>
      </c>
      <c r="AU1538" s="143" t="s">
        <v>82</v>
      </c>
      <c r="AY1538" s="18" t="s">
        <v>166</v>
      </c>
      <c r="BE1538" s="144">
        <f>IF(N1538="základní",J1538,0)</f>
        <v>0</v>
      </c>
      <c r="BF1538" s="144">
        <f>IF(N1538="snížená",J1538,0)</f>
        <v>0</v>
      </c>
      <c r="BG1538" s="144">
        <f>IF(N1538="zákl. přenesená",J1538,0)</f>
        <v>0</v>
      </c>
      <c r="BH1538" s="144">
        <f>IF(N1538="sníž. přenesená",J1538,0)</f>
        <v>0</v>
      </c>
      <c r="BI1538" s="144">
        <f>IF(N1538="nulová",J1538,0)</f>
        <v>0</v>
      </c>
      <c r="BJ1538" s="18" t="s">
        <v>80</v>
      </c>
      <c r="BK1538" s="144">
        <f>ROUND(I1538*H1538,2)</f>
        <v>0</v>
      </c>
      <c r="BL1538" s="18" t="s">
        <v>283</v>
      </c>
      <c r="BM1538" s="143" t="s">
        <v>1792</v>
      </c>
    </row>
    <row r="1539" spans="2:65" s="13" customFormat="1" ht="11.25">
      <c r="B1539" s="156"/>
      <c r="D1539" s="150" t="s">
        <v>177</v>
      </c>
      <c r="F1539" s="158" t="s">
        <v>1793</v>
      </c>
      <c r="H1539" s="159">
        <v>1209.077</v>
      </c>
      <c r="I1539" s="160"/>
      <c r="L1539" s="156"/>
      <c r="M1539" s="161"/>
      <c r="T1539" s="162"/>
      <c r="AT1539" s="157" t="s">
        <v>177</v>
      </c>
      <c r="AU1539" s="157" t="s">
        <v>82</v>
      </c>
      <c r="AV1539" s="13" t="s">
        <v>82</v>
      </c>
      <c r="AW1539" s="13" t="s">
        <v>4</v>
      </c>
      <c r="AX1539" s="13" t="s">
        <v>80</v>
      </c>
      <c r="AY1539" s="157" t="s">
        <v>166</v>
      </c>
    </row>
    <row r="1540" spans="2:65" s="1" customFormat="1" ht="33" customHeight="1">
      <c r="B1540" s="33"/>
      <c r="C1540" s="132" t="s">
        <v>1794</v>
      </c>
      <c r="D1540" s="132" t="s">
        <v>168</v>
      </c>
      <c r="E1540" s="133" t="s">
        <v>1795</v>
      </c>
      <c r="F1540" s="134" t="s">
        <v>1796</v>
      </c>
      <c r="G1540" s="135" t="s">
        <v>188</v>
      </c>
      <c r="H1540" s="136">
        <v>1046.82</v>
      </c>
      <c r="I1540" s="137"/>
      <c r="J1540" s="138">
        <f>ROUND(I1540*H1540,2)</f>
        <v>0</v>
      </c>
      <c r="K1540" s="134" t="s">
        <v>172</v>
      </c>
      <c r="L1540" s="33"/>
      <c r="M1540" s="139" t="s">
        <v>19</v>
      </c>
      <c r="N1540" s="140" t="s">
        <v>43</v>
      </c>
      <c r="P1540" s="141">
        <f>O1540*H1540</f>
        <v>0</v>
      </c>
      <c r="Q1540" s="141">
        <v>0</v>
      </c>
      <c r="R1540" s="141">
        <f>Q1540*H1540</f>
        <v>0</v>
      </c>
      <c r="S1540" s="141">
        <v>0</v>
      </c>
      <c r="T1540" s="142">
        <f>S1540*H1540</f>
        <v>0</v>
      </c>
      <c r="AR1540" s="143" t="s">
        <v>283</v>
      </c>
      <c r="AT1540" s="143" t="s">
        <v>168</v>
      </c>
      <c r="AU1540" s="143" t="s">
        <v>82</v>
      </c>
      <c r="AY1540" s="18" t="s">
        <v>166</v>
      </c>
      <c r="BE1540" s="144">
        <f>IF(N1540="základní",J1540,0)</f>
        <v>0</v>
      </c>
      <c r="BF1540" s="144">
        <f>IF(N1540="snížená",J1540,0)</f>
        <v>0</v>
      </c>
      <c r="BG1540" s="144">
        <f>IF(N1540="zákl. přenesená",J1540,0)</f>
        <v>0</v>
      </c>
      <c r="BH1540" s="144">
        <f>IF(N1540="sníž. přenesená",J1540,0)</f>
        <v>0</v>
      </c>
      <c r="BI1540" s="144">
        <f>IF(N1540="nulová",J1540,0)</f>
        <v>0</v>
      </c>
      <c r="BJ1540" s="18" t="s">
        <v>80</v>
      </c>
      <c r="BK1540" s="144">
        <f>ROUND(I1540*H1540,2)</f>
        <v>0</v>
      </c>
      <c r="BL1540" s="18" t="s">
        <v>283</v>
      </c>
      <c r="BM1540" s="143" t="s">
        <v>1797</v>
      </c>
    </row>
    <row r="1541" spans="2:65" s="1" customFormat="1" ht="11.25">
      <c r="B1541" s="33"/>
      <c r="D1541" s="145" t="s">
        <v>175</v>
      </c>
      <c r="F1541" s="146" t="s">
        <v>1798</v>
      </c>
      <c r="I1541" s="147"/>
      <c r="L1541" s="33"/>
      <c r="M1541" s="148"/>
      <c r="T1541" s="54"/>
      <c r="AT1541" s="18" t="s">
        <v>175</v>
      </c>
      <c r="AU1541" s="18" t="s">
        <v>82</v>
      </c>
    </row>
    <row r="1542" spans="2:65" s="12" customFormat="1" ht="11.25">
      <c r="B1542" s="149"/>
      <c r="D1542" s="150" t="s">
        <v>177</v>
      </c>
      <c r="E1542" s="151" t="s">
        <v>19</v>
      </c>
      <c r="F1542" s="152" t="s">
        <v>191</v>
      </c>
      <c r="H1542" s="151" t="s">
        <v>19</v>
      </c>
      <c r="I1542" s="153"/>
      <c r="L1542" s="149"/>
      <c r="M1542" s="154"/>
      <c r="T1542" s="155"/>
      <c r="AT1542" s="151" t="s">
        <v>177</v>
      </c>
      <c r="AU1542" s="151" t="s">
        <v>82</v>
      </c>
      <c r="AV1542" s="12" t="s">
        <v>80</v>
      </c>
      <c r="AW1542" s="12" t="s">
        <v>33</v>
      </c>
      <c r="AX1542" s="12" t="s">
        <v>72</v>
      </c>
      <c r="AY1542" s="151" t="s">
        <v>166</v>
      </c>
    </row>
    <row r="1543" spans="2:65" s="12" customFormat="1" ht="11.25">
      <c r="B1543" s="149"/>
      <c r="D1543" s="150" t="s">
        <v>177</v>
      </c>
      <c r="E1543" s="151" t="s">
        <v>19</v>
      </c>
      <c r="F1543" s="152" t="s">
        <v>201</v>
      </c>
      <c r="H1543" s="151" t="s">
        <v>19</v>
      </c>
      <c r="I1543" s="153"/>
      <c r="L1543" s="149"/>
      <c r="M1543" s="154"/>
      <c r="T1543" s="155"/>
      <c r="AT1543" s="151" t="s">
        <v>177</v>
      </c>
      <c r="AU1543" s="151" t="s">
        <v>82</v>
      </c>
      <c r="AV1543" s="12" t="s">
        <v>80</v>
      </c>
      <c r="AW1543" s="12" t="s">
        <v>33</v>
      </c>
      <c r="AX1543" s="12" t="s">
        <v>72</v>
      </c>
      <c r="AY1543" s="151" t="s">
        <v>166</v>
      </c>
    </row>
    <row r="1544" spans="2:65" s="13" customFormat="1" ht="11.25">
      <c r="B1544" s="156"/>
      <c r="D1544" s="150" t="s">
        <v>177</v>
      </c>
      <c r="E1544" s="157" t="s">
        <v>19</v>
      </c>
      <c r="F1544" s="158" t="s">
        <v>1788</v>
      </c>
      <c r="H1544" s="159">
        <v>1046.82</v>
      </c>
      <c r="I1544" s="160"/>
      <c r="L1544" s="156"/>
      <c r="M1544" s="161"/>
      <c r="T1544" s="162"/>
      <c r="AT1544" s="157" t="s">
        <v>177</v>
      </c>
      <c r="AU1544" s="157" t="s">
        <v>82</v>
      </c>
      <c r="AV1544" s="13" t="s">
        <v>82</v>
      </c>
      <c r="AW1544" s="13" t="s">
        <v>33</v>
      </c>
      <c r="AX1544" s="13" t="s">
        <v>80</v>
      </c>
      <c r="AY1544" s="157" t="s">
        <v>166</v>
      </c>
    </row>
    <row r="1545" spans="2:65" s="1" customFormat="1" ht="24.2" customHeight="1">
      <c r="B1545" s="33"/>
      <c r="C1545" s="170" t="s">
        <v>1799</v>
      </c>
      <c r="D1545" s="170" t="s">
        <v>277</v>
      </c>
      <c r="E1545" s="171" t="s">
        <v>1800</v>
      </c>
      <c r="F1545" s="172" t="s">
        <v>1801</v>
      </c>
      <c r="G1545" s="173" t="s">
        <v>188</v>
      </c>
      <c r="H1545" s="174">
        <v>1151.502</v>
      </c>
      <c r="I1545" s="175"/>
      <c r="J1545" s="176">
        <f>ROUND(I1545*H1545,2)</f>
        <v>0</v>
      </c>
      <c r="K1545" s="172" t="s">
        <v>172</v>
      </c>
      <c r="L1545" s="177"/>
      <c r="M1545" s="178" t="s">
        <v>19</v>
      </c>
      <c r="N1545" s="179" t="s">
        <v>43</v>
      </c>
      <c r="P1545" s="141">
        <f>O1545*H1545</f>
        <v>0</v>
      </c>
      <c r="Q1545" s="141">
        <v>2.0000000000000001E-4</v>
      </c>
      <c r="R1545" s="141">
        <f>Q1545*H1545</f>
        <v>0.23030039999999999</v>
      </c>
      <c r="S1545" s="141">
        <v>0</v>
      </c>
      <c r="T1545" s="142">
        <f>S1545*H1545</f>
        <v>0</v>
      </c>
      <c r="AR1545" s="143" t="s">
        <v>368</v>
      </c>
      <c r="AT1545" s="143" t="s">
        <v>277</v>
      </c>
      <c r="AU1545" s="143" t="s">
        <v>82</v>
      </c>
      <c r="AY1545" s="18" t="s">
        <v>166</v>
      </c>
      <c r="BE1545" s="144">
        <f>IF(N1545="základní",J1545,0)</f>
        <v>0</v>
      </c>
      <c r="BF1545" s="144">
        <f>IF(N1545="snížená",J1545,0)</f>
        <v>0</v>
      </c>
      <c r="BG1545" s="144">
        <f>IF(N1545="zákl. přenesená",J1545,0)</f>
        <v>0</v>
      </c>
      <c r="BH1545" s="144">
        <f>IF(N1545="sníž. přenesená",J1545,0)</f>
        <v>0</v>
      </c>
      <c r="BI1545" s="144">
        <f>IF(N1545="nulová",J1545,0)</f>
        <v>0</v>
      </c>
      <c r="BJ1545" s="18" t="s">
        <v>80</v>
      </c>
      <c r="BK1545" s="144">
        <f>ROUND(I1545*H1545,2)</f>
        <v>0</v>
      </c>
      <c r="BL1545" s="18" t="s">
        <v>283</v>
      </c>
      <c r="BM1545" s="143" t="s">
        <v>1802</v>
      </c>
    </row>
    <row r="1546" spans="2:65" s="13" customFormat="1" ht="11.25">
      <c r="B1546" s="156"/>
      <c r="D1546" s="150" t="s">
        <v>177</v>
      </c>
      <c r="F1546" s="158" t="s">
        <v>1803</v>
      </c>
      <c r="H1546" s="159">
        <v>1151.502</v>
      </c>
      <c r="I1546" s="160"/>
      <c r="L1546" s="156"/>
      <c r="M1546" s="161"/>
      <c r="T1546" s="162"/>
      <c r="AT1546" s="157" t="s">
        <v>177</v>
      </c>
      <c r="AU1546" s="157" t="s">
        <v>82</v>
      </c>
      <c r="AV1546" s="13" t="s">
        <v>82</v>
      </c>
      <c r="AW1546" s="13" t="s">
        <v>4</v>
      </c>
      <c r="AX1546" s="13" t="s">
        <v>80</v>
      </c>
      <c r="AY1546" s="157" t="s">
        <v>166</v>
      </c>
    </row>
    <row r="1547" spans="2:65" s="1" customFormat="1" ht="44.25" customHeight="1">
      <c r="B1547" s="33"/>
      <c r="C1547" s="132" t="s">
        <v>1804</v>
      </c>
      <c r="D1547" s="132" t="s">
        <v>168</v>
      </c>
      <c r="E1547" s="133" t="s">
        <v>1805</v>
      </c>
      <c r="F1547" s="134" t="s">
        <v>1806</v>
      </c>
      <c r="G1547" s="135" t="s">
        <v>188</v>
      </c>
      <c r="H1547" s="136">
        <v>1046.82</v>
      </c>
      <c r="I1547" s="137"/>
      <c r="J1547" s="138">
        <f>ROUND(I1547*H1547,2)</f>
        <v>0</v>
      </c>
      <c r="K1547" s="134" t="s">
        <v>172</v>
      </c>
      <c r="L1547" s="33"/>
      <c r="M1547" s="139" t="s">
        <v>19</v>
      </c>
      <c r="N1547" s="140" t="s">
        <v>43</v>
      </c>
      <c r="P1547" s="141">
        <f>O1547*H1547</f>
        <v>0</v>
      </c>
      <c r="Q1547" s="141">
        <v>0</v>
      </c>
      <c r="R1547" s="141">
        <f>Q1547*H1547</f>
        <v>0</v>
      </c>
      <c r="S1547" s="141">
        <v>0</v>
      </c>
      <c r="T1547" s="142">
        <f>S1547*H1547</f>
        <v>0</v>
      </c>
      <c r="AR1547" s="143" t="s">
        <v>283</v>
      </c>
      <c r="AT1547" s="143" t="s">
        <v>168</v>
      </c>
      <c r="AU1547" s="143" t="s">
        <v>82</v>
      </c>
      <c r="AY1547" s="18" t="s">
        <v>166</v>
      </c>
      <c r="BE1547" s="144">
        <f>IF(N1547="základní",J1547,0)</f>
        <v>0</v>
      </c>
      <c r="BF1547" s="144">
        <f>IF(N1547="snížená",J1547,0)</f>
        <v>0</v>
      </c>
      <c r="BG1547" s="144">
        <f>IF(N1547="zákl. přenesená",J1547,0)</f>
        <v>0</v>
      </c>
      <c r="BH1547" s="144">
        <f>IF(N1547="sníž. přenesená",J1547,0)</f>
        <v>0</v>
      </c>
      <c r="BI1547" s="144">
        <f>IF(N1547="nulová",J1547,0)</f>
        <v>0</v>
      </c>
      <c r="BJ1547" s="18" t="s">
        <v>80</v>
      </c>
      <c r="BK1547" s="144">
        <f>ROUND(I1547*H1547,2)</f>
        <v>0</v>
      </c>
      <c r="BL1547" s="18" t="s">
        <v>283</v>
      </c>
      <c r="BM1547" s="143" t="s">
        <v>1807</v>
      </c>
    </row>
    <row r="1548" spans="2:65" s="1" customFormat="1" ht="11.25">
      <c r="B1548" s="33"/>
      <c r="D1548" s="145" t="s">
        <v>175</v>
      </c>
      <c r="F1548" s="146" t="s">
        <v>1808</v>
      </c>
      <c r="I1548" s="147"/>
      <c r="L1548" s="33"/>
      <c r="M1548" s="148"/>
      <c r="T1548" s="54"/>
      <c r="AT1548" s="18" t="s">
        <v>175</v>
      </c>
      <c r="AU1548" s="18" t="s">
        <v>82</v>
      </c>
    </row>
    <row r="1549" spans="2:65" s="12" customFormat="1" ht="11.25">
      <c r="B1549" s="149"/>
      <c r="D1549" s="150" t="s">
        <v>177</v>
      </c>
      <c r="E1549" s="151" t="s">
        <v>19</v>
      </c>
      <c r="F1549" s="152" t="s">
        <v>191</v>
      </c>
      <c r="H1549" s="151" t="s">
        <v>19</v>
      </c>
      <c r="I1549" s="153"/>
      <c r="L1549" s="149"/>
      <c r="M1549" s="154"/>
      <c r="T1549" s="155"/>
      <c r="AT1549" s="151" t="s">
        <v>177</v>
      </c>
      <c r="AU1549" s="151" t="s">
        <v>82</v>
      </c>
      <c r="AV1549" s="12" t="s">
        <v>80</v>
      </c>
      <c r="AW1549" s="12" t="s">
        <v>33</v>
      </c>
      <c r="AX1549" s="12" t="s">
        <v>72</v>
      </c>
      <c r="AY1549" s="151" t="s">
        <v>166</v>
      </c>
    </row>
    <row r="1550" spans="2:65" s="12" customFormat="1" ht="11.25">
      <c r="B1550" s="149"/>
      <c r="D1550" s="150" t="s">
        <v>177</v>
      </c>
      <c r="E1550" s="151" t="s">
        <v>19</v>
      </c>
      <c r="F1550" s="152" t="s">
        <v>201</v>
      </c>
      <c r="H1550" s="151" t="s">
        <v>19</v>
      </c>
      <c r="I1550" s="153"/>
      <c r="L1550" s="149"/>
      <c r="M1550" s="154"/>
      <c r="T1550" s="155"/>
      <c r="AT1550" s="151" t="s">
        <v>177</v>
      </c>
      <c r="AU1550" s="151" t="s">
        <v>82</v>
      </c>
      <c r="AV1550" s="12" t="s">
        <v>80</v>
      </c>
      <c r="AW1550" s="12" t="s">
        <v>33</v>
      </c>
      <c r="AX1550" s="12" t="s">
        <v>72</v>
      </c>
      <c r="AY1550" s="151" t="s">
        <v>166</v>
      </c>
    </row>
    <row r="1551" spans="2:65" s="13" customFormat="1" ht="11.25">
      <c r="B1551" s="156"/>
      <c r="D1551" s="150" t="s">
        <v>177</v>
      </c>
      <c r="E1551" s="157" t="s">
        <v>19</v>
      </c>
      <c r="F1551" s="158" t="s">
        <v>1788</v>
      </c>
      <c r="H1551" s="159">
        <v>1046.82</v>
      </c>
      <c r="I1551" s="160"/>
      <c r="L1551" s="156"/>
      <c r="M1551" s="161"/>
      <c r="T1551" s="162"/>
      <c r="AT1551" s="157" t="s">
        <v>177</v>
      </c>
      <c r="AU1551" s="157" t="s">
        <v>82</v>
      </c>
      <c r="AV1551" s="13" t="s">
        <v>82</v>
      </c>
      <c r="AW1551" s="13" t="s">
        <v>33</v>
      </c>
      <c r="AX1551" s="13" t="s">
        <v>80</v>
      </c>
      <c r="AY1551" s="157" t="s">
        <v>166</v>
      </c>
    </row>
    <row r="1552" spans="2:65" s="1" customFormat="1" ht="37.9" customHeight="1">
      <c r="B1552" s="33"/>
      <c r="C1552" s="170" t="s">
        <v>1809</v>
      </c>
      <c r="D1552" s="170" t="s">
        <v>277</v>
      </c>
      <c r="E1552" s="171" t="s">
        <v>1810</v>
      </c>
      <c r="F1552" s="172" t="s">
        <v>1811</v>
      </c>
      <c r="G1552" s="173" t="s">
        <v>188</v>
      </c>
      <c r="H1552" s="174">
        <v>1151.502</v>
      </c>
      <c r="I1552" s="175"/>
      <c r="J1552" s="176">
        <f>ROUND(I1552*H1552,2)</f>
        <v>0</v>
      </c>
      <c r="K1552" s="172" t="s">
        <v>172</v>
      </c>
      <c r="L1552" s="177"/>
      <c r="M1552" s="178" t="s">
        <v>19</v>
      </c>
      <c r="N1552" s="179" t="s">
        <v>43</v>
      </c>
      <c r="P1552" s="141">
        <f>O1552*H1552</f>
        <v>0</v>
      </c>
      <c r="Q1552" s="141">
        <v>8.0000000000000004E-4</v>
      </c>
      <c r="R1552" s="141">
        <f>Q1552*H1552</f>
        <v>0.92120159999999995</v>
      </c>
      <c r="S1552" s="141">
        <v>0</v>
      </c>
      <c r="T1552" s="142">
        <f>S1552*H1552</f>
        <v>0</v>
      </c>
      <c r="AR1552" s="143" t="s">
        <v>368</v>
      </c>
      <c r="AT1552" s="143" t="s">
        <v>277</v>
      </c>
      <c r="AU1552" s="143" t="s">
        <v>82</v>
      </c>
      <c r="AY1552" s="18" t="s">
        <v>166</v>
      </c>
      <c r="BE1552" s="144">
        <f>IF(N1552="základní",J1552,0)</f>
        <v>0</v>
      </c>
      <c r="BF1552" s="144">
        <f>IF(N1552="snížená",J1552,0)</f>
        <v>0</v>
      </c>
      <c r="BG1552" s="144">
        <f>IF(N1552="zákl. přenesená",J1552,0)</f>
        <v>0</v>
      </c>
      <c r="BH1552" s="144">
        <f>IF(N1552="sníž. přenesená",J1552,0)</f>
        <v>0</v>
      </c>
      <c r="BI1552" s="144">
        <f>IF(N1552="nulová",J1552,0)</f>
        <v>0</v>
      </c>
      <c r="BJ1552" s="18" t="s">
        <v>80</v>
      </c>
      <c r="BK1552" s="144">
        <f>ROUND(I1552*H1552,2)</f>
        <v>0</v>
      </c>
      <c r="BL1552" s="18" t="s">
        <v>283</v>
      </c>
      <c r="BM1552" s="143" t="s">
        <v>1812</v>
      </c>
    </row>
    <row r="1553" spans="2:65" s="13" customFormat="1" ht="11.25">
      <c r="B1553" s="156"/>
      <c r="D1553" s="150" t="s">
        <v>177</v>
      </c>
      <c r="F1553" s="158" t="s">
        <v>1803</v>
      </c>
      <c r="H1553" s="159">
        <v>1151.502</v>
      </c>
      <c r="I1553" s="160"/>
      <c r="L1553" s="156"/>
      <c r="M1553" s="161"/>
      <c r="T1553" s="162"/>
      <c r="AT1553" s="157" t="s">
        <v>177</v>
      </c>
      <c r="AU1553" s="157" t="s">
        <v>82</v>
      </c>
      <c r="AV1553" s="13" t="s">
        <v>82</v>
      </c>
      <c r="AW1553" s="13" t="s">
        <v>4</v>
      </c>
      <c r="AX1553" s="13" t="s">
        <v>80</v>
      </c>
      <c r="AY1553" s="157" t="s">
        <v>166</v>
      </c>
    </row>
    <row r="1554" spans="2:65" s="1" customFormat="1" ht="33" customHeight="1">
      <c r="B1554" s="33"/>
      <c r="C1554" s="132" t="s">
        <v>1813</v>
      </c>
      <c r="D1554" s="132" t="s">
        <v>168</v>
      </c>
      <c r="E1554" s="133" t="s">
        <v>1814</v>
      </c>
      <c r="F1554" s="134" t="s">
        <v>1815</v>
      </c>
      <c r="G1554" s="135" t="s">
        <v>188</v>
      </c>
      <c r="H1554" s="136">
        <v>1046.82</v>
      </c>
      <c r="I1554" s="137"/>
      <c r="J1554" s="138">
        <f>ROUND(I1554*H1554,2)</f>
        <v>0</v>
      </c>
      <c r="K1554" s="134" t="s">
        <v>172</v>
      </c>
      <c r="L1554" s="33"/>
      <c r="M1554" s="139" t="s">
        <v>19</v>
      </c>
      <c r="N1554" s="140" t="s">
        <v>43</v>
      </c>
      <c r="P1554" s="141">
        <f>O1554*H1554</f>
        <v>0</v>
      </c>
      <c r="Q1554" s="141">
        <v>0</v>
      </c>
      <c r="R1554" s="141">
        <f>Q1554*H1554</f>
        <v>0</v>
      </c>
      <c r="S1554" s="141">
        <v>0</v>
      </c>
      <c r="T1554" s="142">
        <f>S1554*H1554</f>
        <v>0</v>
      </c>
      <c r="AR1554" s="143" t="s">
        <v>283</v>
      </c>
      <c r="AT1554" s="143" t="s">
        <v>168</v>
      </c>
      <c r="AU1554" s="143" t="s">
        <v>82</v>
      </c>
      <c r="AY1554" s="18" t="s">
        <v>166</v>
      </c>
      <c r="BE1554" s="144">
        <f>IF(N1554="základní",J1554,0)</f>
        <v>0</v>
      </c>
      <c r="BF1554" s="144">
        <f>IF(N1554="snížená",J1554,0)</f>
        <v>0</v>
      </c>
      <c r="BG1554" s="144">
        <f>IF(N1554="zákl. přenesená",J1554,0)</f>
        <v>0</v>
      </c>
      <c r="BH1554" s="144">
        <f>IF(N1554="sníž. přenesená",J1554,0)</f>
        <v>0</v>
      </c>
      <c r="BI1554" s="144">
        <f>IF(N1554="nulová",J1554,0)</f>
        <v>0</v>
      </c>
      <c r="BJ1554" s="18" t="s">
        <v>80</v>
      </c>
      <c r="BK1554" s="144">
        <f>ROUND(I1554*H1554,2)</f>
        <v>0</v>
      </c>
      <c r="BL1554" s="18" t="s">
        <v>283</v>
      </c>
      <c r="BM1554" s="143" t="s">
        <v>1816</v>
      </c>
    </row>
    <row r="1555" spans="2:65" s="1" customFormat="1" ht="11.25">
      <c r="B1555" s="33"/>
      <c r="D1555" s="145" t="s">
        <v>175</v>
      </c>
      <c r="F1555" s="146" t="s">
        <v>1817</v>
      </c>
      <c r="I1555" s="147"/>
      <c r="L1555" s="33"/>
      <c r="M1555" s="148"/>
      <c r="T1555" s="54"/>
      <c r="AT1555" s="18" t="s">
        <v>175</v>
      </c>
      <c r="AU1555" s="18" t="s">
        <v>82</v>
      </c>
    </row>
    <row r="1556" spans="2:65" s="12" customFormat="1" ht="11.25">
      <c r="B1556" s="149"/>
      <c r="D1556" s="150" t="s">
        <v>177</v>
      </c>
      <c r="E1556" s="151" t="s">
        <v>19</v>
      </c>
      <c r="F1556" s="152" t="s">
        <v>201</v>
      </c>
      <c r="H1556" s="151" t="s">
        <v>19</v>
      </c>
      <c r="I1556" s="153"/>
      <c r="L1556" s="149"/>
      <c r="M1556" s="154"/>
      <c r="T1556" s="155"/>
      <c r="AT1556" s="151" t="s">
        <v>177</v>
      </c>
      <c r="AU1556" s="151" t="s">
        <v>82</v>
      </c>
      <c r="AV1556" s="12" t="s">
        <v>80</v>
      </c>
      <c r="AW1556" s="12" t="s">
        <v>33</v>
      </c>
      <c r="AX1556" s="12" t="s">
        <v>72</v>
      </c>
      <c r="AY1556" s="151" t="s">
        <v>166</v>
      </c>
    </row>
    <row r="1557" spans="2:65" s="12" customFormat="1" ht="11.25">
      <c r="B1557" s="149"/>
      <c r="D1557" s="150" t="s">
        <v>177</v>
      </c>
      <c r="E1557" s="151" t="s">
        <v>19</v>
      </c>
      <c r="F1557" s="152" t="s">
        <v>1818</v>
      </c>
      <c r="H1557" s="151" t="s">
        <v>19</v>
      </c>
      <c r="I1557" s="153"/>
      <c r="L1557" s="149"/>
      <c r="M1557" s="154"/>
      <c r="T1557" s="155"/>
      <c r="AT1557" s="151" t="s">
        <v>177</v>
      </c>
      <c r="AU1557" s="151" t="s">
        <v>82</v>
      </c>
      <c r="AV1557" s="12" t="s">
        <v>80</v>
      </c>
      <c r="AW1557" s="12" t="s">
        <v>33</v>
      </c>
      <c r="AX1557" s="12" t="s">
        <v>72</v>
      </c>
      <c r="AY1557" s="151" t="s">
        <v>166</v>
      </c>
    </row>
    <row r="1558" spans="2:65" s="13" customFormat="1" ht="11.25">
      <c r="B1558" s="156"/>
      <c r="D1558" s="150" t="s">
        <v>177</v>
      </c>
      <c r="E1558" s="157" t="s">
        <v>19</v>
      </c>
      <c r="F1558" s="158" t="s">
        <v>1819</v>
      </c>
      <c r="H1558" s="159">
        <v>1046.82</v>
      </c>
      <c r="I1558" s="160"/>
      <c r="L1558" s="156"/>
      <c r="M1558" s="161"/>
      <c r="T1558" s="162"/>
      <c r="AT1558" s="157" t="s">
        <v>177</v>
      </c>
      <c r="AU1558" s="157" t="s">
        <v>82</v>
      </c>
      <c r="AV1558" s="13" t="s">
        <v>82</v>
      </c>
      <c r="AW1558" s="13" t="s">
        <v>33</v>
      </c>
      <c r="AX1558" s="13" t="s">
        <v>80</v>
      </c>
      <c r="AY1558" s="157" t="s">
        <v>166</v>
      </c>
    </row>
    <row r="1559" spans="2:65" s="1" customFormat="1" ht="37.9" customHeight="1">
      <c r="B1559" s="33"/>
      <c r="C1559" s="132" t="s">
        <v>1820</v>
      </c>
      <c r="D1559" s="132" t="s">
        <v>168</v>
      </c>
      <c r="E1559" s="133" t="s">
        <v>1821</v>
      </c>
      <c r="F1559" s="134" t="s">
        <v>1822</v>
      </c>
      <c r="G1559" s="135" t="s">
        <v>188</v>
      </c>
      <c r="H1559" s="136">
        <v>1305</v>
      </c>
      <c r="I1559" s="137"/>
      <c r="J1559" s="138">
        <f>ROUND(I1559*H1559,2)</f>
        <v>0</v>
      </c>
      <c r="K1559" s="134" t="s">
        <v>172</v>
      </c>
      <c r="L1559" s="33"/>
      <c r="M1559" s="139" t="s">
        <v>19</v>
      </c>
      <c r="N1559" s="140" t="s">
        <v>43</v>
      </c>
      <c r="P1559" s="141">
        <f>O1559*H1559</f>
        <v>0</v>
      </c>
      <c r="Q1559" s="141">
        <v>0</v>
      </c>
      <c r="R1559" s="141">
        <f>Q1559*H1559</f>
        <v>0</v>
      </c>
      <c r="S1559" s="141">
        <v>0</v>
      </c>
      <c r="T1559" s="142">
        <f>S1559*H1559</f>
        <v>0</v>
      </c>
      <c r="AR1559" s="143" t="s">
        <v>283</v>
      </c>
      <c r="AT1559" s="143" t="s">
        <v>168</v>
      </c>
      <c r="AU1559" s="143" t="s">
        <v>82</v>
      </c>
      <c r="AY1559" s="18" t="s">
        <v>166</v>
      </c>
      <c r="BE1559" s="144">
        <f>IF(N1559="základní",J1559,0)</f>
        <v>0</v>
      </c>
      <c r="BF1559" s="144">
        <f>IF(N1559="snížená",J1559,0)</f>
        <v>0</v>
      </c>
      <c r="BG1559" s="144">
        <f>IF(N1559="zákl. přenesená",J1559,0)</f>
        <v>0</v>
      </c>
      <c r="BH1559" s="144">
        <f>IF(N1559="sníž. přenesená",J1559,0)</f>
        <v>0</v>
      </c>
      <c r="BI1559" s="144">
        <f>IF(N1559="nulová",J1559,0)</f>
        <v>0</v>
      </c>
      <c r="BJ1559" s="18" t="s">
        <v>80</v>
      </c>
      <c r="BK1559" s="144">
        <f>ROUND(I1559*H1559,2)</f>
        <v>0</v>
      </c>
      <c r="BL1559" s="18" t="s">
        <v>283</v>
      </c>
      <c r="BM1559" s="143" t="s">
        <v>1823</v>
      </c>
    </row>
    <row r="1560" spans="2:65" s="1" customFormat="1" ht="11.25">
      <c r="B1560" s="33"/>
      <c r="D1560" s="145" t="s">
        <v>175</v>
      </c>
      <c r="F1560" s="146" t="s">
        <v>1824</v>
      </c>
      <c r="I1560" s="147"/>
      <c r="L1560" s="33"/>
      <c r="M1560" s="148"/>
      <c r="T1560" s="54"/>
      <c r="AT1560" s="18" t="s">
        <v>175</v>
      </c>
      <c r="AU1560" s="18" t="s">
        <v>82</v>
      </c>
    </row>
    <row r="1561" spans="2:65" s="12" customFormat="1" ht="11.25">
      <c r="B1561" s="149"/>
      <c r="D1561" s="150" t="s">
        <v>177</v>
      </c>
      <c r="E1561" s="151" t="s">
        <v>19</v>
      </c>
      <c r="F1561" s="152" t="s">
        <v>201</v>
      </c>
      <c r="H1561" s="151" t="s">
        <v>19</v>
      </c>
      <c r="I1561" s="153"/>
      <c r="L1561" s="149"/>
      <c r="M1561" s="154"/>
      <c r="T1561" s="155"/>
      <c r="AT1561" s="151" t="s">
        <v>177</v>
      </c>
      <c r="AU1561" s="151" t="s">
        <v>82</v>
      </c>
      <c r="AV1561" s="12" t="s">
        <v>80</v>
      </c>
      <c r="AW1561" s="12" t="s">
        <v>33</v>
      </c>
      <c r="AX1561" s="12" t="s">
        <v>72</v>
      </c>
      <c r="AY1561" s="151" t="s">
        <v>166</v>
      </c>
    </row>
    <row r="1562" spans="2:65" s="12" customFormat="1" ht="11.25">
      <c r="B1562" s="149"/>
      <c r="D1562" s="150" t="s">
        <v>177</v>
      </c>
      <c r="E1562" s="151" t="s">
        <v>19</v>
      </c>
      <c r="F1562" s="152" t="s">
        <v>1825</v>
      </c>
      <c r="H1562" s="151" t="s">
        <v>19</v>
      </c>
      <c r="I1562" s="153"/>
      <c r="L1562" s="149"/>
      <c r="M1562" s="154"/>
      <c r="T1562" s="155"/>
      <c r="AT1562" s="151" t="s">
        <v>177</v>
      </c>
      <c r="AU1562" s="151" t="s">
        <v>82</v>
      </c>
      <c r="AV1562" s="12" t="s">
        <v>80</v>
      </c>
      <c r="AW1562" s="12" t="s">
        <v>33</v>
      </c>
      <c r="AX1562" s="12" t="s">
        <v>72</v>
      </c>
      <c r="AY1562" s="151" t="s">
        <v>166</v>
      </c>
    </row>
    <row r="1563" spans="2:65" s="13" customFormat="1" ht="11.25">
      <c r="B1563" s="156"/>
      <c r="D1563" s="150" t="s">
        <v>177</v>
      </c>
      <c r="E1563" s="157" t="s">
        <v>19</v>
      </c>
      <c r="F1563" s="158" t="s">
        <v>288</v>
      </c>
      <c r="H1563" s="159">
        <v>1305</v>
      </c>
      <c r="I1563" s="160"/>
      <c r="L1563" s="156"/>
      <c r="M1563" s="161"/>
      <c r="T1563" s="162"/>
      <c r="AT1563" s="157" t="s">
        <v>177</v>
      </c>
      <c r="AU1563" s="157" t="s">
        <v>82</v>
      </c>
      <c r="AV1563" s="13" t="s">
        <v>82</v>
      </c>
      <c r="AW1563" s="13" t="s">
        <v>33</v>
      </c>
      <c r="AX1563" s="13" t="s">
        <v>80</v>
      </c>
      <c r="AY1563" s="157" t="s">
        <v>166</v>
      </c>
    </row>
    <row r="1564" spans="2:65" s="1" customFormat="1" ht="37.9" customHeight="1">
      <c r="B1564" s="33"/>
      <c r="C1564" s="132" t="s">
        <v>1826</v>
      </c>
      <c r="D1564" s="132" t="s">
        <v>168</v>
      </c>
      <c r="E1564" s="133" t="s">
        <v>1827</v>
      </c>
      <c r="F1564" s="134" t="s">
        <v>1828</v>
      </c>
      <c r="G1564" s="135" t="s">
        <v>188</v>
      </c>
      <c r="H1564" s="136">
        <v>1046.82</v>
      </c>
      <c r="I1564" s="137"/>
      <c r="J1564" s="138">
        <f>ROUND(I1564*H1564,2)</f>
        <v>0</v>
      </c>
      <c r="K1564" s="134" t="s">
        <v>172</v>
      </c>
      <c r="L1564" s="33"/>
      <c r="M1564" s="139" t="s">
        <v>19</v>
      </c>
      <c r="N1564" s="140" t="s">
        <v>43</v>
      </c>
      <c r="P1564" s="141">
        <f>O1564*H1564</f>
        <v>0</v>
      </c>
      <c r="Q1564" s="141">
        <v>0</v>
      </c>
      <c r="R1564" s="141">
        <f>Q1564*H1564</f>
        <v>0</v>
      </c>
      <c r="S1564" s="141">
        <v>0</v>
      </c>
      <c r="T1564" s="142">
        <f>S1564*H1564</f>
        <v>0</v>
      </c>
      <c r="AR1564" s="143" t="s">
        <v>283</v>
      </c>
      <c r="AT1564" s="143" t="s">
        <v>168</v>
      </c>
      <c r="AU1564" s="143" t="s">
        <v>82</v>
      </c>
      <c r="AY1564" s="18" t="s">
        <v>166</v>
      </c>
      <c r="BE1564" s="144">
        <f>IF(N1564="základní",J1564,0)</f>
        <v>0</v>
      </c>
      <c r="BF1564" s="144">
        <f>IF(N1564="snížená",J1564,0)</f>
        <v>0</v>
      </c>
      <c r="BG1564" s="144">
        <f>IF(N1564="zákl. přenesená",J1564,0)</f>
        <v>0</v>
      </c>
      <c r="BH1564" s="144">
        <f>IF(N1564="sníž. přenesená",J1564,0)</f>
        <v>0</v>
      </c>
      <c r="BI1564" s="144">
        <f>IF(N1564="nulová",J1564,0)</f>
        <v>0</v>
      </c>
      <c r="BJ1564" s="18" t="s">
        <v>80</v>
      </c>
      <c r="BK1564" s="144">
        <f>ROUND(I1564*H1564,2)</f>
        <v>0</v>
      </c>
      <c r="BL1564" s="18" t="s">
        <v>283</v>
      </c>
      <c r="BM1564" s="143" t="s">
        <v>1829</v>
      </c>
    </row>
    <row r="1565" spans="2:65" s="1" customFormat="1" ht="11.25">
      <c r="B1565" s="33"/>
      <c r="D1565" s="145" t="s">
        <v>175</v>
      </c>
      <c r="F1565" s="146" t="s">
        <v>1830</v>
      </c>
      <c r="I1565" s="147"/>
      <c r="L1565" s="33"/>
      <c r="M1565" s="148"/>
      <c r="T1565" s="54"/>
      <c r="AT1565" s="18" t="s">
        <v>175</v>
      </c>
      <c r="AU1565" s="18" t="s">
        <v>82</v>
      </c>
    </row>
    <row r="1566" spans="2:65" s="12" customFormat="1" ht="11.25">
      <c r="B1566" s="149"/>
      <c r="D1566" s="150" t="s">
        <v>177</v>
      </c>
      <c r="E1566" s="151" t="s">
        <v>19</v>
      </c>
      <c r="F1566" s="152" t="s">
        <v>201</v>
      </c>
      <c r="H1566" s="151" t="s">
        <v>19</v>
      </c>
      <c r="I1566" s="153"/>
      <c r="L1566" s="149"/>
      <c r="M1566" s="154"/>
      <c r="T1566" s="155"/>
      <c r="AT1566" s="151" t="s">
        <v>177</v>
      </c>
      <c r="AU1566" s="151" t="s">
        <v>82</v>
      </c>
      <c r="AV1566" s="12" t="s">
        <v>80</v>
      </c>
      <c r="AW1566" s="12" t="s">
        <v>33</v>
      </c>
      <c r="AX1566" s="12" t="s">
        <v>72</v>
      </c>
      <c r="AY1566" s="151" t="s">
        <v>166</v>
      </c>
    </row>
    <row r="1567" spans="2:65" s="12" customFormat="1" ht="11.25">
      <c r="B1567" s="149"/>
      <c r="D1567" s="150" t="s">
        <v>177</v>
      </c>
      <c r="E1567" s="151" t="s">
        <v>19</v>
      </c>
      <c r="F1567" s="152" t="s">
        <v>1831</v>
      </c>
      <c r="H1567" s="151" t="s">
        <v>19</v>
      </c>
      <c r="I1567" s="153"/>
      <c r="L1567" s="149"/>
      <c r="M1567" s="154"/>
      <c r="T1567" s="155"/>
      <c r="AT1567" s="151" t="s">
        <v>177</v>
      </c>
      <c r="AU1567" s="151" t="s">
        <v>82</v>
      </c>
      <c r="AV1567" s="12" t="s">
        <v>80</v>
      </c>
      <c r="AW1567" s="12" t="s">
        <v>33</v>
      </c>
      <c r="AX1567" s="12" t="s">
        <v>72</v>
      </c>
      <c r="AY1567" s="151" t="s">
        <v>166</v>
      </c>
    </row>
    <row r="1568" spans="2:65" s="13" customFormat="1" ht="11.25">
      <c r="B1568" s="156"/>
      <c r="D1568" s="150" t="s">
        <v>177</v>
      </c>
      <c r="E1568" s="157" t="s">
        <v>19</v>
      </c>
      <c r="F1568" s="158" t="s">
        <v>1819</v>
      </c>
      <c r="H1568" s="159">
        <v>1046.82</v>
      </c>
      <c r="I1568" s="160"/>
      <c r="L1568" s="156"/>
      <c r="M1568" s="161"/>
      <c r="T1568" s="162"/>
      <c r="AT1568" s="157" t="s">
        <v>177</v>
      </c>
      <c r="AU1568" s="157" t="s">
        <v>82</v>
      </c>
      <c r="AV1568" s="13" t="s">
        <v>82</v>
      </c>
      <c r="AW1568" s="13" t="s">
        <v>33</v>
      </c>
      <c r="AX1568" s="13" t="s">
        <v>80</v>
      </c>
      <c r="AY1568" s="157" t="s">
        <v>166</v>
      </c>
    </row>
    <row r="1569" spans="2:65" s="1" customFormat="1" ht="37.9" customHeight="1">
      <c r="B1569" s="33"/>
      <c r="C1569" s="132" t="s">
        <v>1832</v>
      </c>
      <c r="D1569" s="132" t="s">
        <v>168</v>
      </c>
      <c r="E1569" s="133" t="s">
        <v>1833</v>
      </c>
      <c r="F1569" s="134" t="s">
        <v>1834</v>
      </c>
      <c r="G1569" s="135" t="s">
        <v>188</v>
      </c>
      <c r="H1569" s="136">
        <v>1305</v>
      </c>
      <c r="I1569" s="137"/>
      <c r="J1569" s="138">
        <f>ROUND(I1569*H1569,2)</f>
        <v>0</v>
      </c>
      <c r="K1569" s="134" t="s">
        <v>172</v>
      </c>
      <c r="L1569" s="33"/>
      <c r="M1569" s="139" t="s">
        <v>19</v>
      </c>
      <c r="N1569" s="140" t="s">
        <v>43</v>
      </c>
      <c r="P1569" s="141">
        <f>O1569*H1569</f>
        <v>0</v>
      </c>
      <c r="Q1569" s="141">
        <v>0</v>
      </c>
      <c r="R1569" s="141">
        <f>Q1569*H1569</f>
        <v>0</v>
      </c>
      <c r="S1569" s="141">
        <v>0</v>
      </c>
      <c r="T1569" s="142">
        <f>S1569*H1569</f>
        <v>0</v>
      </c>
      <c r="AR1569" s="143" t="s">
        <v>283</v>
      </c>
      <c r="AT1569" s="143" t="s">
        <v>168</v>
      </c>
      <c r="AU1569" s="143" t="s">
        <v>82</v>
      </c>
      <c r="AY1569" s="18" t="s">
        <v>166</v>
      </c>
      <c r="BE1569" s="144">
        <f>IF(N1569="základní",J1569,0)</f>
        <v>0</v>
      </c>
      <c r="BF1569" s="144">
        <f>IF(N1569="snížená",J1569,0)</f>
        <v>0</v>
      </c>
      <c r="BG1569" s="144">
        <f>IF(N1569="zákl. přenesená",J1569,0)</f>
        <v>0</v>
      </c>
      <c r="BH1569" s="144">
        <f>IF(N1569="sníž. přenesená",J1569,0)</f>
        <v>0</v>
      </c>
      <c r="BI1569" s="144">
        <f>IF(N1569="nulová",J1569,0)</f>
        <v>0</v>
      </c>
      <c r="BJ1569" s="18" t="s">
        <v>80</v>
      </c>
      <c r="BK1569" s="144">
        <f>ROUND(I1569*H1569,2)</f>
        <v>0</v>
      </c>
      <c r="BL1569" s="18" t="s">
        <v>283</v>
      </c>
      <c r="BM1569" s="143" t="s">
        <v>1835</v>
      </c>
    </row>
    <row r="1570" spans="2:65" s="1" customFormat="1" ht="11.25">
      <c r="B1570" s="33"/>
      <c r="D1570" s="145" t="s">
        <v>175</v>
      </c>
      <c r="F1570" s="146" t="s">
        <v>1836</v>
      </c>
      <c r="I1570" s="147"/>
      <c r="L1570" s="33"/>
      <c r="M1570" s="148"/>
      <c r="T1570" s="54"/>
      <c r="AT1570" s="18" t="s">
        <v>175</v>
      </c>
      <c r="AU1570" s="18" t="s">
        <v>82</v>
      </c>
    </row>
    <row r="1571" spans="2:65" s="12" customFormat="1" ht="11.25">
      <c r="B1571" s="149"/>
      <c r="D1571" s="150" t="s">
        <v>177</v>
      </c>
      <c r="E1571" s="151" t="s">
        <v>19</v>
      </c>
      <c r="F1571" s="152" t="s">
        <v>201</v>
      </c>
      <c r="H1571" s="151" t="s">
        <v>19</v>
      </c>
      <c r="I1571" s="153"/>
      <c r="L1571" s="149"/>
      <c r="M1571" s="154"/>
      <c r="T1571" s="155"/>
      <c r="AT1571" s="151" t="s">
        <v>177</v>
      </c>
      <c r="AU1571" s="151" t="s">
        <v>82</v>
      </c>
      <c r="AV1571" s="12" t="s">
        <v>80</v>
      </c>
      <c r="AW1571" s="12" t="s">
        <v>33</v>
      </c>
      <c r="AX1571" s="12" t="s">
        <v>72</v>
      </c>
      <c r="AY1571" s="151" t="s">
        <v>166</v>
      </c>
    </row>
    <row r="1572" spans="2:65" s="12" customFormat="1" ht="11.25">
      <c r="B1572" s="149"/>
      <c r="D1572" s="150" t="s">
        <v>177</v>
      </c>
      <c r="E1572" s="151" t="s">
        <v>19</v>
      </c>
      <c r="F1572" s="152" t="s">
        <v>202</v>
      </c>
      <c r="H1572" s="151" t="s">
        <v>19</v>
      </c>
      <c r="I1572" s="153"/>
      <c r="L1572" s="149"/>
      <c r="M1572" s="154"/>
      <c r="T1572" s="155"/>
      <c r="AT1572" s="151" t="s">
        <v>177</v>
      </c>
      <c r="AU1572" s="151" t="s">
        <v>82</v>
      </c>
      <c r="AV1572" s="12" t="s">
        <v>80</v>
      </c>
      <c r="AW1572" s="12" t="s">
        <v>33</v>
      </c>
      <c r="AX1572" s="12" t="s">
        <v>72</v>
      </c>
      <c r="AY1572" s="151" t="s">
        <v>166</v>
      </c>
    </row>
    <row r="1573" spans="2:65" s="13" customFormat="1" ht="11.25">
      <c r="B1573" s="156"/>
      <c r="D1573" s="150" t="s">
        <v>177</v>
      </c>
      <c r="E1573" s="157" t="s">
        <v>19</v>
      </c>
      <c r="F1573" s="158" t="s">
        <v>288</v>
      </c>
      <c r="H1573" s="159">
        <v>1305</v>
      </c>
      <c r="I1573" s="160"/>
      <c r="L1573" s="156"/>
      <c r="M1573" s="161"/>
      <c r="T1573" s="162"/>
      <c r="AT1573" s="157" t="s">
        <v>177</v>
      </c>
      <c r="AU1573" s="157" t="s">
        <v>82</v>
      </c>
      <c r="AV1573" s="13" t="s">
        <v>82</v>
      </c>
      <c r="AW1573" s="13" t="s">
        <v>33</v>
      </c>
      <c r="AX1573" s="13" t="s">
        <v>80</v>
      </c>
      <c r="AY1573" s="157" t="s">
        <v>166</v>
      </c>
    </row>
    <row r="1574" spans="2:65" s="1" customFormat="1" ht="16.5" customHeight="1">
      <c r="B1574" s="33"/>
      <c r="C1574" s="170" t="s">
        <v>1837</v>
      </c>
      <c r="D1574" s="170" t="s">
        <v>277</v>
      </c>
      <c r="E1574" s="171" t="s">
        <v>1838</v>
      </c>
      <c r="F1574" s="172" t="s">
        <v>1839</v>
      </c>
      <c r="G1574" s="173" t="s">
        <v>188</v>
      </c>
      <c r="H1574" s="174">
        <v>1566</v>
      </c>
      <c r="I1574" s="175"/>
      <c r="J1574" s="176">
        <f>ROUND(I1574*H1574,2)</f>
        <v>0</v>
      </c>
      <c r="K1574" s="172" t="s">
        <v>172</v>
      </c>
      <c r="L1574" s="177"/>
      <c r="M1574" s="178" t="s">
        <v>19</v>
      </c>
      <c r="N1574" s="179" t="s">
        <v>43</v>
      </c>
      <c r="P1574" s="141">
        <f>O1574*H1574</f>
        <v>0</v>
      </c>
      <c r="Q1574" s="141">
        <v>4.0000000000000002E-4</v>
      </c>
      <c r="R1574" s="141">
        <f>Q1574*H1574</f>
        <v>0.62640000000000007</v>
      </c>
      <c r="S1574" s="141">
        <v>0</v>
      </c>
      <c r="T1574" s="142">
        <f>S1574*H1574</f>
        <v>0</v>
      </c>
      <c r="AR1574" s="143" t="s">
        <v>368</v>
      </c>
      <c r="AT1574" s="143" t="s">
        <v>277</v>
      </c>
      <c r="AU1574" s="143" t="s">
        <v>82</v>
      </c>
      <c r="AY1574" s="18" t="s">
        <v>166</v>
      </c>
      <c r="BE1574" s="144">
        <f>IF(N1574="základní",J1574,0)</f>
        <v>0</v>
      </c>
      <c r="BF1574" s="144">
        <f>IF(N1574="snížená",J1574,0)</f>
        <v>0</v>
      </c>
      <c r="BG1574" s="144">
        <f>IF(N1574="zákl. přenesená",J1574,0)</f>
        <v>0</v>
      </c>
      <c r="BH1574" s="144">
        <f>IF(N1574="sníž. přenesená",J1574,0)</f>
        <v>0</v>
      </c>
      <c r="BI1574" s="144">
        <f>IF(N1574="nulová",J1574,0)</f>
        <v>0</v>
      </c>
      <c r="BJ1574" s="18" t="s">
        <v>80</v>
      </c>
      <c r="BK1574" s="144">
        <f>ROUND(I1574*H1574,2)</f>
        <v>0</v>
      </c>
      <c r="BL1574" s="18" t="s">
        <v>283</v>
      </c>
      <c r="BM1574" s="143" t="s">
        <v>1840</v>
      </c>
    </row>
    <row r="1575" spans="2:65" s="13" customFormat="1" ht="11.25">
      <c r="B1575" s="156"/>
      <c r="D1575" s="150" t="s">
        <v>177</v>
      </c>
      <c r="F1575" s="158" t="s">
        <v>1841</v>
      </c>
      <c r="H1575" s="159">
        <v>1566</v>
      </c>
      <c r="I1575" s="160"/>
      <c r="L1575" s="156"/>
      <c r="M1575" s="161"/>
      <c r="T1575" s="162"/>
      <c r="AT1575" s="157" t="s">
        <v>177</v>
      </c>
      <c r="AU1575" s="157" t="s">
        <v>82</v>
      </c>
      <c r="AV1575" s="13" t="s">
        <v>82</v>
      </c>
      <c r="AW1575" s="13" t="s">
        <v>4</v>
      </c>
      <c r="AX1575" s="13" t="s">
        <v>80</v>
      </c>
      <c r="AY1575" s="157" t="s">
        <v>166</v>
      </c>
    </row>
    <row r="1576" spans="2:65" s="1" customFormat="1" ht="24.2" customHeight="1">
      <c r="B1576" s="33"/>
      <c r="C1576" s="132" t="s">
        <v>1842</v>
      </c>
      <c r="D1576" s="132" t="s">
        <v>168</v>
      </c>
      <c r="E1576" s="133" t="s">
        <v>1843</v>
      </c>
      <c r="F1576" s="134" t="s">
        <v>1844</v>
      </c>
      <c r="G1576" s="135" t="s">
        <v>188</v>
      </c>
      <c r="H1576" s="136">
        <v>1046.82</v>
      </c>
      <c r="I1576" s="137"/>
      <c r="J1576" s="138">
        <f>ROUND(I1576*H1576,2)</f>
        <v>0</v>
      </c>
      <c r="K1576" s="134" t="s">
        <v>172</v>
      </c>
      <c r="L1576" s="33"/>
      <c r="M1576" s="139" t="s">
        <v>19</v>
      </c>
      <c r="N1576" s="140" t="s">
        <v>43</v>
      </c>
      <c r="P1576" s="141">
        <f>O1576*H1576</f>
        <v>0</v>
      </c>
      <c r="Q1576" s="141">
        <v>0</v>
      </c>
      <c r="R1576" s="141">
        <f>Q1576*H1576</f>
        <v>0</v>
      </c>
      <c r="S1576" s="141">
        <v>0</v>
      </c>
      <c r="T1576" s="142">
        <f>S1576*H1576</f>
        <v>0</v>
      </c>
      <c r="AR1576" s="143" t="s">
        <v>283</v>
      </c>
      <c r="AT1576" s="143" t="s">
        <v>168</v>
      </c>
      <c r="AU1576" s="143" t="s">
        <v>82</v>
      </c>
      <c r="AY1576" s="18" t="s">
        <v>166</v>
      </c>
      <c r="BE1576" s="144">
        <f>IF(N1576="základní",J1576,0)</f>
        <v>0</v>
      </c>
      <c r="BF1576" s="144">
        <f>IF(N1576="snížená",J1576,0)</f>
        <v>0</v>
      </c>
      <c r="BG1576" s="144">
        <f>IF(N1576="zákl. přenesená",J1576,0)</f>
        <v>0</v>
      </c>
      <c r="BH1576" s="144">
        <f>IF(N1576="sníž. přenesená",J1576,0)</f>
        <v>0</v>
      </c>
      <c r="BI1576" s="144">
        <f>IF(N1576="nulová",J1576,0)</f>
        <v>0</v>
      </c>
      <c r="BJ1576" s="18" t="s">
        <v>80</v>
      </c>
      <c r="BK1576" s="144">
        <f>ROUND(I1576*H1576,2)</f>
        <v>0</v>
      </c>
      <c r="BL1576" s="18" t="s">
        <v>283</v>
      </c>
      <c r="BM1576" s="143" t="s">
        <v>1845</v>
      </c>
    </row>
    <row r="1577" spans="2:65" s="1" customFormat="1" ht="11.25">
      <c r="B1577" s="33"/>
      <c r="D1577" s="145" t="s">
        <v>175</v>
      </c>
      <c r="F1577" s="146" t="s">
        <v>1846</v>
      </c>
      <c r="I1577" s="147"/>
      <c r="L1577" s="33"/>
      <c r="M1577" s="148"/>
      <c r="T1577" s="54"/>
      <c r="AT1577" s="18" t="s">
        <v>175</v>
      </c>
      <c r="AU1577" s="18" t="s">
        <v>82</v>
      </c>
    </row>
    <row r="1578" spans="2:65" s="12" customFormat="1" ht="11.25">
      <c r="B1578" s="149"/>
      <c r="D1578" s="150" t="s">
        <v>177</v>
      </c>
      <c r="E1578" s="151" t="s">
        <v>19</v>
      </c>
      <c r="F1578" s="152" t="s">
        <v>201</v>
      </c>
      <c r="H1578" s="151" t="s">
        <v>19</v>
      </c>
      <c r="I1578" s="153"/>
      <c r="L1578" s="149"/>
      <c r="M1578" s="154"/>
      <c r="T1578" s="155"/>
      <c r="AT1578" s="151" t="s">
        <v>177</v>
      </c>
      <c r="AU1578" s="151" t="s">
        <v>82</v>
      </c>
      <c r="AV1578" s="12" t="s">
        <v>80</v>
      </c>
      <c r="AW1578" s="12" t="s">
        <v>33</v>
      </c>
      <c r="AX1578" s="12" t="s">
        <v>72</v>
      </c>
      <c r="AY1578" s="151" t="s">
        <v>166</v>
      </c>
    </row>
    <row r="1579" spans="2:65" s="13" customFormat="1" ht="11.25">
      <c r="B1579" s="156"/>
      <c r="D1579" s="150" t="s">
        <v>177</v>
      </c>
      <c r="E1579" s="157" t="s">
        <v>19</v>
      </c>
      <c r="F1579" s="158" t="s">
        <v>1788</v>
      </c>
      <c r="H1579" s="159">
        <v>1046.82</v>
      </c>
      <c r="I1579" s="160"/>
      <c r="L1579" s="156"/>
      <c r="M1579" s="161"/>
      <c r="T1579" s="162"/>
      <c r="AT1579" s="157" t="s">
        <v>177</v>
      </c>
      <c r="AU1579" s="157" t="s">
        <v>82</v>
      </c>
      <c r="AV1579" s="13" t="s">
        <v>82</v>
      </c>
      <c r="AW1579" s="13" t="s">
        <v>33</v>
      </c>
      <c r="AX1579" s="13" t="s">
        <v>80</v>
      </c>
      <c r="AY1579" s="157" t="s">
        <v>166</v>
      </c>
    </row>
    <row r="1580" spans="2:65" s="1" customFormat="1" ht="16.5" customHeight="1">
      <c r="B1580" s="33"/>
      <c r="C1580" s="170" t="s">
        <v>1847</v>
      </c>
      <c r="D1580" s="170" t="s">
        <v>277</v>
      </c>
      <c r="E1580" s="171" t="s">
        <v>278</v>
      </c>
      <c r="F1580" s="172" t="s">
        <v>279</v>
      </c>
      <c r="G1580" s="173" t="s">
        <v>280</v>
      </c>
      <c r="H1580" s="174">
        <v>31.405000000000001</v>
      </c>
      <c r="I1580" s="175"/>
      <c r="J1580" s="176">
        <f>ROUND(I1580*H1580,2)</f>
        <v>0</v>
      </c>
      <c r="K1580" s="172" t="s">
        <v>172</v>
      </c>
      <c r="L1580" s="177"/>
      <c r="M1580" s="178" t="s">
        <v>19</v>
      </c>
      <c r="N1580" s="179" t="s">
        <v>43</v>
      </c>
      <c r="P1580" s="141">
        <f>O1580*H1580</f>
        <v>0</v>
      </c>
      <c r="Q1580" s="141">
        <v>1E-3</v>
      </c>
      <c r="R1580" s="141">
        <f>Q1580*H1580</f>
        <v>3.1405000000000002E-2</v>
      </c>
      <c r="S1580" s="141">
        <v>0</v>
      </c>
      <c r="T1580" s="142">
        <f>S1580*H1580</f>
        <v>0</v>
      </c>
      <c r="AR1580" s="143" t="s">
        <v>368</v>
      </c>
      <c r="AT1580" s="143" t="s">
        <v>277</v>
      </c>
      <c r="AU1580" s="143" t="s">
        <v>82</v>
      </c>
      <c r="AY1580" s="18" t="s">
        <v>166</v>
      </c>
      <c r="BE1580" s="144">
        <f>IF(N1580="základní",J1580,0)</f>
        <v>0</v>
      </c>
      <c r="BF1580" s="144">
        <f>IF(N1580="snížená",J1580,0)</f>
        <v>0</v>
      </c>
      <c r="BG1580" s="144">
        <f>IF(N1580="zákl. přenesená",J1580,0)</f>
        <v>0</v>
      </c>
      <c r="BH1580" s="144">
        <f>IF(N1580="sníž. přenesená",J1580,0)</f>
        <v>0</v>
      </c>
      <c r="BI1580" s="144">
        <f>IF(N1580="nulová",J1580,0)</f>
        <v>0</v>
      </c>
      <c r="BJ1580" s="18" t="s">
        <v>80</v>
      </c>
      <c r="BK1580" s="144">
        <f>ROUND(I1580*H1580,2)</f>
        <v>0</v>
      </c>
      <c r="BL1580" s="18" t="s">
        <v>283</v>
      </c>
      <c r="BM1580" s="143" t="s">
        <v>1848</v>
      </c>
    </row>
    <row r="1581" spans="2:65" s="13" customFormat="1" ht="11.25">
      <c r="B1581" s="156"/>
      <c r="D1581" s="150" t="s">
        <v>177</v>
      </c>
      <c r="F1581" s="158" t="s">
        <v>1849</v>
      </c>
      <c r="H1581" s="159">
        <v>31.405000000000001</v>
      </c>
      <c r="I1581" s="160"/>
      <c r="L1581" s="156"/>
      <c r="M1581" s="161"/>
      <c r="T1581" s="162"/>
      <c r="AT1581" s="157" t="s">
        <v>177</v>
      </c>
      <c r="AU1581" s="157" t="s">
        <v>82</v>
      </c>
      <c r="AV1581" s="13" t="s">
        <v>82</v>
      </c>
      <c r="AW1581" s="13" t="s">
        <v>4</v>
      </c>
      <c r="AX1581" s="13" t="s">
        <v>80</v>
      </c>
      <c r="AY1581" s="157" t="s">
        <v>166</v>
      </c>
    </row>
    <row r="1582" spans="2:65" s="1" customFormat="1" ht="49.15" customHeight="1">
      <c r="B1582" s="33"/>
      <c r="C1582" s="132" t="s">
        <v>1850</v>
      </c>
      <c r="D1582" s="132" t="s">
        <v>168</v>
      </c>
      <c r="E1582" s="133" t="s">
        <v>1851</v>
      </c>
      <c r="F1582" s="134" t="s">
        <v>1852</v>
      </c>
      <c r="G1582" s="135" t="s">
        <v>341</v>
      </c>
      <c r="H1582" s="136">
        <v>15.329000000000001</v>
      </c>
      <c r="I1582" s="137"/>
      <c r="J1582" s="138">
        <f>ROUND(I1582*H1582,2)</f>
        <v>0</v>
      </c>
      <c r="K1582" s="134" t="s">
        <v>172</v>
      </c>
      <c r="L1582" s="33"/>
      <c r="M1582" s="139" t="s">
        <v>19</v>
      </c>
      <c r="N1582" s="140" t="s">
        <v>43</v>
      </c>
      <c r="P1582" s="141">
        <f>O1582*H1582</f>
        <v>0</v>
      </c>
      <c r="Q1582" s="141">
        <v>0</v>
      </c>
      <c r="R1582" s="141">
        <f>Q1582*H1582</f>
        <v>0</v>
      </c>
      <c r="S1582" s="141">
        <v>0</v>
      </c>
      <c r="T1582" s="142">
        <f>S1582*H1582</f>
        <v>0</v>
      </c>
      <c r="AR1582" s="143" t="s">
        <v>283</v>
      </c>
      <c r="AT1582" s="143" t="s">
        <v>168</v>
      </c>
      <c r="AU1582" s="143" t="s">
        <v>82</v>
      </c>
      <c r="AY1582" s="18" t="s">
        <v>166</v>
      </c>
      <c r="BE1582" s="144">
        <f>IF(N1582="základní",J1582,0)</f>
        <v>0</v>
      </c>
      <c r="BF1582" s="144">
        <f>IF(N1582="snížená",J1582,0)</f>
        <v>0</v>
      </c>
      <c r="BG1582" s="144">
        <f>IF(N1582="zákl. přenesená",J1582,0)</f>
        <v>0</v>
      </c>
      <c r="BH1582" s="144">
        <f>IF(N1582="sníž. přenesená",J1582,0)</f>
        <v>0</v>
      </c>
      <c r="BI1582" s="144">
        <f>IF(N1582="nulová",J1582,0)</f>
        <v>0</v>
      </c>
      <c r="BJ1582" s="18" t="s">
        <v>80</v>
      </c>
      <c r="BK1582" s="144">
        <f>ROUND(I1582*H1582,2)</f>
        <v>0</v>
      </c>
      <c r="BL1582" s="18" t="s">
        <v>283</v>
      </c>
      <c r="BM1582" s="143" t="s">
        <v>1853</v>
      </c>
    </row>
    <row r="1583" spans="2:65" s="1" customFormat="1" ht="11.25">
      <c r="B1583" s="33"/>
      <c r="D1583" s="145" t="s">
        <v>175</v>
      </c>
      <c r="F1583" s="146" t="s">
        <v>1854</v>
      </c>
      <c r="I1583" s="147"/>
      <c r="L1583" s="33"/>
      <c r="M1583" s="148"/>
      <c r="T1583" s="54"/>
      <c r="AT1583" s="18" t="s">
        <v>175</v>
      </c>
      <c r="AU1583" s="18" t="s">
        <v>82</v>
      </c>
    </row>
    <row r="1584" spans="2:65" s="11" customFormat="1" ht="22.9" customHeight="1">
      <c r="B1584" s="120"/>
      <c r="D1584" s="121" t="s">
        <v>71</v>
      </c>
      <c r="E1584" s="130" t="s">
        <v>1855</v>
      </c>
      <c r="F1584" s="130" t="s">
        <v>1856</v>
      </c>
      <c r="I1584" s="123"/>
      <c r="J1584" s="131">
        <f>BK1584</f>
        <v>0</v>
      </c>
      <c r="L1584" s="120"/>
      <c r="M1584" s="125"/>
      <c r="P1584" s="126">
        <f>SUM(P1585:P1626)</f>
        <v>0</v>
      </c>
      <c r="R1584" s="126">
        <f>SUM(R1585:R1626)</f>
        <v>5.5546841999999996</v>
      </c>
      <c r="T1584" s="127">
        <f>SUM(T1585:T1626)</f>
        <v>0</v>
      </c>
      <c r="AR1584" s="121" t="s">
        <v>82</v>
      </c>
      <c r="AT1584" s="128" t="s">
        <v>71</v>
      </c>
      <c r="AU1584" s="128" t="s">
        <v>80</v>
      </c>
      <c r="AY1584" s="121" t="s">
        <v>166</v>
      </c>
      <c r="BK1584" s="129">
        <f>SUM(BK1585:BK1626)</f>
        <v>0</v>
      </c>
    </row>
    <row r="1585" spans="2:65" s="1" customFormat="1" ht="44.25" customHeight="1">
      <c r="B1585" s="33"/>
      <c r="C1585" s="132" t="s">
        <v>1857</v>
      </c>
      <c r="D1585" s="132" t="s">
        <v>168</v>
      </c>
      <c r="E1585" s="133" t="s">
        <v>1858</v>
      </c>
      <c r="F1585" s="134" t="s">
        <v>1859</v>
      </c>
      <c r="G1585" s="135" t="s">
        <v>188</v>
      </c>
      <c r="H1585" s="136">
        <v>91.43</v>
      </c>
      <c r="I1585" s="137"/>
      <c r="J1585" s="138">
        <f>ROUND(I1585*H1585,2)</f>
        <v>0</v>
      </c>
      <c r="K1585" s="134" t="s">
        <v>172</v>
      </c>
      <c r="L1585" s="33"/>
      <c r="M1585" s="139" t="s">
        <v>19</v>
      </c>
      <c r="N1585" s="140" t="s">
        <v>43</v>
      </c>
      <c r="P1585" s="141">
        <f>O1585*H1585</f>
        <v>0</v>
      </c>
      <c r="Q1585" s="141">
        <v>6.0000000000000001E-3</v>
      </c>
      <c r="R1585" s="141">
        <f>Q1585*H1585</f>
        <v>0.54858000000000007</v>
      </c>
      <c r="S1585" s="141">
        <v>0</v>
      </c>
      <c r="T1585" s="142">
        <f>S1585*H1585</f>
        <v>0</v>
      </c>
      <c r="AR1585" s="143" t="s">
        <v>283</v>
      </c>
      <c r="AT1585" s="143" t="s">
        <v>168</v>
      </c>
      <c r="AU1585" s="143" t="s">
        <v>82</v>
      </c>
      <c r="AY1585" s="18" t="s">
        <v>166</v>
      </c>
      <c r="BE1585" s="144">
        <f>IF(N1585="základní",J1585,0)</f>
        <v>0</v>
      </c>
      <c r="BF1585" s="144">
        <f>IF(N1585="snížená",J1585,0)</f>
        <v>0</v>
      </c>
      <c r="BG1585" s="144">
        <f>IF(N1585="zákl. přenesená",J1585,0)</f>
        <v>0</v>
      </c>
      <c r="BH1585" s="144">
        <f>IF(N1585="sníž. přenesená",J1585,0)</f>
        <v>0</v>
      </c>
      <c r="BI1585" s="144">
        <f>IF(N1585="nulová",J1585,0)</f>
        <v>0</v>
      </c>
      <c r="BJ1585" s="18" t="s">
        <v>80</v>
      </c>
      <c r="BK1585" s="144">
        <f>ROUND(I1585*H1585,2)</f>
        <v>0</v>
      </c>
      <c r="BL1585" s="18" t="s">
        <v>283</v>
      </c>
      <c r="BM1585" s="143" t="s">
        <v>1860</v>
      </c>
    </row>
    <row r="1586" spans="2:65" s="1" customFormat="1" ht="11.25">
      <c r="B1586" s="33"/>
      <c r="D1586" s="145" t="s">
        <v>175</v>
      </c>
      <c r="F1586" s="146" t="s">
        <v>1861</v>
      </c>
      <c r="I1586" s="147"/>
      <c r="L1586" s="33"/>
      <c r="M1586" s="148"/>
      <c r="T1586" s="54"/>
      <c r="AT1586" s="18" t="s">
        <v>175</v>
      </c>
      <c r="AU1586" s="18" t="s">
        <v>82</v>
      </c>
    </row>
    <row r="1587" spans="2:65" s="12" customFormat="1" ht="11.25">
      <c r="B1587" s="149"/>
      <c r="D1587" s="150" t="s">
        <v>177</v>
      </c>
      <c r="E1587" s="151" t="s">
        <v>19</v>
      </c>
      <c r="F1587" s="152" t="s">
        <v>407</v>
      </c>
      <c r="H1587" s="151" t="s">
        <v>19</v>
      </c>
      <c r="I1587" s="153"/>
      <c r="L1587" s="149"/>
      <c r="M1587" s="154"/>
      <c r="T1587" s="155"/>
      <c r="AT1587" s="151" t="s">
        <v>177</v>
      </c>
      <c r="AU1587" s="151" t="s">
        <v>82</v>
      </c>
      <c r="AV1587" s="12" t="s">
        <v>80</v>
      </c>
      <c r="AW1587" s="12" t="s">
        <v>33</v>
      </c>
      <c r="AX1587" s="12" t="s">
        <v>72</v>
      </c>
      <c r="AY1587" s="151" t="s">
        <v>166</v>
      </c>
    </row>
    <row r="1588" spans="2:65" s="12" customFormat="1" ht="11.25">
      <c r="B1588" s="149"/>
      <c r="D1588" s="150" t="s">
        <v>177</v>
      </c>
      <c r="E1588" s="151" t="s">
        <v>19</v>
      </c>
      <c r="F1588" s="152" t="s">
        <v>1501</v>
      </c>
      <c r="H1588" s="151" t="s">
        <v>19</v>
      </c>
      <c r="I1588" s="153"/>
      <c r="L1588" s="149"/>
      <c r="M1588" s="154"/>
      <c r="T1588" s="155"/>
      <c r="AT1588" s="151" t="s">
        <v>177</v>
      </c>
      <c r="AU1588" s="151" t="s">
        <v>82</v>
      </c>
      <c r="AV1588" s="12" t="s">
        <v>80</v>
      </c>
      <c r="AW1588" s="12" t="s">
        <v>33</v>
      </c>
      <c r="AX1588" s="12" t="s">
        <v>72</v>
      </c>
      <c r="AY1588" s="151" t="s">
        <v>166</v>
      </c>
    </row>
    <row r="1589" spans="2:65" s="13" customFormat="1" ht="11.25">
      <c r="B1589" s="156"/>
      <c r="D1589" s="150" t="s">
        <v>177</v>
      </c>
      <c r="E1589" s="157" t="s">
        <v>19</v>
      </c>
      <c r="F1589" s="158" t="s">
        <v>1503</v>
      </c>
      <c r="H1589" s="159">
        <v>91.43</v>
      </c>
      <c r="I1589" s="160"/>
      <c r="L1589" s="156"/>
      <c r="M1589" s="161"/>
      <c r="T1589" s="162"/>
      <c r="AT1589" s="157" t="s">
        <v>177</v>
      </c>
      <c r="AU1589" s="157" t="s">
        <v>82</v>
      </c>
      <c r="AV1589" s="13" t="s">
        <v>82</v>
      </c>
      <c r="AW1589" s="13" t="s">
        <v>33</v>
      </c>
      <c r="AX1589" s="13" t="s">
        <v>80</v>
      </c>
      <c r="AY1589" s="157" t="s">
        <v>166</v>
      </c>
    </row>
    <row r="1590" spans="2:65" s="1" customFormat="1" ht="24.2" customHeight="1">
      <c r="B1590" s="33"/>
      <c r="C1590" s="170" t="s">
        <v>1862</v>
      </c>
      <c r="D1590" s="170" t="s">
        <v>277</v>
      </c>
      <c r="E1590" s="171" t="s">
        <v>1863</v>
      </c>
      <c r="F1590" s="172" t="s">
        <v>1864</v>
      </c>
      <c r="G1590" s="173" t="s">
        <v>188</v>
      </c>
      <c r="H1590" s="174">
        <v>96.001999999999995</v>
      </c>
      <c r="I1590" s="175"/>
      <c r="J1590" s="176">
        <f>ROUND(I1590*H1590,2)</f>
        <v>0</v>
      </c>
      <c r="K1590" s="172" t="s">
        <v>172</v>
      </c>
      <c r="L1590" s="177"/>
      <c r="M1590" s="178" t="s">
        <v>19</v>
      </c>
      <c r="N1590" s="179" t="s">
        <v>43</v>
      </c>
      <c r="P1590" s="141">
        <f>O1590*H1590</f>
        <v>0</v>
      </c>
      <c r="Q1590" s="141">
        <v>2.8999999999999998E-3</v>
      </c>
      <c r="R1590" s="141">
        <f>Q1590*H1590</f>
        <v>0.27840579999999998</v>
      </c>
      <c r="S1590" s="141">
        <v>0</v>
      </c>
      <c r="T1590" s="142">
        <f>S1590*H1590</f>
        <v>0</v>
      </c>
      <c r="AR1590" s="143" t="s">
        <v>368</v>
      </c>
      <c r="AT1590" s="143" t="s">
        <v>277</v>
      </c>
      <c r="AU1590" s="143" t="s">
        <v>82</v>
      </c>
      <c r="AY1590" s="18" t="s">
        <v>166</v>
      </c>
      <c r="BE1590" s="144">
        <f>IF(N1590="základní",J1590,0)</f>
        <v>0</v>
      </c>
      <c r="BF1590" s="144">
        <f>IF(N1590="snížená",J1590,0)</f>
        <v>0</v>
      </c>
      <c r="BG1590" s="144">
        <f>IF(N1590="zákl. přenesená",J1590,0)</f>
        <v>0</v>
      </c>
      <c r="BH1590" s="144">
        <f>IF(N1590="sníž. přenesená",J1590,0)</f>
        <v>0</v>
      </c>
      <c r="BI1590" s="144">
        <f>IF(N1590="nulová",J1590,0)</f>
        <v>0</v>
      </c>
      <c r="BJ1590" s="18" t="s">
        <v>80</v>
      </c>
      <c r="BK1590" s="144">
        <f>ROUND(I1590*H1590,2)</f>
        <v>0</v>
      </c>
      <c r="BL1590" s="18" t="s">
        <v>283</v>
      </c>
      <c r="BM1590" s="143" t="s">
        <v>1865</v>
      </c>
    </row>
    <row r="1591" spans="2:65" s="13" customFormat="1" ht="11.25">
      <c r="B1591" s="156"/>
      <c r="D1591" s="150" t="s">
        <v>177</v>
      </c>
      <c r="F1591" s="158" t="s">
        <v>1866</v>
      </c>
      <c r="H1591" s="159">
        <v>96.001999999999995</v>
      </c>
      <c r="I1591" s="160"/>
      <c r="L1591" s="156"/>
      <c r="M1591" s="161"/>
      <c r="T1591" s="162"/>
      <c r="AT1591" s="157" t="s">
        <v>177</v>
      </c>
      <c r="AU1591" s="157" t="s">
        <v>82</v>
      </c>
      <c r="AV1591" s="13" t="s">
        <v>82</v>
      </c>
      <c r="AW1591" s="13" t="s">
        <v>4</v>
      </c>
      <c r="AX1591" s="13" t="s">
        <v>80</v>
      </c>
      <c r="AY1591" s="157" t="s">
        <v>166</v>
      </c>
    </row>
    <row r="1592" spans="2:65" s="1" customFormat="1" ht="49.15" customHeight="1">
      <c r="B1592" s="33"/>
      <c r="C1592" s="132" t="s">
        <v>1867</v>
      </c>
      <c r="D1592" s="132" t="s">
        <v>168</v>
      </c>
      <c r="E1592" s="133" t="s">
        <v>1868</v>
      </c>
      <c r="F1592" s="134" t="s">
        <v>1869</v>
      </c>
      <c r="G1592" s="135" t="s">
        <v>188</v>
      </c>
      <c r="H1592" s="136">
        <v>1004.22</v>
      </c>
      <c r="I1592" s="137"/>
      <c r="J1592" s="138">
        <f>ROUND(I1592*H1592,2)</f>
        <v>0</v>
      </c>
      <c r="K1592" s="134" t="s">
        <v>172</v>
      </c>
      <c r="L1592" s="33"/>
      <c r="M1592" s="139" t="s">
        <v>19</v>
      </c>
      <c r="N1592" s="140" t="s">
        <v>43</v>
      </c>
      <c r="P1592" s="141">
        <f>O1592*H1592</f>
        <v>0</v>
      </c>
      <c r="Q1592" s="141">
        <v>1.2E-4</v>
      </c>
      <c r="R1592" s="141">
        <f>Q1592*H1592</f>
        <v>0.1205064</v>
      </c>
      <c r="S1592" s="141">
        <v>0</v>
      </c>
      <c r="T1592" s="142">
        <f>S1592*H1592</f>
        <v>0</v>
      </c>
      <c r="AR1592" s="143" t="s">
        <v>283</v>
      </c>
      <c r="AT1592" s="143" t="s">
        <v>168</v>
      </c>
      <c r="AU1592" s="143" t="s">
        <v>82</v>
      </c>
      <c r="AY1592" s="18" t="s">
        <v>166</v>
      </c>
      <c r="BE1592" s="144">
        <f>IF(N1592="základní",J1592,0)</f>
        <v>0</v>
      </c>
      <c r="BF1592" s="144">
        <f>IF(N1592="snížená",J1592,0)</f>
        <v>0</v>
      </c>
      <c r="BG1592" s="144">
        <f>IF(N1592="zákl. přenesená",J1592,0)</f>
        <v>0</v>
      </c>
      <c r="BH1592" s="144">
        <f>IF(N1592="sníž. přenesená",J1592,0)</f>
        <v>0</v>
      </c>
      <c r="BI1592" s="144">
        <f>IF(N1592="nulová",J1592,0)</f>
        <v>0</v>
      </c>
      <c r="BJ1592" s="18" t="s">
        <v>80</v>
      </c>
      <c r="BK1592" s="144">
        <f>ROUND(I1592*H1592,2)</f>
        <v>0</v>
      </c>
      <c r="BL1592" s="18" t="s">
        <v>283</v>
      </c>
      <c r="BM1592" s="143" t="s">
        <v>1870</v>
      </c>
    </row>
    <row r="1593" spans="2:65" s="1" customFormat="1" ht="11.25">
      <c r="B1593" s="33"/>
      <c r="D1593" s="145" t="s">
        <v>175</v>
      </c>
      <c r="F1593" s="146" t="s">
        <v>1871</v>
      </c>
      <c r="I1593" s="147"/>
      <c r="L1593" s="33"/>
      <c r="M1593" s="148"/>
      <c r="T1593" s="54"/>
      <c r="AT1593" s="18" t="s">
        <v>175</v>
      </c>
      <c r="AU1593" s="18" t="s">
        <v>82</v>
      </c>
    </row>
    <row r="1594" spans="2:65" s="12" customFormat="1" ht="11.25">
      <c r="B1594" s="149"/>
      <c r="D1594" s="150" t="s">
        <v>177</v>
      </c>
      <c r="E1594" s="151" t="s">
        <v>19</v>
      </c>
      <c r="F1594" s="152" t="s">
        <v>407</v>
      </c>
      <c r="H1594" s="151" t="s">
        <v>19</v>
      </c>
      <c r="I1594" s="153"/>
      <c r="L1594" s="149"/>
      <c r="M1594" s="154"/>
      <c r="T1594" s="155"/>
      <c r="AT1594" s="151" t="s">
        <v>177</v>
      </c>
      <c r="AU1594" s="151" t="s">
        <v>82</v>
      </c>
      <c r="AV1594" s="12" t="s">
        <v>80</v>
      </c>
      <c r="AW1594" s="12" t="s">
        <v>33</v>
      </c>
      <c r="AX1594" s="12" t="s">
        <v>72</v>
      </c>
      <c r="AY1594" s="151" t="s">
        <v>166</v>
      </c>
    </row>
    <row r="1595" spans="2:65" s="12" customFormat="1" ht="11.25">
      <c r="B1595" s="149"/>
      <c r="D1595" s="150" t="s">
        <v>177</v>
      </c>
      <c r="E1595" s="151" t="s">
        <v>19</v>
      </c>
      <c r="F1595" s="152" t="s">
        <v>1501</v>
      </c>
      <c r="H1595" s="151" t="s">
        <v>19</v>
      </c>
      <c r="I1595" s="153"/>
      <c r="L1595" s="149"/>
      <c r="M1595" s="154"/>
      <c r="T1595" s="155"/>
      <c r="AT1595" s="151" t="s">
        <v>177</v>
      </c>
      <c r="AU1595" s="151" t="s">
        <v>82</v>
      </c>
      <c r="AV1595" s="12" t="s">
        <v>80</v>
      </c>
      <c r="AW1595" s="12" t="s">
        <v>33</v>
      </c>
      <c r="AX1595" s="12" t="s">
        <v>72</v>
      </c>
      <c r="AY1595" s="151" t="s">
        <v>166</v>
      </c>
    </row>
    <row r="1596" spans="2:65" s="13" customFormat="1" ht="11.25">
      <c r="B1596" s="156"/>
      <c r="D1596" s="150" t="s">
        <v>177</v>
      </c>
      <c r="E1596" s="157" t="s">
        <v>19</v>
      </c>
      <c r="F1596" s="158" t="s">
        <v>1502</v>
      </c>
      <c r="H1596" s="159">
        <v>1004.22</v>
      </c>
      <c r="I1596" s="160"/>
      <c r="L1596" s="156"/>
      <c r="M1596" s="161"/>
      <c r="T1596" s="162"/>
      <c r="AT1596" s="157" t="s">
        <v>177</v>
      </c>
      <c r="AU1596" s="157" t="s">
        <v>82</v>
      </c>
      <c r="AV1596" s="13" t="s">
        <v>82</v>
      </c>
      <c r="AW1596" s="13" t="s">
        <v>33</v>
      </c>
      <c r="AX1596" s="13" t="s">
        <v>80</v>
      </c>
      <c r="AY1596" s="157" t="s">
        <v>166</v>
      </c>
    </row>
    <row r="1597" spans="2:65" s="1" customFormat="1" ht="24.2" customHeight="1">
      <c r="B1597" s="33"/>
      <c r="C1597" s="170" t="s">
        <v>1872</v>
      </c>
      <c r="D1597" s="170" t="s">
        <v>277</v>
      </c>
      <c r="E1597" s="171" t="s">
        <v>1863</v>
      </c>
      <c r="F1597" s="172" t="s">
        <v>1864</v>
      </c>
      <c r="G1597" s="173" t="s">
        <v>188</v>
      </c>
      <c r="H1597" s="174">
        <v>1054.431</v>
      </c>
      <c r="I1597" s="175"/>
      <c r="J1597" s="176">
        <f>ROUND(I1597*H1597,2)</f>
        <v>0</v>
      </c>
      <c r="K1597" s="172" t="s">
        <v>172</v>
      </c>
      <c r="L1597" s="177"/>
      <c r="M1597" s="178" t="s">
        <v>19</v>
      </c>
      <c r="N1597" s="179" t="s">
        <v>43</v>
      </c>
      <c r="P1597" s="141">
        <f>O1597*H1597</f>
        <v>0</v>
      </c>
      <c r="Q1597" s="141">
        <v>2.8999999999999998E-3</v>
      </c>
      <c r="R1597" s="141">
        <f>Q1597*H1597</f>
        <v>3.0578498999999999</v>
      </c>
      <c r="S1597" s="141">
        <v>0</v>
      </c>
      <c r="T1597" s="142">
        <f>S1597*H1597</f>
        <v>0</v>
      </c>
      <c r="AR1597" s="143" t="s">
        <v>368</v>
      </c>
      <c r="AT1597" s="143" t="s">
        <v>277</v>
      </c>
      <c r="AU1597" s="143" t="s">
        <v>82</v>
      </c>
      <c r="AY1597" s="18" t="s">
        <v>166</v>
      </c>
      <c r="BE1597" s="144">
        <f>IF(N1597="základní",J1597,0)</f>
        <v>0</v>
      </c>
      <c r="BF1597" s="144">
        <f>IF(N1597="snížená",J1597,0)</f>
        <v>0</v>
      </c>
      <c r="BG1597" s="144">
        <f>IF(N1597="zákl. přenesená",J1597,0)</f>
        <v>0</v>
      </c>
      <c r="BH1597" s="144">
        <f>IF(N1597="sníž. přenesená",J1597,0)</f>
        <v>0</v>
      </c>
      <c r="BI1597" s="144">
        <f>IF(N1597="nulová",J1597,0)</f>
        <v>0</v>
      </c>
      <c r="BJ1597" s="18" t="s">
        <v>80</v>
      </c>
      <c r="BK1597" s="144">
        <f>ROUND(I1597*H1597,2)</f>
        <v>0</v>
      </c>
      <c r="BL1597" s="18" t="s">
        <v>283</v>
      </c>
      <c r="BM1597" s="143" t="s">
        <v>1873</v>
      </c>
    </row>
    <row r="1598" spans="2:65" s="13" customFormat="1" ht="11.25">
      <c r="B1598" s="156"/>
      <c r="D1598" s="150" t="s">
        <v>177</v>
      </c>
      <c r="F1598" s="158" t="s">
        <v>1874</v>
      </c>
      <c r="H1598" s="159">
        <v>1054.431</v>
      </c>
      <c r="I1598" s="160"/>
      <c r="L1598" s="156"/>
      <c r="M1598" s="161"/>
      <c r="T1598" s="162"/>
      <c r="AT1598" s="157" t="s">
        <v>177</v>
      </c>
      <c r="AU1598" s="157" t="s">
        <v>82</v>
      </c>
      <c r="AV1598" s="13" t="s">
        <v>82</v>
      </c>
      <c r="AW1598" s="13" t="s">
        <v>4</v>
      </c>
      <c r="AX1598" s="13" t="s">
        <v>80</v>
      </c>
      <c r="AY1598" s="157" t="s">
        <v>166</v>
      </c>
    </row>
    <row r="1599" spans="2:65" s="1" customFormat="1" ht="37.9" customHeight="1">
      <c r="B1599" s="33"/>
      <c r="C1599" s="132" t="s">
        <v>1875</v>
      </c>
      <c r="D1599" s="132" t="s">
        <v>168</v>
      </c>
      <c r="E1599" s="133" t="s">
        <v>1876</v>
      </c>
      <c r="F1599" s="134" t="s">
        <v>1877</v>
      </c>
      <c r="G1599" s="135" t="s">
        <v>188</v>
      </c>
      <c r="H1599" s="136">
        <v>259.74</v>
      </c>
      <c r="I1599" s="137"/>
      <c r="J1599" s="138">
        <f>ROUND(I1599*H1599,2)</f>
        <v>0</v>
      </c>
      <c r="K1599" s="134" t="s">
        <v>172</v>
      </c>
      <c r="L1599" s="33"/>
      <c r="M1599" s="139" t="s">
        <v>19</v>
      </c>
      <c r="N1599" s="140" t="s">
        <v>43</v>
      </c>
      <c r="P1599" s="141">
        <f>O1599*H1599</f>
        <v>0</v>
      </c>
      <c r="Q1599" s="141">
        <v>0</v>
      </c>
      <c r="R1599" s="141">
        <f>Q1599*H1599</f>
        <v>0</v>
      </c>
      <c r="S1599" s="141">
        <v>0</v>
      </c>
      <c r="T1599" s="142">
        <f>S1599*H1599</f>
        <v>0</v>
      </c>
      <c r="AR1599" s="143" t="s">
        <v>283</v>
      </c>
      <c r="AT1599" s="143" t="s">
        <v>168</v>
      </c>
      <c r="AU1599" s="143" t="s">
        <v>82</v>
      </c>
      <c r="AY1599" s="18" t="s">
        <v>166</v>
      </c>
      <c r="BE1599" s="144">
        <f>IF(N1599="základní",J1599,0)</f>
        <v>0</v>
      </c>
      <c r="BF1599" s="144">
        <f>IF(N1599="snížená",J1599,0)</f>
        <v>0</v>
      </c>
      <c r="BG1599" s="144">
        <f>IF(N1599="zákl. přenesená",J1599,0)</f>
        <v>0</v>
      </c>
      <c r="BH1599" s="144">
        <f>IF(N1599="sníž. přenesená",J1599,0)</f>
        <v>0</v>
      </c>
      <c r="BI1599" s="144">
        <f>IF(N1599="nulová",J1599,0)</f>
        <v>0</v>
      </c>
      <c r="BJ1599" s="18" t="s">
        <v>80</v>
      </c>
      <c r="BK1599" s="144">
        <f>ROUND(I1599*H1599,2)</f>
        <v>0</v>
      </c>
      <c r="BL1599" s="18" t="s">
        <v>283</v>
      </c>
      <c r="BM1599" s="143" t="s">
        <v>1878</v>
      </c>
    </row>
    <row r="1600" spans="2:65" s="1" customFormat="1" ht="11.25">
      <c r="B1600" s="33"/>
      <c r="D1600" s="145" t="s">
        <v>175</v>
      </c>
      <c r="F1600" s="146" t="s">
        <v>1879</v>
      </c>
      <c r="I1600" s="147"/>
      <c r="L1600" s="33"/>
      <c r="M1600" s="148"/>
      <c r="T1600" s="54"/>
      <c r="AT1600" s="18" t="s">
        <v>175</v>
      </c>
      <c r="AU1600" s="18" t="s">
        <v>82</v>
      </c>
    </row>
    <row r="1601" spans="2:65" s="12" customFormat="1" ht="11.25">
      <c r="B1601" s="149"/>
      <c r="D1601" s="150" t="s">
        <v>177</v>
      </c>
      <c r="E1601" s="151" t="s">
        <v>19</v>
      </c>
      <c r="F1601" s="152" t="s">
        <v>407</v>
      </c>
      <c r="H1601" s="151" t="s">
        <v>19</v>
      </c>
      <c r="I1601" s="153"/>
      <c r="L1601" s="149"/>
      <c r="M1601" s="154"/>
      <c r="T1601" s="155"/>
      <c r="AT1601" s="151" t="s">
        <v>177</v>
      </c>
      <c r="AU1601" s="151" t="s">
        <v>82</v>
      </c>
      <c r="AV1601" s="12" t="s">
        <v>80</v>
      </c>
      <c r="AW1601" s="12" t="s">
        <v>33</v>
      </c>
      <c r="AX1601" s="12" t="s">
        <v>72</v>
      </c>
      <c r="AY1601" s="151" t="s">
        <v>166</v>
      </c>
    </row>
    <row r="1602" spans="2:65" s="12" customFormat="1" ht="11.25">
      <c r="B1602" s="149"/>
      <c r="D1602" s="150" t="s">
        <v>177</v>
      </c>
      <c r="E1602" s="151" t="s">
        <v>19</v>
      </c>
      <c r="F1602" s="152" t="s">
        <v>1498</v>
      </c>
      <c r="H1602" s="151" t="s">
        <v>19</v>
      </c>
      <c r="I1602" s="153"/>
      <c r="L1602" s="149"/>
      <c r="M1602" s="154"/>
      <c r="T1602" s="155"/>
      <c r="AT1602" s="151" t="s">
        <v>177</v>
      </c>
      <c r="AU1602" s="151" t="s">
        <v>82</v>
      </c>
      <c r="AV1602" s="12" t="s">
        <v>80</v>
      </c>
      <c r="AW1602" s="12" t="s">
        <v>33</v>
      </c>
      <c r="AX1602" s="12" t="s">
        <v>72</v>
      </c>
      <c r="AY1602" s="151" t="s">
        <v>166</v>
      </c>
    </row>
    <row r="1603" spans="2:65" s="12" customFormat="1" ht="11.25">
      <c r="B1603" s="149"/>
      <c r="D1603" s="150" t="s">
        <v>177</v>
      </c>
      <c r="E1603" s="151" t="s">
        <v>19</v>
      </c>
      <c r="F1603" s="152" t="s">
        <v>1880</v>
      </c>
      <c r="H1603" s="151" t="s">
        <v>19</v>
      </c>
      <c r="I1603" s="153"/>
      <c r="L1603" s="149"/>
      <c r="M1603" s="154"/>
      <c r="T1603" s="155"/>
      <c r="AT1603" s="151" t="s">
        <v>177</v>
      </c>
      <c r="AU1603" s="151" t="s">
        <v>82</v>
      </c>
      <c r="AV1603" s="12" t="s">
        <v>80</v>
      </c>
      <c r="AW1603" s="12" t="s">
        <v>33</v>
      </c>
      <c r="AX1603" s="12" t="s">
        <v>72</v>
      </c>
      <c r="AY1603" s="151" t="s">
        <v>166</v>
      </c>
    </row>
    <row r="1604" spans="2:65" s="13" customFormat="1" ht="11.25">
      <c r="B1604" s="156"/>
      <c r="D1604" s="150" t="s">
        <v>177</v>
      </c>
      <c r="E1604" s="157" t="s">
        <v>19</v>
      </c>
      <c r="F1604" s="158" t="s">
        <v>1499</v>
      </c>
      <c r="H1604" s="159">
        <v>259.74</v>
      </c>
      <c r="I1604" s="160"/>
      <c r="L1604" s="156"/>
      <c r="M1604" s="161"/>
      <c r="T1604" s="162"/>
      <c r="AT1604" s="157" t="s">
        <v>177</v>
      </c>
      <c r="AU1604" s="157" t="s">
        <v>82</v>
      </c>
      <c r="AV1604" s="13" t="s">
        <v>82</v>
      </c>
      <c r="AW1604" s="13" t="s">
        <v>33</v>
      </c>
      <c r="AX1604" s="13" t="s">
        <v>80</v>
      </c>
      <c r="AY1604" s="157" t="s">
        <v>166</v>
      </c>
    </row>
    <row r="1605" spans="2:65" s="1" customFormat="1" ht="24.2" customHeight="1">
      <c r="B1605" s="33"/>
      <c r="C1605" s="170" t="s">
        <v>1881</v>
      </c>
      <c r="D1605" s="170" t="s">
        <v>277</v>
      </c>
      <c r="E1605" s="171" t="s">
        <v>1882</v>
      </c>
      <c r="F1605" s="172" t="s">
        <v>1883</v>
      </c>
      <c r="G1605" s="173" t="s">
        <v>188</v>
      </c>
      <c r="H1605" s="174">
        <v>272.72699999999998</v>
      </c>
      <c r="I1605" s="175"/>
      <c r="J1605" s="176">
        <f>ROUND(I1605*H1605,2)</f>
        <v>0</v>
      </c>
      <c r="K1605" s="172" t="s">
        <v>172</v>
      </c>
      <c r="L1605" s="177"/>
      <c r="M1605" s="178" t="s">
        <v>19</v>
      </c>
      <c r="N1605" s="179" t="s">
        <v>43</v>
      </c>
      <c r="P1605" s="141">
        <f>O1605*H1605</f>
        <v>0</v>
      </c>
      <c r="Q1605" s="141">
        <v>2E-3</v>
      </c>
      <c r="R1605" s="141">
        <f>Q1605*H1605</f>
        <v>0.54545399999999999</v>
      </c>
      <c r="S1605" s="141">
        <v>0</v>
      </c>
      <c r="T1605" s="142">
        <f>S1605*H1605</f>
        <v>0</v>
      </c>
      <c r="AR1605" s="143" t="s">
        <v>368</v>
      </c>
      <c r="AT1605" s="143" t="s">
        <v>277</v>
      </c>
      <c r="AU1605" s="143" t="s">
        <v>82</v>
      </c>
      <c r="AY1605" s="18" t="s">
        <v>166</v>
      </c>
      <c r="BE1605" s="144">
        <f>IF(N1605="základní",J1605,0)</f>
        <v>0</v>
      </c>
      <c r="BF1605" s="144">
        <f>IF(N1605="snížená",J1605,0)</f>
        <v>0</v>
      </c>
      <c r="BG1605" s="144">
        <f>IF(N1605="zákl. přenesená",J1605,0)</f>
        <v>0</v>
      </c>
      <c r="BH1605" s="144">
        <f>IF(N1605="sníž. přenesená",J1605,0)</f>
        <v>0</v>
      </c>
      <c r="BI1605" s="144">
        <f>IF(N1605="nulová",J1605,0)</f>
        <v>0</v>
      </c>
      <c r="BJ1605" s="18" t="s">
        <v>80</v>
      </c>
      <c r="BK1605" s="144">
        <f>ROUND(I1605*H1605,2)</f>
        <v>0</v>
      </c>
      <c r="BL1605" s="18" t="s">
        <v>283</v>
      </c>
      <c r="BM1605" s="143" t="s">
        <v>1884</v>
      </c>
    </row>
    <row r="1606" spans="2:65" s="13" customFormat="1" ht="11.25">
      <c r="B1606" s="156"/>
      <c r="D1606" s="150" t="s">
        <v>177</v>
      </c>
      <c r="F1606" s="158" t="s">
        <v>1885</v>
      </c>
      <c r="H1606" s="159">
        <v>272.72699999999998</v>
      </c>
      <c r="I1606" s="160"/>
      <c r="L1606" s="156"/>
      <c r="M1606" s="161"/>
      <c r="T1606" s="162"/>
      <c r="AT1606" s="157" t="s">
        <v>177</v>
      </c>
      <c r="AU1606" s="157" t="s">
        <v>82</v>
      </c>
      <c r="AV1606" s="13" t="s">
        <v>82</v>
      </c>
      <c r="AW1606" s="13" t="s">
        <v>4</v>
      </c>
      <c r="AX1606" s="13" t="s">
        <v>80</v>
      </c>
      <c r="AY1606" s="157" t="s">
        <v>166</v>
      </c>
    </row>
    <row r="1607" spans="2:65" s="1" customFormat="1" ht="24.2" customHeight="1">
      <c r="B1607" s="33"/>
      <c r="C1607" s="170" t="s">
        <v>1886</v>
      </c>
      <c r="D1607" s="170" t="s">
        <v>277</v>
      </c>
      <c r="E1607" s="171" t="s">
        <v>1887</v>
      </c>
      <c r="F1607" s="172" t="s">
        <v>1888</v>
      </c>
      <c r="G1607" s="173" t="s">
        <v>188</v>
      </c>
      <c r="H1607" s="174">
        <v>272.72699999999998</v>
      </c>
      <c r="I1607" s="175"/>
      <c r="J1607" s="176">
        <f>ROUND(I1607*H1607,2)</f>
        <v>0</v>
      </c>
      <c r="K1607" s="172" t="s">
        <v>172</v>
      </c>
      <c r="L1607" s="177"/>
      <c r="M1607" s="178" t="s">
        <v>19</v>
      </c>
      <c r="N1607" s="179" t="s">
        <v>43</v>
      </c>
      <c r="P1607" s="141">
        <f>O1607*H1607</f>
        <v>0</v>
      </c>
      <c r="Q1607" s="141">
        <v>2.5000000000000001E-3</v>
      </c>
      <c r="R1607" s="141">
        <f>Q1607*H1607</f>
        <v>0.68181749999999997</v>
      </c>
      <c r="S1607" s="141">
        <v>0</v>
      </c>
      <c r="T1607" s="142">
        <f>S1607*H1607</f>
        <v>0</v>
      </c>
      <c r="AR1607" s="143" t="s">
        <v>368</v>
      </c>
      <c r="AT1607" s="143" t="s">
        <v>277</v>
      </c>
      <c r="AU1607" s="143" t="s">
        <v>82</v>
      </c>
      <c r="AY1607" s="18" t="s">
        <v>166</v>
      </c>
      <c r="BE1607" s="144">
        <f>IF(N1607="základní",J1607,0)</f>
        <v>0</v>
      </c>
      <c r="BF1607" s="144">
        <f>IF(N1607="snížená",J1607,0)</f>
        <v>0</v>
      </c>
      <c r="BG1607" s="144">
        <f>IF(N1607="zákl. přenesená",J1607,0)</f>
        <v>0</v>
      </c>
      <c r="BH1607" s="144">
        <f>IF(N1607="sníž. přenesená",J1607,0)</f>
        <v>0</v>
      </c>
      <c r="BI1607" s="144">
        <f>IF(N1607="nulová",J1607,0)</f>
        <v>0</v>
      </c>
      <c r="BJ1607" s="18" t="s">
        <v>80</v>
      </c>
      <c r="BK1607" s="144">
        <f>ROUND(I1607*H1607,2)</f>
        <v>0</v>
      </c>
      <c r="BL1607" s="18" t="s">
        <v>283</v>
      </c>
      <c r="BM1607" s="143" t="s">
        <v>1889</v>
      </c>
    </row>
    <row r="1608" spans="2:65" s="13" customFormat="1" ht="11.25">
      <c r="B1608" s="156"/>
      <c r="D1608" s="150" t="s">
        <v>177</v>
      </c>
      <c r="F1608" s="158" t="s">
        <v>1885</v>
      </c>
      <c r="H1608" s="159">
        <v>272.72699999999998</v>
      </c>
      <c r="I1608" s="160"/>
      <c r="L1608" s="156"/>
      <c r="M1608" s="161"/>
      <c r="T1608" s="162"/>
      <c r="AT1608" s="157" t="s">
        <v>177</v>
      </c>
      <c r="AU1608" s="157" t="s">
        <v>82</v>
      </c>
      <c r="AV1608" s="13" t="s">
        <v>82</v>
      </c>
      <c r="AW1608" s="13" t="s">
        <v>4</v>
      </c>
      <c r="AX1608" s="13" t="s">
        <v>80</v>
      </c>
      <c r="AY1608" s="157" t="s">
        <v>166</v>
      </c>
    </row>
    <row r="1609" spans="2:65" s="1" customFormat="1" ht="49.15" customHeight="1">
      <c r="B1609" s="33"/>
      <c r="C1609" s="132" t="s">
        <v>1890</v>
      </c>
      <c r="D1609" s="132" t="s">
        <v>168</v>
      </c>
      <c r="E1609" s="133" t="s">
        <v>1891</v>
      </c>
      <c r="F1609" s="134" t="s">
        <v>1892</v>
      </c>
      <c r="G1609" s="135" t="s">
        <v>188</v>
      </c>
      <c r="H1609" s="136">
        <v>259.74</v>
      </c>
      <c r="I1609" s="137"/>
      <c r="J1609" s="138">
        <f>ROUND(I1609*H1609,2)</f>
        <v>0</v>
      </c>
      <c r="K1609" s="134" t="s">
        <v>172</v>
      </c>
      <c r="L1609" s="33"/>
      <c r="M1609" s="139" t="s">
        <v>19</v>
      </c>
      <c r="N1609" s="140" t="s">
        <v>43</v>
      </c>
      <c r="P1609" s="141">
        <f>O1609*H1609</f>
        <v>0</v>
      </c>
      <c r="Q1609" s="141">
        <v>6.9999999999999994E-5</v>
      </c>
      <c r="R1609" s="141">
        <f>Q1609*H1609</f>
        <v>1.8181799999999998E-2</v>
      </c>
      <c r="S1609" s="141">
        <v>0</v>
      </c>
      <c r="T1609" s="142">
        <f>S1609*H1609</f>
        <v>0</v>
      </c>
      <c r="AR1609" s="143" t="s">
        <v>283</v>
      </c>
      <c r="AT1609" s="143" t="s">
        <v>168</v>
      </c>
      <c r="AU1609" s="143" t="s">
        <v>82</v>
      </c>
      <c r="AY1609" s="18" t="s">
        <v>166</v>
      </c>
      <c r="BE1609" s="144">
        <f>IF(N1609="základní",J1609,0)</f>
        <v>0</v>
      </c>
      <c r="BF1609" s="144">
        <f>IF(N1609="snížená",J1609,0)</f>
        <v>0</v>
      </c>
      <c r="BG1609" s="144">
        <f>IF(N1609="zákl. přenesená",J1609,0)</f>
        <v>0</v>
      </c>
      <c r="BH1609" s="144">
        <f>IF(N1609="sníž. přenesená",J1609,0)</f>
        <v>0</v>
      </c>
      <c r="BI1609" s="144">
        <f>IF(N1609="nulová",J1609,0)</f>
        <v>0</v>
      </c>
      <c r="BJ1609" s="18" t="s">
        <v>80</v>
      </c>
      <c r="BK1609" s="144">
        <f>ROUND(I1609*H1609,2)</f>
        <v>0</v>
      </c>
      <c r="BL1609" s="18" t="s">
        <v>283</v>
      </c>
      <c r="BM1609" s="143" t="s">
        <v>1893</v>
      </c>
    </row>
    <row r="1610" spans="2:65" s="1" customFormat="1" ht="11.25">
      <c r="B1610" s="33"/>
      <c r="D1610" s="145" t="s">
        <v>175</v>
      </c>
      <c r="F1610" s="146" t="s">
        <v>1894</v>
      </c>
      <c r="I1610" s="147"/>
      <c r="L1610" s="33"/>
      <c r="M1610" s="148"/>
      <c r="T1610" s="54"/>
      <c r="AT1610" s="18" t="s">
        <v>175</v>
      </c>
      <c r="AU1610" s="18" t="s">
        <v>82</v>
      </c>
    </row>
    <row r="1611" spans="2:65" s="12" customFormat="1" ht="11.25">
      <c r="B1611" s="149"/>
      <c r="D1611" s="150" t="s">
        <v>177</v>
      </c>
      <c r="E1611" s="151" t="s">
        <v>19</v>
      </c>
      <c r="F1611" s="152" t="s">
        <v>407</v>
      </c>
      <c r="H1611" s="151" t="s">
        <v>19</v>
      </c>
      <c r="I1611" s="153"/>
      <c r="L1611" s="149"/>
      <c r="M1611" s="154"/>
      <c r="T1611" s="155"/>
      <c r="AT1611" s="151" t="s">
        <v>177</v>
      </c>
      <c r="AU1611" s="151" t="s">
        <v>82</v>
      </c>
      <c r="AV1611" s="12" t="s">
        <v>80</v>
      </c>
      <c r="AW1611" s="12" t="s">
        <v>33</v>
      </c>
      <c r="AX1611" s="12" t="s">
        <v>72</v>
      </c>
      <c r="AY1611" s="151" t="s">
        <v>166</v>
      </c>
    </row>
    <row r="1612" spans="2:65" s="12" customFormat="1" ht="11.25">
      <c r="B1612" s="149"/>
      <c r="D1612" s="150" t="s">
        <v>177</v>
      </c>
      <c r="E1612" s="151" t="s">
        <v>19</v>
      </c>
      <c r="F1612" s="152" t="s">
        <v>1498</v>
      </c>
      <c r="H1612" s="151" t="s">
        <v>19</v>
      </c>
      <c r="I1612" s="153"/>
      <c r="L1612" s="149"/>
      <c r="M1612" s="154"/>
      <c r="T1612" s="155"/>
      <c r="AT1612" s="151" t="s">
        <v>177</v>
      </c>
      <c r="AU1612" s="151" t="s">
        <v>82</v>
      </c>
      <c r="AV1612" s="12" t="s">
        <v>80</v>
      </c>
      <c r="AW1612" s="12" t="s">
        <v>33</v>
      </c>
      <c r="AX1612" s="12" t="s">
        <v>72</v>
      </c>
      <c r="AY1612" s="151" t="s">
        <v>166</v>
      </c>
    </row>
    <row r="1613" spans="2:65" s="12" customFormat="1" ht="11.25">
      <c r="B1613" s="149"/>
      <c r="D1613" s="150" t="s">
        <v>177</v>
      </c>
      <c r="E1613" s="151" t="s">
        <v>19</v>
      </c>
      <c r="F1613" s="152" t="s">
        <v>1880</v>
      </c>
      <c r="H1613" s="151" t="s">
        <v>19</v>
      </c>
      <c r="I1613" s="153"/>
      <c r="L1613" s="149"/>
      <c r="M1613" s="154"/>
      <c r="T1613" s="155"/>
      <c r="AT1613" s="151" t="s">
        <v>177</v>
      </c>
      <c r="AU1613" s="151" t="s">
        <v>82</v>
      </c>
      <c r="AV1613" s="12" t="s">
        <v>80</v>
      </c>
      <c r="AW1613" s="12" t="s">
        <v>33</v>
      </c>
      <c r="AX1613" s="12" t="s">
        <v>72</v>
      </c>
      <c r="AY1613" s="151" t="s">
        <v>166</v>
      </c>
    </row>
    <row r="1614" spans="2:65" s="13" customFormat="1" ht="11.25">
      <c r="B1614" s="156"/>
      <c r="D1614" s="150" t="s">
        <v>177</v>
      </c>
      <c r="E1614" s="157" t="s">
        <v>19</v>
      </c>
      <c r="F1614" s="158" t="s">
        <v>1499</v>
      </c>
      <c r="H1614" s="159">
        <v>259.74</v>
      </c>
      <c r="I1614" s="160"/>
      <c r="L1614" s="156"/>
      <c r="M1614" s="161"/>
      <c r="T1614" s="162"/>
      <c r="AT1614" s="157" t="s">
        <v>177</v>
      </c>
      <c r="AU1614" s="157" t="s">
        <v>82</v>
      </c>
      <c r="AV1614" s="13" t="s">
        <v>82</v>
      </c>
      <c r="AW1614" s="13" t="s">
        <v>33</v>
      </c>
      <c r="AX1614" s="13" t="s">
        <v>80</v>
      </c>
      <c r="AY1614" s="157" t="s">
        <v>166</v>
      </c>
    </row>
    <row r="1615" spans="2:65" s="1" customFormat="1" ht="37.9" customHeight="1">
      <c r="B1615" s="33"/>
      <c r="C1615" s="132" t="s">
        <v>1895</v>
      </c>
      <c r="D1615" s="132" t="s">
        <v>168</v>
      </c>
      <c r="E1615" s="133" t="s">
        <v>1896</v>
      </c>
      <c r="F1615" s="134" t="s">
        <v>1897</v>
      </c>
      <c r="G1615" s="135" t="s">
        <v>188</v>
      </c>
      <c r="H1615" s="136">
        <v>259.74</v>
      </c>
      <c r="I1615" s="137"/>
      <c r="J1615" s="138">
        <f>ROUND(I1615*H1615,2)</f>
        <v>0</v>
      </c>
      <c r="K1615" s="134" t="s">
        <v>172</v>
      </c>
      <c r="L1615" s="33"/>
      <c r="M1615" s="139" t="s">
        <v>19</v>
      </c>
      <c r="N1615" s="140" t="s">
        <v>43</v>
      </c>
      <c r="P1615" s="141">
        <f>O1615*H1615</f>
        <v>0</v>
      </c>
      <c r="Q1615" s="141">
        <v>1.2E-4</v>
      </c>
      <c r="R1615" s="141">
        <f>Q1615*H1615</f>
        <v>3.1168800000000003E-2</v>
      </c>
      <c r="S1615" s="141">
        <v>0</v>
      </c>
      <c r="T1615" s="142">
        <f>S1615*H1615</f>
        <v>0</v>
      </c>
      <c r="AR1615" s="143" t="s">
        <v>283</v>
      </c>
      <c r="AT1615" s="143" t="s">
        <v>168</v>
      </c>
      <c r="AU1615" s="143" t="s">
        <v>82</v>
      </c>
      <c r="AY1615" s="18" t="s">
        <v>166</v>
      </c>
      <c r="BE1615" s="144">
        <f>IF(N1615="základní",J1615,0)</f>
        <v>0</v>
      </c>
      <c r="BF1615" s="144">
        <f>IF(N1615="snížená",J1615,0)</f>
        <v>0</v>
      </c>
      <c r="BG1615" s="144">
        <f>IF(N1615="zákl. přenesená",J1615,0)</f>
        <v>0</v>
      </c>
      <c r="BH1615" s="144">
        <f>IF(N1615="sníž. přenesená",J1615,0)</f>
        <v>0</v>
      </c>
      <c r="BI1615" s="144">
        <f>IF(N1615="nulová",J1615,0)</f>
        <v>0</v>
      </c>
      <c r="BJ1615" s="18" t="s">
        <v>80</v>
      </c>
      <c r="BK1615" s="144">
        <f>ROUND(I1615*H1615,2)</f>
        <v>0</v>
      </c>
      <c r="BL1615" s="18" t="s">
        <v>283</v>
      </c>
      <c r="BM1615" s="143" t="s">
        <v>1898</v>
      </c>
    </row>
    <row r="1616" spans="2:65" s="1" customFormat="1" ht="11.25">
      <c r="B1616" s="33"/>
      <c r="D1616" s="145" t="s">
        <v>175</v>
      </c>
      <c r="F1616" s="146" t="s">
        <v>1899</v>
      </c>
      <c r="I1616" s="147"/>
      <c r="L1616" s="33"/>
      <c r="M1616" s="148"/>
      <c r="T1616" s="54"/>
      <c r="AT1616" s="18" t="s">
        <v>175</v>
      </c>
      <c r="AU1616" s="18" t="s">
        <v>82</v>
      </c>
    </row>
    <row r="1617" spans="2:65" s="12" customFormat="1" ht="11.25">
      <c r="B1617" s="149"/>
      <c r="D1617" s="150" t="s">
        <v>177</v>
      </c>
      <c r="E1617" s="151" t="s">
        <v>19</v>
      </c>
      <c r="F1617" s="152" t="s">
        <v>407</v>
      </c>
      <c r="H1617" s="151" t="s">
        <v>19</v>
      </c>
      <c r="I1617" s="153"/>
      <c r="L1617" s="149"/>
      <c r="M1617" s="154"/>
      <c r="T1617" s="155"/>
      <c r="AT1617" s="151" t="s">
        <v>177</v>
      </c>
      <c r="AU1617" s="151" t="s">
        <v>82</v>
      </c>
      <c r="AV1617" s="12" t="s">
        <v>80</v>
      </c>
      <c r="AW1617" s="12" t="s">
        <v>33</v>
      </c>
      <c r="AX1617" s="12" t="s">
        <v>72</v>
      </c>
      <c r="AY1617" s="151" t="s">
        <v>166</v>
      </c>
    </row>
    <row r="1618" spans="2:65" s="12" customFormat="1" ht="11.25">
      <c r="B1618" s="149"/>
      <c r="D1618" s="150" t="s">
        <v>177</v>
      </c>
      <c r="E1618" s="151" t="s">
        <v>19</v>
      </c>
      <c r="F1618" s="152" t="s">
        <v>1498</v>
      </c>
      <c r="H1618" s="151" t="s">
        <v>19</v>
      </c>
      <c r="I1618" s="153"/>
      <c r="L1618" s="149"/>
      <c r="M1618" s="154"/>
      <c r="T1618" s="155"/>
      <c r="AT1618" s="151" t="s">
        <v>177</v>
      </c>
      <c r="AU1618" s="151" t="s">
        <v>82</v>
      </c>
      <c r="AV1618" s="12" t="s">
        <v>80</v>
      </c>
      <c r="AW1618" s="12" t="s">
        <v>33</v>
      </c>
      <c r="AX1618" s="12" t="s">
        <v>72</v>
      </c>
      <c r="AY1618" s="151" t="s">
        <v>166</v>
      </c>
    </row>
    <row r="1619" spans="2:65" s="13" customFormat="1" ht="11.25">
      <c r="B1619" s="156"/>
      <c r="D1619" s="150" t="s">
        <v>177</v>
      </c>
      <c r="E1619" s="157" t="s">
        <v>19</v>
      </c>
      <c r="F1619" s="158" t="s">
        <v>1499</v>
      </c>
      <c r="H1619" s="159">
        <v>259.74</v>
      </c>
      <c r="I1619" s="160"/>
      <c r="L1619" s="156"/>
      <c r="M1619" s="161"/>
      <c r="T1619" s="162"/>
      <c r="AT1619" s="157" t="s">
        <v>177</v>
      </c>
      <c r="AU1619" s="157" t="s">
        <v>82</v>
      </c>
      <c r="AV1619" s="13" t="s">
        <v>82</v>
      </c>
      <c r="AW1619" s="13" t="s">
        <v>33</v>
      </c>
      <c r="AX1619" s="13" t="s">
        <v>80</v>
      </c>
      <c r="AY1619" s="157" t="s">
        <v>166</v>
      </c>
    </row>
    <row r="1620" spans="2:65" s="1" customFormat="1" ht="16.5" customHeight="1">
      <c r="B1620" s="33"/>
      <c r="C1620" s="170" t="s">
        <v>1900</v>
      </c>
      <c r="D1620" s="170" t="s">
        <v>277</v>
      </c>
      <c r="E1620" s="171" t="s">
        <v>1901</v>
      </c>
      <c r="F1620" s="172" t="s">
        <v>1902</v>
      </c>
      <c r="G1620" s="173" t="s">
        <v>197</v>
      </c>
      <c r="H1620" s="174">
        <v>13.635999999999999</v>
      </c>
      <c r="I1620" s="175"/>
      <c r="J1620" s="176">
        <f>ROUND(I1620*H1620,2)</f>
        <v>0</v>
      </c>
      <c r="K1620" s="172" t="s">
        <v>172</v>
      </c>
      <c r="L1620" s="177"/>
      <c r="M1620" s="178" t="s">
        <v>19</v>
      </c>
      <c r="N1620" s="179" t="s">
        <v>43</v>
      </c>
      <c r="P1620" s="141">
        <f>O1620*H1620</f>
        <v>0</v>
      </c>
      <c r="Q1620" s="141">
        <v>0.02</v>
      </c>
      <c r="R1620" s="141">
        <f>Q1620*H1620</f>
        <v>0.27272000000000002</v>
      </c>
      <c r="S1620" s="141">
        <v>0</v>
      </c>
      <c r="T1620" s="142">
        <f>S1620*H1620</f>
        <v>0</v>
      </c>
      <c r="AR1620" s="143" t="s">
        <v>368</v>
      </c>
      <c r="AT1620" s="143" t="s">
        <v>277</v>
      </c>
      <c r="AU1620" s="143" t="s">
        <v>82</v>
      </c>
      <c r="AY1620" s="18" t="s">
        <v>166</v>
      </c>
      <c r="BE1620" s="144">
        <f>IF(N1620="základní",J1620,0)</f>
        <v>0</v>
      </c>
      <c r="BF1620" s="144">
        <f>IF(N1620="snížená",J1620,0)</f>
        <v>0</v>
      </c>
      <c r="BG1620" s="144">
        <f>IF(N1620="zákl. přenesená",J1620,0)</f>
        <v>0</v>
      </c>
      <c r="BH1620" s="144">
        <f>IF(N1620="sníž. přenesená",J1620,0)</f>
        <v>0</v>
      </c>
      <c r="BI1620" s="144">
        <f>IF(N1620="nulová",J1620,0)</f>
        <v>0</v>
      </c>
      <c r="BJ1620" s="18" t="s">
        <v>80</v>
      </c>
      <c r="BK1620" s="144">
        <f>ROUND(I1620*H1620,2)</f>
        <v>0</v>
      </c>
      <c r="BL1620" s="18" t="s">
        <v>283</v>
      </c>
      <c r="BM1620" s="143" t="s">
        <v>1903</v>
      </c>
    </row>
    <row r="1621" spans="2:65" s="12" customFormat="1" ht="11.25">
      <c r="B1621" s="149"/>
      <c r="D1621" s="150" t="s">
        <v>177</v>
      </c>
      <c r="E1621" s="151" t="s">
        <v>19</v>
      </c>
      <c r="F1621" s="152" t="s">
        <v>1904</v>
      </c>
      <c r="H1621" s="151" t="s">
        <v>19</v>
      </c>
      <c r="I1621" s="153"/>
      <c r="L1621" s="149"/>
      <c r="M1621" s="154"/>
      <c r="T1621" s="155"/>
      <c r="AT1621" s="151" t="s">
        <v>177</v>
      </c>
      <c r="AU1621" s="151" t="s">
        <v>82</v>
      </c>
      <c r="AV1621" s="12" t="s">
        <v>80</v>
      </c>
      <c r="AW1621" s="12" t="s">
        <v>33</v>
      </c>
      <c r="AX1621" s="12" t="s">
        <v>72</v>
      </c>
      <c r="AY1621" s="151" t="s">
        <v>166</v>
      </c>
    </row>
    <row r="1622" spans="2:65" s="12" customFormat="1" ht="11.25">
      <c r="B1622" s="149"/>
      <c r="D1622" s="150" t="s">
        <v>177</v>
      </c>
      <c r="E1622" s="151" t="s">
        <v>19</v>
      </c>
      <c r="F1622" s="152" t="s">
        <v>1905</v>
      </c>
      <c r="H1622" s="151" t="s">
        <v>19</v>
      </c>
      <c r="I1622" s="153"/>
      <c r="L1622" s="149"/>
      <c r="M1622" s="154"/>
      <c r="T1622" s="155"/>
      <c r="AT1622" s="151" t="s">
        <v>177</v>
      </c>
      <c r="AU1622" s="151" t="s">
        <v>82</v>
      </c>
      <c r="AV1622" s="12" t="s">
        <v>80</v>
      </c>
      <c r="AW1622" s="12" t="s">
        <v>33</v>
      </c>
      <c r="AX1622" s="12" t="s">
        <v>72</v>
      </c>
      <c r="AY1622" s="151" t="s">
        <v>166</v>
      </c>
    </row>
    <row r="1623" spans="2:65" s="13" customFormat="1" ht="11.25">
      <c r="B1623" s="156"/>
      <c r="D1623" s="150" t="s">
        <v>177</v>
      </c>
      <c r="E1623" s="157" t="s">
        <v>19</v>
      </c>
      <c r="F1623" s="158" t="s">
        <v>1906</v>
      </c>
      <c r="H1623" s="159">
        <v>12.987</v>
      </c>
      <c r="I1623" s="160"/>
      <c r="L1623" s="156"/>
      <c r="M1623" s="161"/>
      <c r="T1623" s="162"/>
      <c r="AT1623" s="157" t="s">
        <v>177</v>
      </c>
      <c r="AU1623" s="157" t="s">
        <v>82</v>
      </c>
      <c r="AV1623" s="13" t="s">
        <v>82</v>
      </c>
      <c r="AW1623" s="13" t="s">
        <v>33</v>
      </c>
      <c r="AX1623" s="13" t="s">
        <v>80</v>
      </c>
      <c r="AY1623" s="157" t="s">
        <v>166</v>
      </c>
    </row>
    <row r="1624" spans="2:65" s="13" customFormat="1" ht="11.25">
      <c r="B1624" s="156"/>
      <c r="D1624" s="150" t="s">
        <v>177</v>
      </c>
      <c r="F1624" s="158" t="s">
        <v>1907</v>
      </c>
      <c r="H1624" s="159">
        <v>13.635999999999999</v>
      </c>
      <c r="I1624" s="160"/>
      <c r="L1624" s="156"/>
      <c r="M1624" s="161"/>
      <c r="T1624" s="162"/>
      <c r="AT1624" s="157" t="s">
        <v>177</v>
      </c>
      <c r="AU1624" s="157" t="s">
        <v>82</v>
      </c>
      <c r="AV1624" s="13" t="s">
        <v>82</v>
      </c>
      <c r="AW1624" s="13" t="s">
        <v>4</v>
      </c>
      <c r="AX1624" s="13" t="s">
        <v>80</v>
      </c>
      <c r="AY1624" s="157" t="s">
        <v>166</v>
      </c>
    </row>
    <row r="1625" spans="2:65" s="1" customFormat="1" ht="49.15" customHeight="1">
      <c r="B1625" s="33"/>
      <c r="C1625" s="132" t="s">
        <v>1908</v>
      </c>
      <c r="D1625" s="132" t="s">
        <v>168</v>
      </c>
      <c r="E1625" s="133" t="s">
        <v>1909</v>
      </c>
      <c r="F1625" s="134" t="s">
        <v>1910</v>
      </c>
      <c r="G1625" s="135" t="s">
        <v>341</v>
      </c>
      <c r="H1625" s="136">
        <v>5.5549999999999997</v>
      </c>
      <c r="I1625" s="137"/>
      <c r="J1625" s="138">
        <f>ROUND(I1625*H1625,2)</f>
        <v>0</v>
      </c>
      <c r="K1625" s="134" t="s">
        <v>172</v>
      </c>
      <c r="L1625" s="33"/>
      <c r="M1625" s="139" t="s">
        <v>19</v>
      </c>
      <c r="N1625" s="140" t="s">
        <v>43</v>
      </c>
      <c r="P1625" s="141">
        <f>O1625*H1625</f>
        <v>0</v>
      </c>
      <c r="Q1625" s="141">
        <v>0</v>
      </c>
      <c r="R1625" s="141">
        <f>Q1625*H1625</f>
        <v>0</v>
      </c>
      <c r="S1625" s="141">
        <v>0</v>
      </c>
      <c r="T1625" s="142">
        <f>S1625*H1625</f>
        <v>0</v>
      </c>
      <c r="AR1625" s="143" t="s">
        <v>283</v>
      </c>
      <c r="AT1625" s="143" t="s">
        <v>168</v>
      </c>
      <c r="AU1625" s="143" t="s">
        <v>82</v>
      </c>
      <c r="AY1625" s="18" t="s">
        <v>166</v>
      </c>
      <c r="BE1625" s="144">
        <f>IF(N1625="základní",J1625,0)</f>
        <v>0</v>
      </c>
      <c r="BF1625" s="144">
        <f>IF(N1625="snížená",J1625,0)</f>
        <v>0</v>
      </c>
      <c r="BG1625" s="144">
        <f>IF(N1625="zákl. přenesená",J1625,0)</f>
        <v>0</v>
      </c>
      <c r="BH1625" s="144">
        <f>IF(N1625="sníž. přenesená",J1625,0)</f>
        <v>0</v>
      </c>
      <c r="BI1625" s="144">
        <f>IF(N1625="nulová",J1625,0)</f>
        <v>0</v>
      </c>
      <c r="BJ1625" s="18" t="s">
        <v>80</v>
      </c>
      <c r="BK1625" s="144">
        <f>ROUND(I1625*H1625,2)</f>
        <v>0</v>
      </c>
      <c r="BL1625" s="18" t="s">
        <v>283</v>
      </c>
      <c r="BM1625" s="143" t="s">
        <v>1911</v>
      </c>
    </row>
    <row r="1626" spans="2:65" s="1" customFormat="1" ht="11.25">
      <c r="B1626" s="33"/>
      <c r="D1626" s="145" t="s">
        <v>175</v>
      </c>
      <c r="F1626" s="146" t="s">
        <v>1912</v>
      </c>
      <c r="I1626" s="147"/>
      <c r="L1626" s="33"/>
      <c r="M1626" s="148"/>
      <c r="T1626" s="54"/>
      <c r="AT1626" s="18" t="s">
        <v>175</v>
      </c>
      <c r="AU1626" s="18" t="s">
        <v>82</v>
      </c>
    </row>
    <row r="1627" spans="2:65" s="11" customFormat="1" ht="22.9" customHeight="1">
      <c r="B1627" s="120"/>
      <c r="D1627" s="121" t="s">
        <v>71</v>
      </c>
      <c r="E1627" s="130" t="s">
        <v>1913</v>
      </c>
      <c r="F1627" s="130" t="s">
        <v>1914</v>
      </c>
      <c r="I1627" s="123"/>
      <c r="J1627" s="131">
        <f>BK1627</f>
        <v>0</v>
      </c>
      <c r="L1627" s="120"/>
      <c r="M1627" s="125"/>
      <c r="P1627" s="126">
        <f>SUM(P1628:P1635)</f>
        <v>0</v>
      </c>
      <c r="R1627" s="126">
        <f>SUM(R1628:R1635)</f>
        <v>2.0740000000000001E-2</v>
      </c>
      <c r="T1627" s="127">
        <f>SUM(T1628:T1635)</f>
        <v>0</v>
      </c>
      <c r="AR1627" s="121" t="s">
        <v>82</v>
      </c>
      <c r="AT1627" s="128" t="s">
        <v>71</v>
      </c>
      <c r="AU1627" s="128" t="s">
        <v>80</v>
      </c>
      <c r="AY1627" s="121" t="s">
        <v>166</v>
      </c>
      <c r="BK1627" s="129">
        <f>SUM(BK1628:BK1635)</f>
        <v>0</v>
      </c>
    </row>
    <row r="1628" spans="2:65" s="1" customFormat="1" ht="21.75" customHeight="1">
      <c r="B1628" s="33"/>
      <c r="C1628" s="132" t="s">
        <v>1915</v>
      </c>
      <c r="D1628" s="132" t="s">
        <v>168</v>
      </c>
      <c r="E1628" s="133" t="s">
        <v>1916</v>
      </c>
      <c r="F1628" s="134" t="s">
        <v>1917</v>
      </c>
      <c r="G1628" s="135" t="s">
        <v>458</v>
      </c>
      <c r="H1628" s="136">
        <v>40</v>
      </c>
      <c r="I1628" s="137"/>
      <c r="J1628" s="138">
        <f>ROUND(I1628*H1628,2)</f>
        <v>0</v>
      </c>
      <c r="K1628" s="134" t="s">
        <v>172</v>
      </c>
      <c r="L1628" s="33"/>
      <c r="M1628" s="139" t="s">
        <v>19</v>
      </c>
      <c r="N1628" s="140" t="s">
        <v>43</v>
      </c>
      <c r="P1628" s="141">
        <f>O1628*H1628</f>
        <v>0</v>
      </c>
      <c r="Q1628" s="141">
        <v>4.8000000000000001E-4</v>
      </c>
      <c r="R1628" s="141">
        <f>Q1628*H1628</f>
        <v>1.9200000000000002E-2</v>
      </c>
      <c r="S1628" s="141">
        <v>0</v>
      </c>
      <c r="T1628" s="142">
        <f>S1628*H1628</f>
        <v>0</v>
      </c>
      <c r="AR1628" s="143" t="s">
        <v>283</v>
      </c>
      <c r="AT1628" s="143" t="s">
        <v>168</v>
      </c>
      <c r="AU1628" s="143" t="s">
        <v>82</v>
      </c>
      <c r="AY1628" s="18" t="s">
        <v>166</v>
      </c>
      <c r="BE1628" s="144">
        <f>IF(N1628="základní",J1628,0)</f>
        <v>0</v>
      </c>
      <c r="BF1628" s="144">
        <f>IF(N1628="snížená",J1628,0)</f>
        <v>0</v>
      </c>
      <c r="BG1628" s="144">
        <f>IF(N1628="zákl. přenesená",J1628,0)</f>
        <v>0</v>
      </c>
      <c r="BH1628" s="144">
        <f>IF(N1628="sníž. přenesená",J1628,0)</f>
        <v>0</v>
      </c>
      <c r="BI1628" s="144">
        <f>IF(N1628="nulová",J1628,0)</f>
        <v>0</v>
      </c>
      <c r="BJ1628" s="18" t="s">
        <v>80</v>
      </c>
      <c r="BK1628" s="144">
        <f>ROUND(I1628*H1628,2)</f>
        <v>0</v>
      </c>
      <c r="BL1628" s="18" t="s">
        <v>283</v>
      </c>
      <c r="BM1628" s="143" t="s">
        <v>1918</v>
      </c>
    </row>
    <row r="1629" spans="2:65" s="1" customFormat="1" ht="11.25">
      <c r="B1629" s="33"/>
      <c r="D1629" s="145" t="s">
        <v>175</v>
      </c>
      <c r="F1629" s="146" t="s">
        <v>1919</v>
      </c>
      <c r="I1629" s="147"/>
      <c r="L1629" s="33"/>
      <c r="M1629" s="148"/>
      <c r="T1629" s="54"/>
      <c r="AT1629" s="18" t="s">
        <v>175</v>
      </c>
      <c r="AU1629" s="18" t="s">
        <v>82</v>
      </c>
    </row>
    <row r="1630" spans="2:65" s="12" customFormat="1" ht="11.25">
      <c r="B1630" s="149"/>
      <c r="D1630" s="150" t="s">
        <v>177</v>
      </c>
      <c r="E1630" s="151" t="s">
        <v>19</v>
      </c>
      <c r="F1630" s="152" t="s">
        <v>876</v>
      </c>
      <c r="H1630" s="151" t="s">
        <v>19</v>
      </c>
      <c r="I1630" s="153"/>
      <c r="L1630" s="149"/>
      <c r="M1630" s="154"/>
      <c r="T1630" s="155"/>
      <c r="AT1630" s="151" t="s">
        <v>177</v>
      </c>
      <c r="AU1630" s="151" t="s">
        <v>82</v>
      </c>
      <c r="AV1630" s="12" t="s">
        <v>80</v>
      </c>
      <c r="AW1630" s="12" t="s">
        <v>33</v>
      </c>
      <c r="AX1630" s="12" t="s">
        <v>72</v>
      </c>
      <c r="AY1630" s="151" t="s">
        <v>166</v>
      </c>
    </row>
    <row r="1631" spans="2:65" s="13" customFormat="1" ht="11.25">
      <c r="B1631" s="156"/>
      <c r="D1631" s="150" t="s">
        <v>177</v>
      </c>
      <c r="E1631" s="157" t="s">
        <v>19</v>
      </c>
      <c r="F1631" s="158" t="s">
        <v>1920</v>
      </c>
      <c r="H1631" s="159">
        <v>40</v>
      </c>
      <c r="I1631" s="160"/>
      <c r="L1631" s="156"/>
      <c r="M1631" s="161"/>
      <c r="T1631" s="162"/>
      <c r="AT1631" s="157" t="s">
        <v>177</v>
      </c>
      <c r="AU1631" s="157" t="s">
        <v>82</v>
      </c>
      <c r="AV1631" s="13" t="s">
        <v>82</v>
      </c>
      <c r="AW1631" s="13" t="s">
        <v>33</v>
      </c>
      <c r="AX1631" s="13" t="s">
        <v>80</v>
      </c>
      <c r="AY1631" s="157" t="s">
        <v>166</v>
      </c>
    </row>
    <row r="1632" spans="2:65" s="1" customFormat="1" ht="16.5" customHeight="1">
      <c r="B1632" s="33"/>
      <c r="C1632" s="132" t="s">
        <v>1921</v>
      </c>
      <c r="D1632" s="132" t="s">
        <v>168</v>
      </c>
      <c r="E1632" s="133" t="s">
        <v>1922</v>
      </c>
      <c r="F1632" s="134" t="s">
        <v>1923</v>
      </c>
      <c r="G1632" s="135" t="s">
        <v>307</v>
      </c>
      <c r="H1632" s="136">
        <v>2</v>
      </c>
      <c r="I1632" s="137"/>
      <c r="J1632" s="138">
        <f>ROUND(I1632*H1632,2)</f>
        <v>0</v>
      </c>
      <c r="K1632" s="134" t="s">
        <v>19</v>
      </c>
      <c r="L1632" s="33"/>
      <c r="M1632" s="139" t="s">
        <v>19</v>
      </c>
      <c r="N1632" s="140" t="s">
        <v>43</v>
      </c>
      <c r="P1632" s="141">
        <f>O1632*H1632</f>
        <v>0</v>
      </c>
      <c r="Q1632" s="141">
        <v>7.6999999999999996E-4</v>
      </c>
      <c r="R1632" s="141">
        <f>Q1632*H1632</f>
        <v>1.5399999999999999E-3</v>
      </c>
      <c r="S1632" s="141">
        <v>0</v>
      </c>
      <c r="T1632" s="142">
        <f>S1632*H1632</f>
        <v>0</v>
      </c>
      <c r="AR1632" s="143" t="s">
        <v>283</v>
      </c>
      <c r="AT1632" s="143" t="s">
        <v>168</v>
      </c>
      <c r="AU1632" s="143" t="s">
        <v>82</v>
      </c>
      <c r="AY1632" s="18" t="s">
        <v>166</v>
      </c>
      <c r="BE1632" s="144">
        <f>IF(N1632="základní",J1632,0)</f>
        <v>0</v>
      </c>
      <c r="BF1632" s="144">
        <f>IF(N1632="snížená",J1632,0)</f>
        <v>0</v>
      </c>
      <c r="BG1632" s="144">
        <f>IF(N1632="zákl. přenesená",J1632,0)</f>
        <v>0</v>
      </c>
      <c r="BH1632" s="144">
        <f>IF(N1632="sníž. přenesená",J1632,0)</f>
        <v>0</v>
      </c>
      <c r="BI1632" s="144">
        <f>IF(N1632="nulová",J1632,0)</f>
        <v>0</v>
      </c>
      <c r="BJ1632" s="18" t="s">
        <v>80</v>
      </c>
      <c r="BK1632" s="144">
        <f>ROUND(I1632*H1632,2)</f>
        <v>0</v>
      </c>
      <c r="BL1632" s="18" t="s">
        <v>283</v>
      </c>
      <c r="BM1632" s="143" t="s">
        <v>1924</v>
      </c>
    </row>
    <row r="1633" spans="2:65" s="12" customFormat="1" ht="11.25">
      <c r="B1633" s="149"/>
      <c r="D1633" s="150" t="s">
        <v>177</v>
      </c>
      <c r="E1633" s="151" t="s">
        <v>19</v>
      </c>
      <c r="F1633" s="152" t="s">
        <v>876</v>
      </c>
      <c r="H1633" s="151" t="s">
        <v>19</v>
      </c>
      <c r="I1633" s="153"/>
      <c r="L1633" s="149"/>
      <c r="M1633" s="154"/>
      <c r="T1633" s="155"/>
      <c r="AT1633" s="151" t="s">
        <v>177</v>
      </c>
      <c r="AU1633" s="151" t="s">
        <v>82</v>
      </c>
      <c r="AV1633" s="12" t="s">
        <v>80</v>
      </c>
      <c r="AW1633" s="12" t="s">
        <v>33</v>
      </c>
      <c r="AX1633" s="12" t="s">
        <v>72</v>
      </c>
      <c r="AY1633" s="151" t="s">
        <v>166</v>
      </c>
    </row>
    <row r="1634" spans="2:65" s="12" customFormat="1" ht="22.5">
      <c r="B1634" s="149"/>
      <c r="D1634" s="150" t="s">
        <v>177</v>
      </c>
      <c r="E1634" s="151" t="s">
        <v>19</v>
      </c>
      <c r="F1634" s="152" t="s">
        <v>1925</v>
      </c>
      <c r="H1634" s="151" t="s">
        <v>19</v>
      </c>
      <c r="I1634" s="153"/>
      <c r="L1634" s="149"/>
      <c r="M1634" s="154"/>
      <c r="T1634" s="155"/>
      <c r="AT1634" s="151" t="s">
        <v>177</v>
      </c>
      <c r="AU1634" s="151" t="s">
        <v>82</v>
      </c>
      <c r="AV1634" s="12" t="s">
        <v>80</v>
      </c>
      <c r="AW1634" s="12" t="s">
        <v>33</v>
      </c>
      <c r="AX1634" s="12" t="s">
        <v>72</v>
      </c>
      <c r="AY1634" s="151" t="s">
        <v>166</v>
      </c>
    </row>
    <row r="1635" spans="2:65" s="13" customFormat="1" ht="11.25">
      <c r="B1635" s="156"/>
      <c r="D1635" s="150" t="s">
        <v>177</v>
      </c>
      <c r="E1635" s="157" t="s">
        <v>19</v>
      </c>
      <c r="F1635" s="158" t="s">
        <v>82</v>
      </c>
      <c r="H1635" s="159">
        <v>2</v>
      </c>
      <c r="I1635" s="160"/>
      <c r="L1635" s="156"/>
      <c r="M1635" s="161"/>
      <c r="T1635" s="162"/>
      <c r="AT1635" s="157" t="s">
        <v>177</v>
      </c>
      <c r="AU1635" s="157" t="s">
        <v>82</v>
      </c>
      <c r="AV1635" s="13" t="s">
        <v>82</v>
      </c>
      <c r="AW1635" s="13" t="s">
        <v>33</v>
      </c>
      <c r="AX1635" s="13" t="s">
        <v>80</v>
      </c>
      <c r="AY1635" s="157" t="s">
        <v>166</v>
      </c>
    </row>
    <row r="1636" spans="2:65" s="11" customFormat="1" ht="22.9" customHeight="1">
      <c r="B1636" s="120"/>
      <c r="D1636" s="121" t="s">
        <v>71</v>
      </c>
      <c r="E1636" s="130" t="s">
        <v>1926</v>
      </c>
      <c r="F1636" s="130" t="s">
        <v>1927</v>
      </c>
      <c r="I1636" s="123"/>
      <c r="J1636" s="131">
        <f>BK1636</f>
        <v>0</v>
      </c>
      <c r="L1636" s="120"/>
      <c r="M1636" s="125"/>
      <c r="P1636" s="126">
        <f>SUM(P1637:P1655)</f>
        <v>0</v>
      </c>
      <c r="R1636" s="126">
        <f>SUM(R1637:R1655)</f>
        <v>2.2269999999999998E-2</v>
      </c>
      <c r="T1636" s="127">
        <f>SUM(T1637:T1655)</f>
        <v>0</v>
      </c>
      <c r="AR1636" s="121" t="s">
        <v>82</v>
      </c>
      <c r="AT1636" s="128" t="s">
        <v>71</v>
      </c>
      <c r="AU1636" s="128" t="s">
        <v>80</v>
      </c>
      <c r="AY1636" s="121" t="s">
        <v>166</v>
      </c>
      <c r="BK1636" s="129">
        <f>SUM(BK1637:BK1655)</f>
        <v>0</v>
      </c>
    </row>
    <row r="1637" spans="2:65" s="1" customFormat="1" ht="37.9" customHeight="1">
      <c r="B1637" s="33"/>
      <c r="C1637" s="132" t="s">
        <v>1928</v>
      </c>
      <c r="D1637" s="132" t="s">
        <v>168</v>
      </c>
      <c r="E1637" s="133" t="s">
        <v>1929</v>
      </c>
      <c r="F1637" s="134" t="s">
        <v>1930</v>
      </c>
      <c r="G1637" s="135" t="s">
        <v>1543</v>
      </c>
      <c r="H1637" s="136">
        <v>1</v>
      </c>
      <c r="I1637" s="137"/>
      <c r="J1637" s="138">
        <f>ROUND(I1637*H1637,2)</f>
        <v>0</v>
      </c>
      <c r="K1637" s="134" t="s">
        <v>172</v>
      </c>
      <c r="L1637" s="33"/>
      <c r="M1637" s="139" t="s">
        <v>19</v>
      </c>
      <c r="N1637" s="140" t="s">
        <v>43</v>
      </c>
      <c r="P1637" s="141">
        <f>O1637*H1637</f>
        <v>0</v>
      </c>
      <c r="Q1637" s="141">
        <v>1.6469999999999999E-2</v>
      </c>
      <c r="R1637" s="141">
        <f>Q1637*H1637</f>
        <v>1.6469999999999999E-2</v>
      </c>
      <c r="S1637" s="141">
        <v>0</v>
      </c>
      <c r="T1637" s="142">
        <f>S1637*H1637</f>
        <v>0</v>
      </c>
      <c r="AR1637" s="143" t="s">
        <v>283</v>
      </c>
      <c r="AT1637" s="143" t="s">
        <v>168</v>
      </c>
      <c r="AU1637" s="143" t="s">
        <v>82</v>
      </c>
      <c r="AY1637" s="18" t="s">
        <v>166</v>
      </c>
      <c r="BE1637" s="144">
        <f>IF(N1637="základní",J1637,0)</f>
        <v>0</v>
      </c>
      <c r="BF1637" s="144">
        <f>IF(N1637="snížená",J1637,0)</f>
        <v>0</v>
      </c>
      <c r="BG1637" s="144">
        <f>IF(N1637="zákl. přenesená",J1637,0)</f>
        <v>0</v>
      </c>
      <c r="BH1637" s="144">
        <f>IF(N1637="sníž. přenesená",J1637,0)</f>
        <v>0</v>
      </c>
      <c r="BI1637" s="144">
        <f>IF(N1637="nulová",J1637,0)</f>
        <v>0</v>
      </c>
      <c r="BJ1637" s="18" t="s">
        <v>80</v>
      </c>
      <c r="BK1637" s="144">
        <f>ROUND(I1637*H1637,2)</f>
        <v>0</v>
      </c>
      <c r="BL1637" s="18" t="s">
        <v>283</v>
      </c>
      <c r="BM1637" s="143" t="s">
        <v>1931</v>
      </c>
    </row>
    <row r="1638" spans="2:65" s="1" customFormat="1" ht="11.25">
      <c r="B1638" s="33"/>
      <c r="D1638" s="145" t="s">
        <v>175</v>
      </c>
      <c r="F1638" s="146" t="s">
        <v>1932</v>
      </c>
      <c r="I1638" s="147"/>
      <c r="L1638" s="33"/>
      <c r="M1638" s="148"/>
      <c r="T1638" s="54"/>
      <c r="AT1638" s="18" t="s">
        <v>175</v>
      </c>
      <c r="AU1638" s="18" t="s">
        <v>82</v>
      </c>
    </row>
    <row r="1639" spans="2:65" s="12" customFormat="1" ht="11.25">
      <c r="B1639" s="149"/>
      <c r="D1639" s="150" t="s">
        <v>177</v>
      </c>
      <c r="E1639" s="151" t="s">
        <v>19</v>
      </c>
      <c r="F1639" s="152" t="s">
        <v>876</v>
      </c>
      <c r="H1639" s="151" t="s">
        <v>19</v>
      </c>
      <c r="I1639" s="153"/>
      <c r="L1639" s="149"/>
      <c r="M1639" s="154"/>
      <c r="T1639" s="155"/>
      <c r="AT1639" s="151" t="s">
        <v>177</v>
      </c>
      <c r="AU1639" s="151" t="s">
        <v>82</v>
      </c>
      <c r="AV1639" s="12" t="s">
        <v>80</v>
      </c>
      <c r="AW1639" s="12" t="s">
        <v>33</v>
      </c>
      <c r="AX1639" s="12" t="s">
        <v>72</v>
      </c>
      <c r="AY1639" s="151" t="s">
        <v>166</v>
      </c>
    </row>
    <row r="1640" spans="2:65" s="13" customFormat="1" ht="11.25">
      <c r="B1640" s="156"/>
      <c r="D1640" s="150" t="s">
        <v>177</v>
      </c>
      <c r="E1640" s="157" t="s">
        <v>19</v>
      </c>
      <c r="F1640" s="158" t="s">
        <v>1933</v>
      </c>
      <c r="H1640" s="159">
        <v>1</v>
      </c>
      <c r="I1640" s="160"/>
      <c r="L1640" s="156"/>
      <c r="M1640" s="161"/>
      <c r="T1640" s="162"/>
      <c r="AT1640" s="157" t="s">
        <v>177</v>
      </c>
      <c r="AU1640" s="157" t="s">
        <v>82</v>
      </c>
      <c r="AV1640" s="13" t="s">
        <v>82</v>
      </c>
      <c r="AW1640" s="13" t="s">
        <v>33</v>
      </c>
      <c r="AX1640" s="13" t="s">
        <v>80</v>
      </c>
      <c r="AY1640" s="157" t="s">
        <v>166</v>
      </c>
    </row>
    <row r="1641" spans="2:65" s="1" customFormat="1" ht="21.75" customHeight="1">
      <c r="B1641" s="33"/>
      <c r="C1641" s="132" t="s">
        <v>1934</v>
      </c>
      <c r="D1641" s="132" t="s">
        <v>168</v>
      </c>
      <c r="E1641" s="133" t="s">
        <v>1935</v>
      </c>
      <c r="F1641" s="134" t="s">
        <v>1936</v>
      </c>
      <c r="G1641" s="135" t="s">
        <v>1543</v>
      </c>
      <c r="H1641" s="136">
        <v>1</v>
      </c>
      <c r="I1641" s="137"/>
      <c r="J1641" s="138">
        <f>ROUND(I1641*H1641,2)</f>
        <v>0</v>
      </c>
      <c r="K1641" s="134" t="s">
        <v>172</v>
      </c>
      <c r="L1641" s="33"/>
      <c r="M1641" s="139" t="s">
        <v>19</v>
      </c>
      <c r="N1641" s="140" t="s">
        <v>43</v>
      </c>
      <c r="P1641" s="141">
        <f>O1641*H1641</f>
        <v>0</v>
      </c>
      <c r="Q1641" s="141">
        <v>1.8E-3</v>
      </c>
      <c r="R1641" s="141">
        <f>Q1641*H1641</f>
        <v>1.8E-3</v>
      </c>
      <c r="S1641" s="141">
        <v>0</v>
      </c>
      <c r="T1641" s="142">
        <f>S1641*H1641</f>
        <v>0</v>
      </c>
      <c r="AR1641" s="143" t="s">
        <v>283</v>
      </c>
      <c r="AT1641" s="143" t="s">
        <v>168</v>
      </c>
      <c r="AU1641" s="143" t="s">
        <v>82</v>
      </c>
      <c r="AY1641" s="18" t="s">
        <v>166</v>
      </c>
      <c r="BE1641" s="144">
        <f>IF(N1641="základní",J1641,0)</f>
        <v>0</v>
      </c>
      <c r="BF1641" s="144">
        <f>IF(N1641="snížená",J1641,0)</f>
        <v>0</v>
      </c>
      <c r="BG1641" s="144">
        <f>IF(N1641="zákl. přenesená",J1641,0)</f>
        <v>0</v>
      </c>
      <c r="BH1641" s="144">
        <f>IF(N1641="sníž. přenesená",J1641,0)</f>
        <v>0</v>
      </c>
      <c r="BI1641" s="144">
        <f>IF(N1641="nulová",J1641,0)</f>
        <v>0</v>
      </c>
      <c r="BJ1641" s="18" t="s">
        <v>80</v>
      </c>
      <c r="BK1641" s="144">
        <f>ROUND(I1641*H1641,2)</f>
        <v>0</v>
      </c>
      <c r="BL1641" s="18" t="s">
        <v>283</v>
      </c>
      <c r="BM1641" s="143" t="s">
        <v>1937</v>
      </c>
    </row>
    <row r="1642" spans="2:65" s="1" customFormat="1" ht="11.25">
      <c r="B1642" s="33"/>
      <c r="D1642" s="145" t="s">
        <v>175</v>
      </c>
      <c r="F1642" s="146" t="s">
        <v>1938</v>
      </c>
      <c r="I1642" s="147"/>
      <c r="L1642" s="33"/>
      <c r="M1642" s="148"/>
      <c r="T1642" s="54"/>
      <c r="AT1642" s="18" t="s">
        <v>175</v>
      </c>
      <c r="AU1642" s="18" t="s">
        <v>82</v>
      </c>
    </row>
    <row r="1643" spans="2:65" s="12" customFormat="1" ht="11.25">
      <c r="B1643" s="149"/>
      <c r="D1643" s="150" t="s">
        <v>177</v>
      </c>
      <c r="E1643" s="151" t="s">
        <v>19</v>
      </c>
      <c r="F1643" s="152" t="s">
        <v>876</v>
      </c>
      <c r="H1643" s="151" t="s">
        <v>19</v>
      </c>
      <c r="I1643" s="153"/>
      <c r="L1643" s="149"/>
      <c r="M1643" s="154"/>
      <c r="T1643" s="155"/>
      <c r="AT1643" s="151" t="s">
        <v>177</v>
      </c>
      <c r="AU1643" s="151" t="s">
        <v>82</v>
      </c>
      <c r="AV1643" s="12" t="s">
        <v>80</v>
      </c>
      <c r="AW1643" s="12" t="s">
        <v>33</v>
      </c>
      <c r="AX1643" s="12" t="s">
        <v>72</v>
      </c>
      <c r="AY1643" s="151" t="s">
        <v>166</v>
      </c>
    </row>
    <row r="1644" spans="2:65" s="13" customFormat="1" ht="11.25">
      <c r="B1644" s="156"/>
      <c r="D1644" s="150" t="s">
        <v>177</v>
      </c>
      <c r="E1644" s="157" t="s">
        <v>19</v>
      </c>
      <c r="F1644" s="158" t="s">
        <v>1933</v>
      </c>
      <c r="H1644" s="159">
        <v>1</v>
      </c>
      <c r="I1644" s="160"/>
      <c r="L1644" s="156"/>
      <c r="M1644" s="161"/>
      <c r="T1644" s="162"/>
      <c r="AT1644" s="157" t="s">
        <v>177</v>
      </c>
      <c r="AU1644" s="157" t="s">
        <v>82</v>
      </c>
      <c r="AV1644" s="13" t="s">
        <v>82</v>
      </c>
      <c r="AW1644" s="13" t="s">
        <v>33</v>
      </c>
      <c r="AX1644" s="13" t="s">
        <v>80</v>
      </c>
      <c r="AY1644" s="157" t="s">
        <v>166</v>
      </c>
    </row>
    <row r="1645" spans="2:65" s="1" customFormat="1" ht="49.15" customHeight="1">
      <c r="B1645" s="33"/>
      <c r="C1645" s="132" t="s">
        <v>1939</v>
      </c>
      <c r="D1645" s="132" t="s">
        <v>168</v>
      </c>
      <c r="E1645" s="133" t="s">
        <v>1940</v>
      </c>
      <c r="F1645" s="134" t="s">
        <v>1941</v>
      </c>
      <c r="G1645" s="135" t="s">
        <v>341</v>
      </c>
      <c r="H1645" s="136">
        <v>2.1999999999999999E-2</v>
      </c>
      <c r="I1645" s="137"/>
      <c r="J1645" s="138">
        <f>ROUND(I1645*H1645,2)</f>
        <v>0</v>
      </c>
      <c r="K1645" s="134" t="s">
        <v>172</v>
      </c>
      <c r="L1645" s="33"/>
      <c r="M1645" s="139" t="s">
        <v>19</v>
      </c>
      <c r="N1645" s="140" t="s">
        <v>43</v>
      </c>
      <c r="P1645" s="141">
        <f>O1645*H1645</f>
        <v>0</v>
      </c>
      <c r="Q1645" s="141">
        <v>0</v>
      </c>
      <c r="R1645" s="141">
        <f>Q1645*H1645</f>
        <v>0</v>
      </c>
      <c r="S1645" s="141">
        <v>0</v>
      </c>
      <c r="T1645" s="142">
        <f>S1645*H1645</f>
        <v>0</v>
      </c>
      <c r="AR1645" s="143" t="s">
        <v>283</v>
      </c>
      <c r="AT1645" s="143" t="s">
        <v>168</v>
      </c>
      <c r="AU1645" s="143" t="s">
        <v>82</v>
      </c>
      <c r="AY1645" s="18" t="s">
        <v>166</v>
      </c>
      <c r="BE1645" s="144">
        <f>IF(N1645="základní",J1645,0)</f>
        <v>0</v>
      </c>
      <c r="BF1645" s="144">
        <f>IF(N1645="snížená",J1645,0)</f>
        <v>0</v>
      </c>
      <c r="BG1645" s="144">
        <f>IF(N1645="zákl. přenesená",J1645,0)</f>
        <v>0</v>
      </c>
      <c r="BH1645" s="144">
        <f>IF(N1645="sníž. přenesená",J1645,0)</f>
        <v>0</v>
      </c>
      <c r="BI1645" s="144">
        <f>IF(N1645="nulová",J1645,0)</f>
        <v>0</v>
      </c>
      <c r="BJ1645" s="18" t="s">
        <v>80</v>
      </c>
      <c r="BK1645" s="144">
        <f>ROUND(I1645*H1645,2)</f>
        <v>0</v>
      </c>
      <c r="BL1645" s="18" t="s">
        <v>283</v>
      </c>
      <c r="BM1645" s="143" t="s">
        <v>1942</v>
      </c>
    </row>
    <row r="1646" spans="2:65" s="1" customFormat="1" ht="11.25">
      <c r="B1646" s="33"/>
      <c r="D1646" s="145" t="s">
        <v>175</v>
      </c>
      <c r="F1646" s="146" t="s">
        <v>1943</v>
      </c>
      <c r="I1646" s="147"/>
      <c r="L1646" s="33"/>
      <c r="M1646" s="148"/>
      <c r="T1646" s="54"/>
      <c r="AT1646" s="18" t="s">
        <v>175</v>
      </c>
      <c r="AU1646" s="18" t="s">
        <v>82</v>
      </c>
    </row>
    <row r="1647" spans="2:65" s="1" customFormat="1" ht="24.2" customHeight="1">
      <c r="B1647" s="33"/>
      <c r="C1647" s="132" t="s">
        <v>1944</v>
      </c>
      <c r="D1647" s="132" t="s">
        <v>168</v>
      </c>
      <c r="E1647" s="133" t="s">
        <v>1945</v>
      </c>
      <c r="F1647" s="134" t="s">
        <v>1946</v>
      </c>
      <c r="G1647" s="135" t="s">
        <v>307</v>
      </c>
      <c r="H1647" s="136">
        <v>1</v>
      </c>
      <c r="I1647" s="137"/>
      <c r="J1647" s="138">
        <f>ROUND(I1647*H1647,2)</f>
        <v>0</v>
      </c>
      <c r="K1647" s="134" t="s">
        <v>19</v>
      </c>
      <c r="L1647" s="33"/>
      <c r="M1647" s="139" t="s">
        <v>19</v>
      </c>
      <c r="N1647" s="140" t="s">
        <v>43</v>
      </c>
      <c r="P1647" s="141">
        <f>O1647*H1647</f>
        <v>0</v>
      </c>
      <c r="Q1647" s="141">
        <v>4.0000000000000001E-3</v>
      </c>
      <c r="R1647" s="141">
        <f>Q1647*H1647</f>
        <v>4.0000000000000001E-3</v>
      </c>
      <c r="S1647" s="141">
        <v>0</v>
      </c>
      <c r="T1647" s="142">
        <f>S1647*H1647</f>
        <v>0</v>
      </c>
      <c r="AR1647" s="143" t="s">
        <v>283</v>
      </c>
      <c r="AT1647" s="143" t="s">
        <v>168</v>
      </c>
      <c r="AU1647" s="143" t="s">
        <v>82</v>
      </c>
      <c r="AY1647" s="18" t="s">
        <v>166</v>
      </c>
      <c r="BE1647" s="144">
        <f>IF(N1647="základní",J1647,0)</f>
        <v>0</v>
      </c>
      <c r="BF1647" s="144">
        <f>IF(N1647="snížená",J1647,0)</f>
        <v>0</v>
      </c>
      <c r="BG1647" s="144">
        <f>IF(N1647="zákl. přenesená",J1647,0)</f>
        <v>0</v>
      </c>
      <c r="BH1647" s="144">
        <f>IF(N1647="sníž. přenesená",J1647,0)</f>
        <v>0</v>
      </c>
      <c r="BI1647" s="144">
        <f>IF(N1647="nulová",J1647,0)</f>
        <v>0</v>
      </c>
      <c r="BJ1647" s="18" t="s">
        <v>80</v>
      </c>
      <c r="BK1647" s="144">
        <f>ROUND(I1647*H1647,2)</f>
        <v>0</v>
      </c>
      <c r="BL1647" s="18" t="s">
        <v>283</v>
      </c>
      <c r="BM1647" s="143" t="s">
        <v>1947</v>
      </c>
    </row>
    <row r="1648" spans="2:65" s="12" customFormat="1" ht="11.25">
      <c r="B1648" s="149"/>
      <c r="D1648" s="150" t="s">
        <v>177</v>
      </c>
      <c r="E1648" s="151" t="s">
        <v>19</v>
      </c>
      <c r="F1648" s="152" t="s">
        <v>876</v>
      </c>
      <c r="H1648" s="151" t="s">
        <v>19</v>
      </c>
      <c r="I1648" s="153"/>
      <c r="L1648" s="149"/>
      <c r="M1648" s="154"/>
      <c r="T1648" s="155"/>
      <c r="AT1648" s="151" t="s">
        <v>177</v>
      </c>
      <c r="AU1648" s="151" t="s">
        <v>82</v>
      </c>
      <c r="AV1648" s="12" t="s">
        <v>80</v>
      </c>
      <c r="AW1648" s="12" t="s">
        <v>33</v>
      </c>
      <c r="AX1648" s="12" t="s">
        <v>72</v>
      </c>
      <c r="AY1648" s="151" t="s">
        <v>166</v>
      </c>
    </row>
    <row r="1649" spans="2:65" s="12" customFormat="1" ht="22.5">
      <c r="B1649" s="149"/>
      <c r="D1649" s="150" t="s">
        <v>177</v>
      </c>
      <c r="E1649" s="151" t="s">
        <v>19</v>
      </c>
      <c r="F1649" s="152" t="s">
        <v>1948</v>
      </c>
      <c r="H1649" s="151" t="s">
        <v>19</v>
      </c>
      <c r="I1649" s="153"/>
      <c r="L1649" s="149"/>
      <c r="M1649" s="154"/>
      <c r="T1649" s="155"/>
      <c r="AT1649" s="151" t="s">
        <v>177</v>
      </c>
      <c r="AU1649" s="151" t="s">
        <v>82</v>
      </c>
      <c r="AV1649" s="12" t="s">
        <v>80</v>
      </c>
      <c r="AW1649" s="12" t="s">
        <v>33</v>
      </c>
      <c r="AX1649" s="12" t="s">
        <v>72</v>
      </c>
      <c r="AY1649" s="151" t="s">
        <v>166</v>
      </c>
    </row>
    <row r="1650" spans="2:65" s="12" customFormat="1" ht="11.25">
      <c r="B1650" s="149"/>
      <c r="D1650" s="150" t="s">
        <v>177</v>
      </c>
      <c r="E1650" s="151" t="s">
        <v>19</v>
      </c>
      <c r="F1650" s="152" t="s">
        <v>1949</v>
      </c>
      <c r="H1650" s="151" t="s">
        <v>19</v>
      </c>
      <c r="I1650" s="153"/>
      <c r="L1650" s="149"/>
      <c r="M1650" s="154"/>
      <c r="T1650" s="155"/>
      <c r="AT1650" s="151" t="s">
        <v>177</v>
      </c>
      <c r="AU1650" s="151" t="s">
        <v>82</v>
      </c>
      <c r="AV1650" s="12" t="s">
        <v>80</v>
      </c>
      <c r="AW1650" s="12" t="s">
        <v>33</v>
      </c>
      <c r="AX1650" s="12" t="s">
        <v>72</v>
      </c>
      <c r="AY1650" s="151" t="s">
        <v>166</v>
      </c>
    </row>
    <row r="1651" spans="2:65" s="12" customFormat="1" ht="11.25">
      <c r="B1651" s="149"/>
      <c r="D1651" s="150" t="s">
        <v>177</v>
      </c>
      <c r="E1651" s="151" t="s">
        <v>19</v>
      </c>
      <c r="F1651" s="152" t="s">
        <v>1950</v>
      </c>
      <c r="H1651" s="151" t="s">
        <v>19</v>
      </c>
      <c r="I1651" s="153"/>
      <c r="L1651" s="149"/>
      <c r="M1651" s="154"/>
      <c r="T1651" s="155"/>
      <c r="AT1651" s="151" t="s">
        <v>177</v>
      </c>
      <c r="AU1651" s="151" t="s">
        <v>82</v>
      </c>
      <c r="AV1651" s="12" t="s">
        <v>80</v>
      </c>
      <c r="AW1651" s="12" t="s">
        <v>33</v>
      </c>
      <c r="AX1651" s="12" t="s">
        <v>72</v>
      </c>
      <c r="AY1651" s="151" t="s">
        <v>166</v>
      </c>
    </row>
    <row r="1652" spans="2:65" s="12" customFormat="1" ht="11.25">
      <c r="B1652" s="149"/>
      <c r="D1652" s="150" t="s">
        <v>177</v>
      </c>
      <c r="E1652" s="151" t="s">
        <v>19</v>
      </c>
      <c r="F1652" s="152" t="s">
        <v>1951</v>
      </c>
      <c r="H1652" s="151" t="s">
        <v>19</v>
      </c>
      <c r="I1652" s="153"/>
      <c r="L1652" s="149"/>
      <c r="M1652" s="154"/>
      <c r="T1652" s="155"/>
      <c r="AT1652" s="151" t="s">
        <v>177</v>
      </c>
      <c r="AU1652" s="151" t="s">
        <v>82</v>
      </c>
      <c r="AV1652" s="12" t="s">
        <v>80</v>
      </c>
      <c r="AW1652" s="12" t="s">
        <v>33</v>
      </c>
      <c r="AX1652" s="12" t="s">
        <v>72</v>
      </c>
      <c r="AY1652" s="151" t="s">
        <v>166</v>
      </c>
    </row>
    <row r="1653" spans="2:65" s="12" customFormat="1" ht="11.25">
      <c r="B1653" s="149"/>
      <c r="D1653" s="150" t="s">
        <v>177</v>
      </c>
      <c r="E1653" s="151" t="s">
        <v>19</v>
      </c>
      <c r="F1653" s="152" t="s">
        <v>1952</v>
      </c>
      <c r="H1653" s="151" t="s">
        <v>19</v>
      </c>
      <c r="I1653" s="153"/>
      <c r="L1653" s="149"/>
      <c r="M1653" s="154"/>
      <c r="T1653" s="155"/>
      <c r="AT1653" s="151" t="s">
        <v>177</v>
      </c>
      <c r="AU1653" s="151" t="s">
        <v>82</v>
      </c>
      <c r="AV1653" s="12" t="s">
        <v>80</v>
      </c>
      <c r="AW1653" s="12" t="s">
        <v>33</v>
      </c>
      <c r="AX1653" s="12" t="s">
        <v>72</v>
      </c>
      <c r="AY1653" s="151" t="s">
        <v>166</v>
      </c>
    </row>
    <row r="1654" spans="2:65" s="12" customFormat="1" ht="11.25">
      <c r="B1654" s="149"/>
      <c r="D1654" s="150" t="s">
        <v>177</v>
      </c>
      <c r="E1654" s="151" t="s">
        <v>19</v>
      </c>
      <c r="F1654" s="152" t="s">
        <v>1953</v>
      </c>
      <c r="H1654" s="151" t="s">
        <v>19</v>
      </c>
      <c r="I1654" s="153"/>
      <c r="L1654" s="149"/>
      <c r="M1654" s="154"/>
      <c r="T1654" s="155"/>
      <c r="AT1654" s="151" t="s">
        <v>177</v>
      </c>
      <c r="AU1654" s="151" t="s">
        <v>82</v>
      </c>
      <c r="AV1654" s="12" t="s">
        <v>80</v>
      </c>
      <c r="AW1654" s="12" t="s">
        <v>33</v>
      </c>
      <c r="AX1654" s="12" t="s">
        <v>72</v>
      </c>
      <c r="AY1654" s="151" t="s">
        <v>166</v>
      </c>
    </row>
    <row r="1655" spans="2:65" s="13" customFormat="1" ht="11.25">
      <c r="B1655" s="156"/>
      <c r="D1655" s="150" t="s">
        <v>177</v>
      </c>
      <c r="E1655" s="157" t="s">
        <v>19</v>
      </c>
      <c r="F1655" s="158" t="s">
        <v>1954</v>
      </c>
      <c r="H1655" s="159">
        <v>1</v>
      </c>
      <c r="I1655" s="160"/>
      <c r="L1655" s="156"/>
      <c r="M1655" s="161"/>
      <c r="T1655" s="162"/>
      <c r="AT1655" s="157" t="s">
        <v>177</v>
      </c>
      <c r="AU1655" s="157" t="s">
        <v>82</v>
      </c>
      <c r="AV1655" s="13" t="s">
        <v>82</v>
      </c>
      <c r="AW1655" s="13" t="s">
        <v>33</v>
      </c>
      <c r="AX1655" s="13" t="s">
        <v>80</v>
      </c>
      <c r="AY1655" s="157" t="s">
        <v>166</v>
      </c>
    </row>
    <row r="1656" spans="2:65" s="11" customFormat="1" ht="22.9" customHeight="1">
      <c r="B1656" s="120"/>
      <c r="D1656" s="121" t="s">
        <v>71</v>
      </c>
      <c r="E1656" s="130" t="s">
        <v>1955</v>
      </c>
      <c r="F1656" s="130" t="s">
        <v>1956</v>
      </c>
      <c r="I1656" s="123"/>
      <c r="J1656" s="131">
        <f>BK1656</f>
        <v>0</v>
      </c>
      <c r="L1656" s="120"/>
      <c r="M1656" s="125"/>
      <c r="P1656" s="126">
        <f>SUM(P1657:P1674)</f>
        <v>0</v>
      </c>
      <c r="R1656" s="126">
        <f>SUM(R1657:R1674)</f>
        <v>0</v>
      </c>
      <c r="T1656" s="127">
        <f>SUM(T1657:T1674)</f>
        <v>0</v>
      </c>
      <c r="AR1656" s="121" t="s">
        <v>82</v>
      </c>
      <c r="AT1656" s="128" t="s">
        <v>71</v>
      </c>
      <c r="AU1656" s="128" t="s">
        <v>80</v>
      </c>
      <c r="AY1656" s="121" t="s">
        <v>166</v>
      </c>
      <c r="BK1656" s="129">
        <f>SUM(BK1657:BK1674)</f>
        <v>0</v>
      </c>
    </row>
    <row r="1657" spans="2:65" s="1" customFormat="1" ht="24.2" customHeight="1">
      <c r="B1657" s="33"/>
      <c r="C1657" s="132" t="s">
        <v>1957</v>
      </c>
      <c r="D1657" s="132" t="s">
        <v>168</v>
      </c>
      <c r="E1657" s="133" t="s">
        <v>1958</v>
      </c>
      <c r="F1657" s="134" t="s">
        <v>1959</v>
      </c>
      <c r="G1657" s="135" t="s">
        <v>1163</v>
      </c>
      <c r="H1657" s="136">
        <v>1</v>
      </c>
      <c r="I1657" s="137"/>
      <c r="J1657" s="138">
        <f>ROUND(I1657*H1657,2)</f>
        <v>0</v>
      </c>
      <c r="K1657" s="134" t="s">
        <v>19</v>
      </c>
      <c r="L1657" s="33"/>
      <c r="M1657" s="139" t="s">
        <v>19</v>
      </c>
      <c r="N1657" s="140" t="s">
        <v>43</v>
      </c>
      <c r="P1657" s="141">
        <f>O1657*H1657</f>
        <v>0</v>
      </c>
      <c r="Q1657" s="141">
        <v>0</v>
      </c>
      <c r="R1657" s="141">
        <f>Q1657*H1657</f>
        <v>0</v>
      </c>
      <c r="S1657" s="141">
        <v>0</v>
      </c>
      <c r="T1657" s="142">
        <f>S1657*H1657</f>
        <v>0</v>
      </c>
      <c r="AR1657" s="143" t="s">
        <v>283</v>
      </c>
      <c r="AT1657" s="143" t="s">
        <v>168</v>
      </c>
      <c r="AU1657" s="143" t="s">
        <v>82</v>
      </c>
      <c r="AY1657" s="18" t="s">
        <v>166</v>
      </c>
      <c r="BE1657" s="144">
        <f>IF(N1657="základní",J1657,0)</f>
        <v>0</v>
      </c>
      <c r="BF1657" s="144">
        <f>IF(N1657="snížená",J1657,0)</f>
        <v>0</v>
      </c>
      <c r="BG1657" s="144">
        <f>IF(N1657="zákl. přenesená",J1657,0)</f>
        <v>0</v>
      </c>
      <c r="BH1657" s="144">
        <f>IF(N1657="sníž. přenesená",J1657,0)</f>
        <v>0</v>
      </c>
      <c r="BI1657" s="144">
        <f>IF(N1657="nulová",J1657,0)</f>
        <v>0</v>
      </c>
      <c r="BJ1657" s="18" t="s">
        <v>80</v>
      </c>
      <c r="BK1657" s="144">
        <f>ROUND(I1657*H1657,2)</f>
        <v>0</v>
      </c>
      <c r="BL1657" s="18" t="s">
        <v>283</v>
      </c>
      <c r="BM1657" s="143" t="s">
        <v>1960</v>
      </c>
    </row>
    <row r="1658" spans="2:65" s="1" customFormat="1" ht="97.5">
      <c r="B1658" s="33"/>
      <c r="D1658" s="150" t="s">
        <v>887</v>
      </c>
      <c r="F1658" s="187" t="s">
        <v>1961</v>
      </c>
      <c r="I1658" s="147"/>
      <c r="L1658" s="33"/>
      <c r="M1658" s="148"/>
      <c r="T1658" s="54"/>
      <c r="AT1658" s="18" t="s">
        <v>887</v>
      </c>
      <c r="AU1658" s="18" t="s">
        <v>82</v>
      </c>
    </row>
    <row r="1659" spans="2:65" s="12" customFormat="1" ht="11.25">
      <c r="B1659" s="149"/>
      <c r="D1659" s="150" t="s">
        <v>177</v>
      </c>
      <c r="E1659" s="151" t="s">
        <v>19</v>
      </c>
      <c r="F1659" s="152" t="s">
        <v>191</v>
      </c>
      <c r="H1659" s="151" t="s">
        <v>19</v>
      </c>
      <c r="I1659" s="153"/>
      <c r="L1659" s="149"/>
      <c r="M1659" s="154"/>
      <c r="T1659" s="155"/>
      <c r="AT1659" s="151" t="s">
        <v>177</v>
      </c>
      <c r="AU1659" s="151" t="s">
        <v>82</v>
      </c>
      <c r="AV1659" s="12" t="s">
        <v>80</v>
      </c>
      <c r="AW1659" s="12" t="s">
        <v>33</v>
      </c>
      <c r="AX1659" s="12" t="s">
        <v>72</v>
      </c>
      <c r="AY1659" s="151" t="s">
        <v>166</v>
      </c>
    </row>
    <row r="1660" spans="2:65" s="12" customFormat="1" ht="11.25">
      <c r="B1660" s="149"/>
      <c r="D1660" s="150" t="s">
        <v>177</v>
      </c>
      <c r="E1660" s="151" t="s">
        <v>19</v>
      </c>
      <c r="F1660" s="152" t="s">
        <v>1962</v>
      </c>
      <c r="H1660" s="151" t="s">
        <v>19</v>
      </c>
      <c r="I1660" s="153"/>
      <c r="L1660" s="149"/>
      <c r="M1660" s="154"/>
      <c r="T1660" s="155"/>
      <c r="AT1660" s="151" t="s">
        <v>177</v>
      </c>
      <c r="AU1660" s="151" t="s">
        <v>82</v>
      </c>
      <c r="AV1660" s="12" t="s">
        <v>80</v>
      </c>
      <c r="AW1660" s="12" t="s">
        <v>33</v>
      </c>
      <c r="AX1660" s="12" t="s">
        <v>72</v>
      </c>
      <c r="AY1660" s="151" t="s">
        <v>166</v>
      </c>
    </row>
    <row r="1661" spans="2:65" s="13" customFormat="1" ht="11.25">
      <c r="B1661" s="156"/>
      <c r="D1661" s="150" t="s">
        <v>177</v>
      </c>
      <c r="E1661" s="157" t="s">
        <v>19</v>
      </c>
      <c r="F1661" s="158" t="s">
        <v>1963</v>
      </c>
      <c r="H1661" s="159">
        <v>1</v>
      </c>
      <c r="I1661" s="160"/>
      <c r="L1661" s="156"/>
      <c r="M1661" s="161"/>
      <c r="T1661" s="162"/>
      <c r="AT1661" s="157" t="s">
        <v>177</v>
      </c>
      <c r="AU1661" s="157" t="s">
        <v>82</v>
      </c>
      <c r="AV1661" s="13" t="s">
        <v>82</v>
      </c>
      <c r="AW1661" s="13" t="s">
        <v>33</v>
      </c>
      <c r="AX1661" s="13" t="s">
        <v>80</v>
      </c>
      <c r="AY1661" s="157" t="s">
        <v>166</v>
      </c>
    </row>
    <row r="1662" spans="2:65" s="12" customFormat="1" ht="11.25">
      <c r="B1662" s="149"/>
      <c r="D1662" s="150" t="s">
        <v>177</v>
      </c>
      <c r="E1662" s="151" t="s">
        <v>19</v>
      </c>
      <c r="F1662" s="152" t="s">
        <v>1964</v>
      </c>
      <c r="H1662" s="151" t="s">
        <v>19</v>
      </c>
      <c r="I1662" s="153"/>
      <c r="L1662" s="149"/>
      <c r="M1662" s="154"/>
      <c r="T1662" s="155"/>
      <c r="AT1662" s="151" t="s">
        <v>177</v>
      </c>
      <c r="AU1662" s="151" t="s">
        <v>82</v>
      </c>
      <c r="AV1662" s="12" t="s">
        <v>80</v>
      </c>
      <c r="AW1662" s="12" t="s">
        <v>33</v>
      </c>
      <c r="AX1662" s="12" t="s">
        <v>72</v>
      </c>
      <c r="AY1662" s="151" t="s">
        <v>166</v>
      </c>
    </row>
    <row r="1663" spans="2:65" s="1" customFormat="1" ht="24.2" customHeight="1">
      <c r="B1663" s="33"/>
      <c r="C1663" s="132" t="s">
        <v>1965</v>
      </c>
      <c r="D1663" s="132" t="s">
        <v>168</v>
      </c>
      <c r="E1663" s="133" t="s">
        <v>1966</v>
      </c>
      <c r="F1663" s="134" t="s">
        <v>1967</v>
      </c>
      <c r="G1663" s="135" t="s">
        <v>1163</v>
      </c>
      <c r="H1663" s="136">
        <v>1</v>
      </c>
      <c r="I1663" s="137"/>
      <c r="J1663" s="138">
        <f>ROUND(I1663*H1663,2)</f>
        <v>0</v>
      </c>
      <c r="K1663" s="134" t="s">
        <v>19</v>
      </c>
      <c r="L1663" s="33"/>
      <c r="M1663" s="139" t="s">
        <v>19</v>
      </c>
      <c r="N1663" s="140" t="s">
        <v>43</v>
      </c>
      <c r="P1663" s="141">
        <f>O1663*H1663</f>
        <v>0</v>
      </c>
      <c r="Q1663" s="141">
        <v>0</v>
      </c>
      <c r="R1663" s="141">
        <f>Q1663*H1663</f>
        <v>0</v>
      </c>
      <c r="S1663" s="141">
        <v>0</v>
      </c>
      <c r="T1663" s="142">
        <f>S1663*H1663</f>
        <v>0</v>
      </c>
      <c r="AR1663" s="143" t="s">
        <v>283</v>
      </c>
      <c r="AT1663" s="143" t="s">
        <v>168</v>
      </c>
      <c r="AU1663" s="143" t="s">
        <v>82</v>
      </c>
      <c r="AY1663" s="18" t="s">
        <v>166</v>
      </c>
      <c r="BE1663" s="144">
        <f>IF(N1663="základní",J1663,0)</f>
        <v>0</v>
      </c>
      <c r="BF1663" s="144">
        <f>IF(N1663="snížená",J1663,0)</f>
        <v>0</v>
      </c>
      <c r="BG1663" s="144">
        <f>IF(N1663="zákl. přenesená",J1663,0)</f>
        <v>0</v>
      </c>
      <c r="BH1663" s="144">
        <f>IF(N1663="sníž. přenesená",J1663,0)</f>
        <v>0</v>
      </c>
      <c r="BI1663" s="144">
        <f>IF(N1663="nulová",J1663,0)</f>
        <v>0</v>
      </c>
      <c r="BJ1663" s="18" t="s">
        <v>80</v>
      </c>
      <c r="BK1663" s="144">
        <f>ROUND(I1663*H1663,2)</f>
        <v>0</v>
      </c>
      <c r="BL1663" s="18" t="s">
        <v>283</v>
      </c>
      <c r="BM1663" s="143" t="s">
        <v>1968</v>
      </c>
    </row>
    <row r="1664" spans="2:65" s="1" customFormat="1" ht="146.25">
      <c r="B1664" s="33"/>
      <c r="D1664" s="150" t="s">
        <v>887</v>
      </c>
      <c r="F1664" s="187" t="s">
        <v>1969</v>
      </c>
      <c r="I1664" s="147"/>
      <c r="L1664" s="33"/>
      <c r="M1664" s="148"/>
      <c r="T1664" s="54"/>
      <c r="AT1664" s="18" t="s">
        <v>887</v>
      </c>
      <c r="AU1664" s="18" t="s">
        <v>82</v>
      </c>
    </row>
    <row r="1665" spans="2:65" s="12" customFormat="1" ht="11.25">
      <c r="B1665" s="149"/>
      <c r="D1665" s="150" t="s">
        <v>177</v>
      </c>
      <c r="E1665" s="151" t="s">
        <v>19</v>
      </c>
      <c r="F1665" s="152" t="s">
        <v>191</v>
      </c>
      <c r="H1665" s="151" t="s">
        <v>19</v>
      </c>
      <c r="I1665" s="153"/>
      <c r="L1665" s="149"/>
      <c r="M1665" s="154"/>
      <c r="T1665" s="155"/>
      <c r="AT1665" s="151" t="s">
        <v>177</v>
      </c>
      <c r="AU1665" s="151" t="s">
        <v>82</v>
      </c>
      <c r="AV1665" s="12" t="s">
        <v>80</v>
      </c>
      <c r="AW1665" s="12" t="s">
        <v>33</v>
      </c>
      <c r="AX1665" s="12" t="s">
        <v>72</v>
      </c>
      <c r="AY1665" s="151" t="s">
        <v>166</v>
      </c>
    </row>
    <row r="1666" spans="2:65" s="12" customFormat="1" ht="11.25">
      <c r="B1666" s="149"/>
      <c r="D1666" s="150" t="s">
        <v>177</v>
      </c>
      <c r="E1666" s="151" t="s">
        <v>19</v>
      </c>
      <c r="F1666" s="152" t="s">
        <v>1962</v>
      </c>
      <c r="H1666" s="151" t="s">
        <v>19</v>
      </c>
      <c r="I1666" s="153"/>
      <c r="L1666" s="149"/>
      <c r="M1666" s="154"/>
      <c r="T1666" s="155"/>
      <c r="AT1666" s="151" t="s">
        <v>177</v>
      </c>
      <c r="AU1666" s="151" t="s">
        <v>82</v>
      </c>
      <c r="AV1666" s="12" t="s">
        <v>80</v>
      </c>
      <c r="AW1666" s="12" t="s">
        <v>33</v>
      </c>
      <c r="AX1666" s="12" t="s">
        <v>72</v>
      </c>
      <c r="AY1666" s="151" t="s">
        <v>166</v>
      </c>
    </row>
    <row r="1667" spans="2:65" s="13" customFormat="1" ht="11.25">
      <c r="B1667" s="156"/>
      <c r="D1667" s="150" t="s">
        <v>177</v>
      </c>
      <c r="E1667" s="157" t="s">
        <v>19</v>
      </c>
      <c r="F1667" s="158" t="s">
        <v>1970</v>
      </c>
      <c r="H1667" s="159">
        <v>1</v>
      </c>
      <c r="I1667" s="160"/>
      <c r="L1667" s="156"/>
      <c r="M1667" s="161"/>
      <c r="T1667" s="162"/>
      <c r="AT1667" s="157" t="s">
        <v>177</v>
      </c>
      <c r="AU1667" s="157" t="s">
        <v>82</v>
      </c>
      <c r="AV1667" s="13" t="s">
        <v>82</v>
      </c>
      <c r="AW1667" s="13" t="s">
        <v>33</v>
      </c>
      <c r="AX1667" s="13" t="s">
        <v>80</v>
      </c>
      <c r="AY1667" s="157" t="s">
        <v>166</v>
      </c>
    </row>
    <row r="1668" spans="2:65" s="12" customFormat="1" ht="11.25">
      <c r="B1668" s="149"/>
      <c r="D1668" s="150" t="s">
        <v>177</v>
      </c>
      <c r="E1668" s="151" t="s">
        <v>19</v>
      </c>
      <c r="F1668" s="152" t="s">
        <v>1971</v>
      </c>
      <c r="H1668" s="151" t="s">
        <v>19</v>
      </c>
      <c r="I1668" s="153"/>
      <c r="L1668" s="149"/>
      <c r="M1668" s="154"/>
      <c r="T1668" s="155"/>
      <c r="AT1668" s="151" t="s">
        <v>177</v>
      </c>
      <c r="AU1668" s="151" t="s">
        <v>82</v>
      </c>
      <c r="AV1668" s="12" t="s">
        <v>80</v>
      </c>
      <c r="AW1668" s="12" t="s">
        <v>33</v>
      </c>
      <c r="AX1668" s="12" t="s">
        <v>72</v>
      </c>
      <c r="AY1668" s="151" t="s">
        <v>166</v>
      </c>
    </row>
    <row r="1669" spans="2:65" s="1" customFormat="1" ht="21.75" customHeight="1">
      <c r="B1669" s="33"/>
      <c r="C1669" s="132" t="s">
        <v>1972</v>
      </c>
      <c r="D1669" s="132" t="s">
        <v>168</v>
      </c>
      <c r="E1669" s="133" t="s">
        <v>1973</v>
      </c>
      <c r="F1669" s="134" t="s">
        <v>1974</v>
      </c>
      <c r="G1669" s="135" t="s">
        <v>1163</v>
      </c>
      <c r="H1669" s="136">
        <v>1</v>
      </c>
      <c r="I1669" s="137"/>
      <c r="J1669" s="138">
        <f>ROUND(I1669*H1669,2)</f>
        <v>0</v>
      </c>
      <c r="K1669" s="134" t="s">
        <v>19</v>
      </c>
      <c r="L1669" s="33"/>
      <c r="M1669" s="139" t="s">
        <v>19</v>
      </c>
      <c r="N1669" s="140" t="s">
        <v>43</v>
      </c>
      <c r="P1669" s="141">
        <f>O1669*H1669</f>
        <v>0</v>
      </c>
      <c r="Q1669" s="141">
        <v>0</v>
      </c>
      <c r="R1669" s="141">
        <f>Q1669*H1669</f>
        <v>0</v>
      </c>
      <c r="S1669" s="141">
        <v>0</v>
      </c>
      <c r="T1669" s="142">
        <f>S1669*H1669</f>
        <v>0</v>
      </c>
      <c r="AR1669" s="143" t="s">
        <v>283</v>
      </c>
      <c r="AT1669" s="143" t="s">
        <v>168</v>
      </c>
      <c r="AU1669" s="143" t="s">
        <v>82</v>
      </c>
      <c r="AY1669" s="18" t="s">
        <v>166</v>
      </c>
      <c r="BE1669" s="144">
        <f>IF(N1669="základní",J1669,0)</f>
        <v>0</v>
      </c>
      <c r="BF1669" s="144">
        <f>IF(N1669="snížená",J1669,0)</f>
        <v>0</v>
      </c>
      <c r="BG1669" s="144">
        <f>IF(N1669="zákl. přenesená",J1669,0)</f>
        <v>0</v>
      </c>
      <c r="BH1669" s="144">
        <f>IF(N1669="sníž. přenesená",J1669,0)</f>
        <v>0</v>
      </c>
      <c r="BI1669" s="144">
        <f>IF(N1669="nulová",J1669,0)</f>
        <v>0</v>
      </c>
      <c r="BJ1669" s="18" t="s">
        <v>80</v>
      </c>
      <c r="BK1669" s="144">
        <f>ROUND(I1669*H1669,2)</f>
        <v>0</v>
      </c>
      <c r="BL1669" s="18" t="s">
        <v>283</v>
      </c>
      <c r="BM1669" s="143" t="s">
        <v>1975</v>
      </c>
    </row>
    <row r="1670" spans="2:65" s="1" customFormat="1" ht="165.75">
      <c r="B1670" s="33"/>
      <c r="D1670" s="150" t="s">
        <v>887</v>
      </c>
      <c r="F1670" s="187" t="s">
        <v>1976</v>
      </c>
      <c r="I1670" s="147"/>
      <c r="L1670" s="33"/>
      <c r="M1670" s="148"/>
      <c r="T1670" s="54"/>
      <c r="AT1670" s="18" t="s">
        <v>887</v>
      </c>
      <c r="AU1670" s="18" t="s">
        <v>82</v>
      </c>
    </row>
    <row r="1671" spans="2:65" s="12" customFormat="1" ht="11.25">
      <c r="B1671" s="149"/>
      <c r="D1671" s="150" t="s">
        <v>177</v>
      </c>
      <c r="E1671" s="151" t="s">
        <v>19</v>
      </c>
      <c r="F1671" s="152" t="s">
        <v>191</v>
      </c>
      <c r="H1671" s="151" t="s">
        <v>19</v>
      </c>
      <c r="I1671" s="153"/>
      <c r="L1671" s="149"/>
      <c r="M1671" s="154"/>
      <c r="T1671" s="155"/>
      <c r="AT1671" s="151" t="s">
        <v>177</v>
      </c>
      <c r="AU1671" s="151" t="s">
        <v>82</v>
      </c>
      <c r="AV1671" s="12" t="s">
        <v>80</v>
      </c>
      <c r="AW1671" s="12" t="s">
        <v>33</v>
      </c>
      <c r="AX1671" s="12" t="s">
        <v>72</v>
      </c>
      <c r="AY1671" s="151" t="s">
        <v>166</v>
      </c>
    </row>
    <row r="1672" spans="2:65" s="12" customFormat="1" ht="11.25">
      <c r="B1672" s="149"/>
      <c r="D1672" s="150" t="s">
        <v>177</v>
      </c>
      <c r="E1672" s="151" t="s">
        <v>19</v>
      </c>
      <c r="F1672" s="152" t="s">
        <v>1962</v>
      </c>
      <c r="H1672" s="151" t="s">
        <v>19</v>
      </c>
      <c r="I1672" s="153"/>
      <c r="L1672" s="149"/>
      <c r="M1672" s="154"/>
      <c r="T1672" s="155"/>
      <c r="AT1672" s="151" t="s">
        <v>177</v>
      </c>
      <c r="AU1672" s="151" t="s">
        <v>82</v>
      </c>
      <c r="AV1672" s="12" t="s">
        <v>80</v>
      </c>
      <c r="AW1672" s="12" t="s">
        <v>33</v>
      </c>
      <c r="AX1672" s="12" t="s">
        <v>72</v>
      </c>
      <c r="AY1672" s="151" t="s">
        <v>166</v>
      </c>
    </row>
    <row r="1673" spans="2:65" s="13" customFormat="1" ht="11.25">
      <c r="B1673" s="156"/>
      <c r="D1673" s="150" t="s">
        <v>177</v>
      </c>
      <c r="E1673" s="157" t="s">
        <v>19</v>
      </c>
      <c r="F1673" s="158" t="s">
        <v>1977</v>
      </c>
      <c r="H1673" s="159">
        <v>1</v>
      </c>
      <c r="I1673" s="160"/>
      <c r="L1673" s="156"/>
      <c r="M1673" s="161"/>
      <c r="T1673" s="162"/>
      <c r="AT1673" s="157" t="s">
        <v>177</v>
      </c>
      <c r="AU1673" s="157" t="s">
        <v>82</v>
      </c>
      <c r="AV1673" s="13" t="s">
        <v>82</v>
      </c>
      <c r="AW1673" s="13" t="s">
        <v>33</v>
      </c>
      <c r="AX1673" s="13" t="s">
        <v>80</v>
      </c>
      <c r="AY1673" s="157" t="s">
        <v>166</v>
      </c>
    </row>
    <row r="1674" spans="2:65" s="12" customFormat="1" ht="11.25">
      <c r="B1674" s="149"/>
      <c r="D1674" s="150" t="s">
        <v>177</v>
      </c>
      <c r="E1674" s="151" t="s">
        <v>19</v>
      </c>
      <c r="F1674" s="152" t="s">
        <v>1978</v>
      </c>
      <c r="H1674" s="151" t="s">
        <v>19</v>
      </c>
      <c r="I1674" s="153"/>
      <c r="L1674" s="149"/>
      <c r="M1674" s="154"/>
      <c r="T1674" s="155"/>
      <c r="AT1674" s="151" t="s">
        <v>177</v>
      </c>
      <c r="AU1674" s="151" t="s">
        <v>82</v>
      </c>
      <c r="AV1674" s="12" t="s">
        <v>80</v>
      </c>
      <c r="AW1674" s="12" t="s">
        <v>33</v>
      </c>
      <c r="AX1674" s="12" t="s">
        <v>72</v>
      </c>
      <c r="AY1674" s="151" t="s">
        <v>166</v>
      </c>
    </row>
    <row r="1675" spans="2:65" s="11" customFormat="1" ht="22.9" customHeight="1">
      <c r="B1675" s="120"/>
      <c r="D1675" s="121" t="s">
        <v>71</v>
      </c>
      <c r="E1675" s="130" t="s">
        <v>1979</v>
      </c>
      <c r="F1675" s="130" t="s">
        <v>1980</v>
      </c>
      <c r="I1675" s="123"/>
      <c r="J1675" s="131">
        <f>BK1675</f>
        <v>0</v>
      </c>
      <c r="L1675" s="120"/>
      <c r="M1675" s="125"/>
      <c r="P1675" s="126">
        <f>SUM(P1676:P1703)</f>
        <v>0</v>
      </c>
      <c r="R1675" s="126">
        <f>SUM(R1676:R1703)</f>
        <v>1.2381542000000001</v>
      </c>
      <c r="T1675" s="127">
        <f>SUM(T1676:T1703)</f>
        <v>0</v>
      </c>
      <c r="AR1675" s="121" t="s">
        <v>82</v>
      </c>
      <c r="AT1675" s="128" t="s">
        <v>71</v>
      </c>
      <c r="AU1675" s="128" t="s">
        <v>80</v>
      </c>
      <c r="AY1675" s="121" t="s">
        <v>166</v>
      </c>
      <c r="BK1675" s="129">
        <f>SUM(BK1676:BK1703)</f>
        <v>0</v>
      </c>
    </row>
    <row r="1676" spans="2:65" s="1" customFormat="1" ht="24.2" customHeight="1">
      <c r="B1676" s="33"/>
      <c r="C1676" s="132" t="s">
        <v>1981</v>
      </c>
      <c r="D1676" s="132" t="s">
        <v>168</v>
      </c>
      <c r="E1676" s="133" t="s">
        <v>1982</v>
      </c>
      <c r="F1676" s="134" t="s">
        <v>1983</v>
      </c>
      <c r="G1676" s="135" t="s">
        <v>458</v>
      </c>
      <c r="H1676" s="136">
        <v>55</v>
      </c>
      <c r="I1676" s="137"/>
      <c r="J1676" s="138">
        <f>ROUND(I1676*H1676,2)</f>
        <v>0</v>
      </c>
      <c r="K1676" s="134" t="s">
        <v>172</v>
      </c>
      <c r="L1676" s="33"/>
      <c r="M1676" s="139" t="s">
        <v>19</v>
      </c>
      <c r="N1676" s="140" t="s">
        <v>43</v>
      </c>
      <c r="P1676" s="141">
        <f>O1676*H1676</f>
        <v>0</v>
      </c>
      <c r="Q1676" s="141">
        <v>4.8300000000000001E-3</v>
      </c>
      <c r="R1676" s="141">
        <f>Q1676*H1676</f>
        <v>0.26565</v>
      </c>
      <c r="S1676" s="141">
        <v>0</v>
      </c>
      <c r="T1676" s="142">
        <f>S1676*H1676</f>
        <v>0</v>
      </c>
      <c r="AR1676" s="143" t="s">
        <v>283</v>
      </c>
      <c r="AT1676" s="143" t="s">
        <v>168</v>
      </c>
      <c r="AU1676" s="143" t="s">
        <v>82</v>
      </c>
      <c r="AY1676" s="18" t="s">
        <v>166</v>
      </c>
      <c r="BE1676" s="144">
        <f>IF(N1676="základní",J1676,0)</f>
        <v>0</v>
      </c>
      <c r="BF1676" s="144">
        <f>IF(N1676="snížená",J1676,0)</f>
        <v>0</v>
      </c>
      <c r="BG1676" s="144">
        <f>IF(N1676="zákl. přenesená",J1676,0)</f>
        <v>0</v>
      </c>
      <c r="BH1676" s="144">
        <f>IF(N1676="sníž. přenesená",J1676,0)</f>
        <v>0</v>
      </c>
      <c r="BI1676" s="144">
        <f>IF(N1676="nulová",J1676,0)</f>
        <v>0</v>
      </c>
      <c r="BJ1676" s="18" t="s">
        <v>80</v>
      </c>
      <c r="BK1676" s="144">
        <f>ROUND(I1676*H1676,2)</f>
        <v>0</v>
      </c>
      <c r="BL1676" s="18" t="s">
        <v>283</v>
      </c>
      <c r="BM1676" s="143" t="s">
        <v>1984</v>
      </c>
    </row>
    <row r="1677" spans="2:65" s="1" customFormat="1" ht="11.25">
      <c r="B1677" s="33"/>
      <c r="D1677" s="145" t="s">
        <v>175</v>
      </c>
      <c r="F1677" s="146" t="s">
        <v>1985</v>
      </c>
      <c r="I1677" s="147"/>
      <c r="L1677" s="33"/>
      <c r="M1677" s="148"/>
      <c r="T1677" s="54"/>
      <c r="AT1677" s="18" t="s">
        <v>175</v>
      </c>
      <c r="AU1677" s="18" t="s">
        <v>82</v>
      </c>
    </row>
    <row r="1678" spans="2:65" s="12" customFormat="1" ht="11.25">
      <c r="B1678" s="149"/>
      <c r="D1678" s="150" t="s">
        <v>177</v>
      </c>
      <c r="E1678" s="151" t="s">
        <v>19</v>
      </c>
      <c r="F1678" s="152" t="s">
        <v>407</v>
      </c>
      <c r="H1678" s="151" t="s">
        <v>19</v>
      </c>
      <c r="I1678" s="153"/>
      <c r="L1678" s="149"/>
      <c r="M1678" s="154"/>
      <c r="T1678" s="155"/>
      <c r="AT1678" s="151" t="s">
        <v>177</v>
      </c>
      <c r="AU1678" s="151" t="s">
        <v>82</v>
      </c>
      <c r="AV1678" s="12" t="s">
        <v>80</v>
      </c>
      <c r="AW1678" s="12" t="s">
        <v>33</v>
      </c>
      <c r="AX1678" s="12" t="s">
        <v>72</v>
      </c>
      <c r="AY1678" s="151" t="s">
        <v>166</v>
      </c>
    </row>
    <row r="1679" spans="2:65" s="12" customFormat="1" ht="11.25">
      <c r="B1679" s="149"/>
      <c r="D1679" s="150" t="s">
        <v>177</v>
      </c>
      <c r="E1679" s="151" t="s">
        <v>19</v>
      </c>
      <c r="F1679" s="152" t="s">
        <v>1498</v>
      </c>
      <c r="H1679" s="151" t="s">
        <v>19</v>
      </c>
      <c r="I1679" s="153"/>
      <c r="L1679" s="149"/>
      <c r="M1679" s="154"/>
      <c r="T1679" s="155"/>
      <c r="AT1679" s="151" t="s">
        <v>177</v>
      </c>
      <c r="AU1679" s="151" t="s">
        <v>82</v>
      </c>
      <c r="AV1679" s="12" t="s">
        <v>80</v>
      </c>
      <c r="AW1679" s="12" t="s">
        <v>33</v>
      </c>
      <c r="AX1679" s="12" t="s">
        <v>72</v>
      </c>
      <c r="AY1679" s="151" t="s">
        <v>166</v>
      </c>
    </row>
    <row r="1680" spans="2:65" s="12" customFormat="1" ht="11.25">
      <c r="B1680" s="149"/>
      <c r="D1680" s="150" t="s">
        <v>177</v>
      </c>
      <c r="E1680" s="151" t="s">
        <v>19</v>
      </c>
      <c r="F1680" s="152" t="s">
        <v>1986</v>
      </c>
      <c r="H1680" s="151" t="s">
        <v>19</v>
      </c>
      <c r="I1680" s="153"/>
      <c r="L1680" s="149"/>
      <c r="M1680" s="154"/>
      <c r="T1680" s="155"/>
      <c r="AT1680" s="151" t="s">
        <v>177</v>
      </c>
      <c r="AU1680" s="151" t="s">
        <v>82</v>
      </c>
      <c r="AV1680" s="12" t="s">
        <v>80</v>
      </c>
      <c r="AW1680" s="12" t="s">
        <v>33</v>
      </c>
      <c r="AX1680" s="12" t="s">
        <v>72</v>
      </c>
      <c r="AY1680" s="151" t="s">
        <v>166</v>
      </c>
    </row>
    <row r="1681" spans="2:65" s="13" customFormat="1" ht="11.25">
      <c r="B1681" s="156"/>
      <c r="D1681" s="150" t="s">
        <v>177</v>
      </c>
      <c r="E1681" s="157" t="s">
        <v>19</v>
      </c>
      <c r="F1681" s="158" t="s">
        <v>1987</v>
      </c>
      <c r="H1681" s="159">
        <v>55</v>
      </c>
      <c r="I1681" s="160"/>
      <c r="L1681" s="156"/>
      <c r="M1681" s="161"/>
      <c r="T1681" s="162"/>
      <c r="AT1681" s="157" t="s">
        <v>177</v>
      </c>
      <c r="AU1681" s="157" t="s">
        <v>82</v>
      </c>
      <c r="AV1681" s="13" t="s">
        <v>82</v>
      </c>
      <c r="AW1681" s="13" t="s">
        <v>33</v>
      </c>
      <c r="AX1681" s="13" t="s">
        <v>80</v>
      </c>
      <c r="AY1681" s="157" t="s">
        <v>166</v>
      </c>
    </row>
    <row r="1682" spans="2:65" s="1" customFormat="1" ht="37.9" customHeight="1">
      <c r="B1682" s="33"/>
      <c r="C1682" s="132" t="s">
        <v>1988</v>
      </c>
      <c r="D1682" s="132" t="s">
        <v>168</v>
      </c>
      <c r="E1682" s="133" t="s">
        <v>1989</v>
      </c>
      <c r="F1682" s="134" t="s">
        <v>1990</v>
      </c>
      <c r="G1682" s="135" t="s">
        <v>188</v>
      </c>
      <c r="H1682" s="136">
        <v>43.32</v>
      </c>
      <c r="I1682" s="137"/>
      <c r="J1682" s="138">
        <f>ROUND(I1682*H1682,2)</f>
        <v>0</v>
      </c>
      <c r="K1682" s="134" t="s">
        <v>172</v>
      </c>
      <c r="L1682" s="33"/>
      <c r="M1682" s="139" t="s">
        <v>19</v>
      </c>
      <c r="N1682" s="140" t="s">
        <v>43</v>
      </c>
      <c r="P1682" s="141">
        <f>O1682*H1682</f>
        <v>0</v>
      </c>
      <c r="Q1682" s="141">
        <v>0</v>
      </c>
      <c r="R1682" s="141">
        <f>Q1682*H1682</f>
        <v>0</v>
      </c>
      <c r="S1682" s="141">
        <v>0</v>
      </c>
      <c r="T1682" s="142">
        <f>S1682*H1682</f>
        <v>0</v>
      </c>
      <c r="AR1682" s="143" t="s">
        <v>283</v>
      </c>
      <c r="AT1682" s="143" t="s">
        <v>168</v>
      </c>
      <c r="AU1682" s="143" t="s">
        <v>82</v>
      </c>
      <c r="AY1682" s="18" t="s">
        <v>166</v>
      </c>
      <c r="BE1682" s="144">
        <f>IF(N1682="základní",J1682,0)</f>
        <v>0</v>
      </c>
      <c r="BF1682" s="144">
        <f>IF(N1682="snížená",J1682,0)</f>
        <v>0</v>
      </c>
      <c r="BG1682" s="144">
        <f>IF(N1682="zákl. přenesená",J1682,0)</f>
        <v>0</v>
      </c>
      <c r="BH1682" s="144">
        <f>IF(N1682="sníž. přenesená",J1682,0)</f>
        <v>0</v>
      </c>
      <c r="BI1682" s="144">
        <f>IF(N1682="nulová",J1682,0)</f>
        <v>0</v>
      </c>
      <c r="BJ1682" s="18" t="s">
        <v>80</v>
      </c>
      <c r="BK1682" s="144">
        <f>ROUND(I1682*H1682,2)</f>
        <v>0</v>
      </c>
      <c r="BL1682" s="18" t="s">
        <v>283</v>
      </c>
      <c r="BM1682" s="143" t="s">
        <v>1991</v>
      </c>
    </row>
    <row r="1683" spans="2:65" s="1" customFormat="1" ht="11.25">
      <c r="B1683" s="33"/>
      <c r="D1683" s="145" t="s">
        <v>175</v>
      </c>
      <c r="F1683" s="146" t="s">
        <v>1992</v>
      </c>
      <c r="I1683" s="147"/>
      <c r="L1683" s="33"/>
      <c r="M1683" s="148"/>
      <c r="T1683" s="54"/>
      <c r="AT1683" s="18" t="s">
        <v>175</v>
      </c>
      <c r="AU1683" s="18" t="s">
        <v>82</v>
      </c>
    </row>
    <row r="1684" spans="2:65" s="12" customFormat="1" ht="11.25">
      <c r="B1684" s="149"/>
      <c r="D1684" s="150" t="s">
        <v>177</v>
      </c>
      <c r="E1684" s="151" t="s">
        <v>19</v>
      </c>
      <c r="F1684" s="152" t="s">
        <v>407</v>
      </c>
      <c r="H1684" s="151" t="s">
        <v>19</v>
      </c>
      <c r="I1684" s="153"/>
      <c r="L1684" s="149"/>
      <c r="M1684" s="154"/>
      <c r="T1684" s="155"/>
      <c r="AT1684" s="151" t="s">
        <v>177</v>
      </c>
      <c r="AU1684" s="151" t="s">
        <v>82</v>
      </c>
      <c r="AV1684" s="12" t="s">
        <v>80</v>
      </c>
      <c r="AW1684" s="12" t="s">
        <v>33</v>
      </c>
      <c r="AX1684" s="12" t="s">
        <v>72</v>
      </c>
      <c r="AY1684" s="151" t="s">
        <v>166</v>
      </c>
    </row>
    <row r="1685" spans="2:65" s="12" customFormat="1" ht="11.25">
      <c r="B1685" s="149"/>
      <c r="D1685" s="150" t="s">
        <v>177</v>
      </c>
      <c r="E1685" s="151" t="s">
        <v>19</v>
      </c>
      <c r="F1685" s="152" t="s">
        <v>1498</v>
      </c>
      <c r="H1685" s="151" t="s">
        <v>19</v>
      </c>
      <c r="I1685" s="153"/>
      <c r="L1685" s="149"/>
      <c r="M1685" s="154"/>
      <c r="T1685" s="155"/>
      <c r="AT1685" s="151" t="s">
        <v>177</v>
      </c>
      <c r="AU1685" s="151" t="s">
        <v>82</v>
      </c>
      <c r="AV1685" s="12" t="s">
        <v>80</v>
      </c>
      <c r="AW1685" s="12" t="s">
        <v>33</v>
      </c>
      <c r="AX1685" s="12" t="s">
        <v>72</v>
      </c>
      <c r="AY1685" s="151" t="s">
        <v>166</v>
      </c>
    </row>
    <row r="1686" spans="2:65" s="12" customFormat="1" ht="22.5">
      <c r="B1686" s="149"/>
      <c r="D1686" s="150" t="s">
        <v>177</v>
      </c>
      <c r="E1686" s="151" t="s">
        <v>19</v>
      </c>
      <c r="F1686" s="152" t="s">
        <v>1993</v>
      </c>
      <c r="H1686" s="151" t="s">
        <v>19</v>
      </c>
      <c r="I1686" s="153"/>
      <c r="L1686" s="149"/>
      <c r="M1686" s="154"/>
      <c r="T1686" s="155"/>
      <c r="AT1686" s="151" t="s">
        <v>177</v>
      </c>
      <c r="AU1686" s="151" t="s">
        <v>82</v>
      </c>
      <c r="AV1686" s="12" t="s">
        <v>80</v>
      </c>
      <c r="AW1686" s="12" t="s">
        <v>33</v>
      </c>
      <c r="AX1686" s="12" t="s">
        <v>72</v>
      </c>
      <c r="AY1686" s="151" t="s">
        <v>166</v>
      </c>
    </row>
    <row r="1687" spans="2:65" s="12" customFormat="1" ht="22.5">
      <c r="B1687" s="149"/>
      <c r="D1687" s="150" t="s">
        <v>177</v>
      </c>
      <c r="E1687" s="151" t="s">
        <v>19</v>
      </c>
      <c r="F1687" s="152" t="s">
        <v>1994</v>
      </c>
      <c r="H1687" s="151" t="s">
        <v>19</v>
      </c>
      <c r="I1687" s="153"/>
      <c r="L1687" s="149"/>
      <c r="M1687" s="154"/>
      <c r="T1687" s="155"/>
      <c r="AT1687" s="151" t="s">
        <v>177</v>
      </c>
      <c r="AU1687" s="151" t="s">
        <v>82</v>
      </c>
      <c r="AV1687" s="12" t="s">
        <v>80</v>
      </c>
      <c r="AW1687" s="12" t="s">
        <v>33</v>
      </c>
      <c r="AX1687" s="12" t="s">
        <v>72</v>
      </c>
      <c r="AY1687" s="151" t="s">
        <v>166</v>
      </c>
    </row>
    <row r="1688" spans="2:65" s="12" customFormat="1" ht="11.25">
      <c r="B1688" s="149"/>
      <c r="D1688" s="150" t="s">
        <v>177</v>
      </c>
      <c r="E1688" s="151" t="s">
        <v>19</v>
      </c>
      <c r="F1688" s="152" t="s">
        <v>1995</v>
      </c>
      <c r="H1688" s="151" t="s">
        <v>19</v>
      </c>
      <c r="I1688" s="153"/>
      <c r="L1688" s="149"/>
      <c r="M1688" s="154"/>
      <c r="T1688" s="155"/>
      <c r="AT1688" s="151" t="s">
        <v>177</v>
      </c>
      <c r="AU1688" s="151" t="s">
        <v>82</v>
      </c>
      <c r="AV1688" s="12" t="s">
        <v>80</v>
      </c>
      <c r="AW1688" s="12" t="s">
        <v>33</v>
      </c>
      <c r="AX1688" s="12" t="s">
        <v>72</v>
      </c>
      <c r="AY1688" s="151" t="s">
        <v>166</v>
      </c>
    </row>
    <row r="1689" spans="2:65" s="13" customFormat="1" ht="11.25">
      <c r="B1689" s="156"/>
      <c r="D1689" s="150" t="s">
        <v>177</v>
      </c>
      <c r="E1689" s="157" t="s">
        <v>19</v>
      </c>
      <c r="F1689" s="158" t="s">
        <v>1996</v>
      </c>
      <c r="H1689" s="159">
        <v>43.32</v>
      </c>
      <c r="I1689" s="160"/>
      <c r="L1689" s="156"/>
      <c r="M1689" s="161"/>
      <c r="T1689" s="162"/>
      <c r="AT1689" s="157" t="s">
        <v>177</v>
      </c>
      <c r="AU1689" s="157" t="s">
        <v>82</v>
      </c>
      <c r="AV1689" s="13" t="s">
        <v>82</v>
      </c>
      <c r="AW1689" s="13" t="s">
        <v>33</v>
      </c>
      <c r="AX1689" s="13" t="s">
        <v>80</v>
      </c>
      <c r="AY1689" s="157" t="s">
        <v>166</v>
      </c>
    </row>
    <row r="1690" spans="2:65" s="1" customFormat="1" ht="21.75" customHeight="1">
      <c r="B1690" s="33"/>
      <c r="C1690" s="170" t="s">
        <v>1997</v>
      </c>
      <c r="D1690" s="170" t="s">
        <v>277</v>
      </c>
      <c r="E1690" s="171" t="s">
        <v>1998</v>
      </c>
      <c r="F1690" s="172" t="s">
        <v>1999</v>
      </c>
      <c r="G1690" s="173" t="s">
        <v>188</v>
      </c>
      <c r="H1690" s="174">
        <v>47.652000000000001</v>
      </c>
      <c r="I1690" s="175"/>
      <c r="J1690" s="176">
        <f>ROUND(I1690*H1690,2)</f>
        <v>0</v>
      </c>
      <c r="K1690" s="172" t="s">
        <v>172</v>
      </c>
      <c r="L1690" s="177"/>
      <c r="M1690" s="178" t="s">
        <v>19</v>
      </c>
      <c r="N1690" s="179" t="s">
        <v>43</v>
      </c>
      <c r="P1690" s="141">
        <f>O1690*H1690</f>
        <v>0</v>
      </c>
      <c r="Q1690" s="141">
        <v>1.49E-2</v>
      </c>
      <c r="R1690" s="141">
        <f>Q1690*H1690</f>
        <v>0.71001480000000006</v>
      </c>
      <c r="S1690" s="141">
        <v>0</v>
      </c>
      <c r="T1690" s="142">
        <f>S1690*H1690</f>
        <v>0</v>
      </c>
      <c r="AR1690" s="143" t="s">
        <v>368</v>
      </c>
      <c r="AT1690" s="143" t="s">
        <v>277</v>
      </c>
      <c r="AU1690" s="143" t="s">
        <v>82</v>
      </c>
      <c r="AY1690" s="18" t="s">
        <v>166</v>
      </c>
      <c r="BE1690" s="144">
        <f>IF(N1690="základní",J1690,0)</f>
        <v>0</v>
      </c>
      <c r="BF1690" s="144">
        <f>IF(N1690="snížená",J1690,0)</f>
        <v>0</v>
      </c>
      <c r="BG1690" s="144">
        <f>IF(N1690="zákl. přenesená",J1690,0)</f>
        <v>0</v>
      </c>
      <c r="BH1690" s="144">
        <f>IF(N1690="sníž. přenesená",J1690,0)</f>
        <v>0</v>
      </c>
      <c r="BI1690" s="144">
        <f>IF(N1690="nulová",J1690,0)</f>
        <v>0</v>
      </c>
      <c r="BJ1690" s="18" t="s">
        <v>80</v>
      </c>
      <c r="BK1690" s="144">
        <f>ROUND(I1690*H1690,2)</f>
        <v>0</v>
      </c>
      <c r="BL1690" s="18" t="s">
        <v>283</v>
      </c>
      <c r="BM1690" s="143" t="s">
        <v>2000</v>
      </c>
    </row>
    <row r="1691" spans="2:65" s="13" customFormat="1" ht="11.25">
      <c r="B1691" s="156"/>
      <c r="D1691" s="150" t="s">
        <v>177</v>
      </c>
      <c r="F1691" s="158" t="s">
        <v>2001</v>
      </c>
      <c r="H1691" s="159">
        <v>47.652000000000001</v>
      </c>
      <c r="I1691" s="160"/>
      <c r="L1691" s="156"/>
      <c r="M1691" s="161"/>
      <c r="T1691" s="162"/>
      <c r="AT1691" s="157" t="s">
        <v>177</v>
      </c>
      <c r="AU1691" s="157" t="s">
        <v>82</v>
      </c>
      <c r="AV1691" s="13" t="s">
        <v>82</v>
      </c>
      <c r="AW1691" s="13" t="s">
        <v>4</v>
      </c>
      <c r="AX1691" s="13" t="s">
        <v>80</v>
      </c>
      <c r="AY1691" s="157" t="s">
        <v>166</v>
      </c>
    </row>
    <row r="1692" spans="2:65" s="1" customFormat="1" ht="49.15" customHeight="1">
      <c r="B1692" s="33"/>
      <c r="C1692" s="132" t="s">
        <v>1425</v>
      </c>
      <c r="D1692" s="132" t="s">
        <v>168</v>
      </c>
      <c r="E1692" s="133" t="s">
        <v>2002</v>
      </c>
      <c r="F1692" s="134" t="s">
        <v>2003</v>
      </c>
      <c r="G1692" s="135" t="s">
        <v>188</v>
      </c>
      <c r="H1692" s="136">
        <v>21.24</v>
      </c>
      <c r="I1692" s="137"/>
      <c r="J1692" s="138">
        <f>ROUND(I1692*H1692,2)</f>
        <v>0</v>
      </c>
      <c r="K1692" s="134" t="s">
        <v>19</v>
      </c>
      <c r="L1692" s="33"/>
      <c r="M1692" s="139" t="s">
        <v>19</v>
      </c>
      <c r="N1692" s="140" t="s">
        <v>43</v>
      </c>
      <c r="P1692" s="141">
        <f>O1692*H1692</f>
        <v>0</v>
      </c>
      <c r="Q1692" s="141">
        <v>1.136E-2</v>
      </c>
      <c r="R1692" s="141">
        <f>Q1692*H1692</f>
        <v>0.24128639999999998</v>
      </c>
      <c r="S1692" s="141">
        <v>0</v>
      </c>
      <c r="T1692" s="142">
        <f>S1692*H1692</f>
        <v>0</v>
      </c>
      <c r="AR1692" s="143" t="s">
        <v>283</v>
      </c>
      <c r="AT1692" s="143" t="s">
        <v>168</v>
      </c>
      <c r="AU1692" s="143" t="s">
        <v>82</v>
      </c>
      <c r="AY1692" s="18" t="s">
        <v>166</v>
      </c>
      <c r="BE1692" s="144">
        <f>IF(N1692="základní",J1692,0)</f>
        <v>0</v>
      </c>
      <c r="BF1692" s="144">
        <f>IF(N1692="snížená",J1692,0)</f>
        <v>0</v>
      </c>
      <c r="BG1692" s="144">
        <f>IF(N1692="zákl. přenesená",J1692,0)</f>
        <v>0</v>
      </c>
      <c r="BH1692" s="144">
        <f>IF(N1692="sníž. přenesená",J1692,0)</f>
        <v>0</v>
      </c>
      <c r="BI1692" s="144">
        <f>IF(N1692="nulová",J1692,0)</f>
        <v>0</v>
      </c>
      <c r="BJ1692" s="18" t="s">
        <v>80</v>
      </c>
      <c r="BK1692" s="144">
        <f>ROUND(I1692*H1692,2)</f>
        <v>0</v>
      </c>
      <c r="BL1692" s="18" t="s">
        <v>283</v>
      </c>
      <c r="BM1692" s="143" t="s">
        <v>2004</v>
      </c>
    </row>
    <row r="1693" spans="2:65" s="12" customFormat="1" ht="11.25">
      <c r="B1693" s="149"/>
      <c r="D1693" s="150" t="s">
        <v>177</v>
      </c>
      <c r="E1693" s="151" t="s">
        <v>19</v>
      </c>
      <c r="F1693" s="152" t="s">
        <v>2005</v>
      </c>
      <c r="H1693" s="151" t="s">
        <v>19</v>
      </c>
      <c r="I1693" s="153"/>
      <c r="L1693" s="149"/>
      <c r="M1693" s="154"/>
      <c r="T1693" s="155"/>
      <c r="AT1693" s="151" t="s">
        <v>177</v>
      </c>
      <c r="AU1693" s="151" t="s">
        <v>82</v>
      </c>
      <c r="AV1693" s="12" t="s">
        <v>80</v>
      </c>
      <c r="AW1693" s="12" t="s">
        <v>33</v>
      </c>
      <c r="AX1693" s="12" t="s">
        <v>72</v>
      </c>
      <c r="AY1693" s="151" t="s">
        <v>166</v>
      </c>
    </row>
    <row r="1694" spans="2:65" s="12" customFormat="1" ht="11.25">
      <c r="B1694" s="149"/>
      <c r="D1694" s="150" t="s">
        <v>177</v>
      </c>
      <c r="E1694" s="151" t="s">
        <v>19</v>
      </c>
      <c r="F1694" s="152" t="s">
        <v>1995</v>
      </c>
      <c r="H1694" s="151" t="s">
        <v>19</v>
      </c>
      <c r="I1694" s="153"/>
      <c r="L1694" s="149"/>
      <c r="M1694" s="154"/>
      <c r="T1694" s="155"/>
      <c r="AT1694" s="151" t="s">
        <v>177</v>
      </c>
      <c r="AU1694" s="151" t="s">
        <v>82</v>
      </c>
      <c r="AV1694" s="12" t="s">
        <v>80</v>
      </c>
      <c r="AW1694" s="12" t="s">
        <v>33</v>
      </c>
      <c r="AX1694" s="12" t="s">
        <v>72</v>
      </c>
      <c r="AY1694" s="151" t="s">
        <v>166</v>
      </c>
    </row>
    <row r="1695" spans="2:65" s="12" customFormat="1" ht="11.25">
      <c r="B1695" s="149"/>
      <c r="D1695" s="150" t="s">
        <v>177</v>
      </c>
      <c r="E1695" s="151" t="s">
        <v>19</v>
      </c>
      <c r="F1695" s="152" t="s">
        <v>2006</v>
      </c>
      <c r="H1695" s="151" t="s">
        <v>19</v>
      </c>
      <c r="I1695" s="153"/>
      <c r="L1695" s="149"/>
      <c r="M1695" s="154"/>
      <c r="T1695" s="155"/>
      <c r="AT1695" s="151" t="s">
        <v>177</v>
      </c>
      <c r="AU1695" s="151" t="s">
        <v>82</v>
      </c>
      <c r="AV1695" s="12" t="s">
        <v>80</v>
      </c>
      <c r="AW1695" s="12" t="s">
        <v>33</v>
      </c>
      <c r="AX1695" s="12" t="s">
        <v>72</v>
      </c>
      <c r="AY1695" s="151" t="s">
        <v>166</v>
      </c>
    </row>
    <row r="1696" spans="2:65" s="12" customFormat="1" ht="22.5">
      <c r="B1696" s="149"/>
      <c r="D1696" s="150" t="s">
        <v>177</v>
      </c>
      <c r="E1696" s="151" t="s">
        <v>19</v>
      </c>
      <c r="F1696" s="152" t="s">
        <v>2007</v>
      </c>
      <c r="H1696" s="151" t="s">
        <v>19</v>
      </c>
      <c r="I1696" s="153"/>
      <c r="L1696" s="149"/>
      <c r="M1696" s="154"/>
      <c r="T1696" s="155"/>
      <c r="AT1696" s="151" t="s">
        <v>177</v>
      </c>
      <c r="AU1696" s="151" t="s">
        <v>82</v>
      </c>
      <c r="AV1696" s="12" t="s">
        <v>80</v>
      </c>
      <c r="AW1696" s="12" t="s">
        <v>33</v>
      </c>
      <c r="AX1696" s="12" t="s">
        <v>72</v>
      </c>
      <c r="AY1696" s="151" t="s">
        <v>166</v>
      </c>
    </row>
    <row r="1697" spans="2:65" s="13" customFormat="1" ht="11.25">
      <c r="B1697" s="156"/>
      <c r="D1697" s="150" t="s">
        <v>177</v>
      </c>
      <c r="E1697" s="157" t="s">
        <v>19</v>
      </c>
      <c r="F1697" s="158" t="s">
        <v>2008</v>
      </c>
      <c r="H1697" s="159">
        <v>21.24</v>
      </c>
      <c r="I1697" s="160"/>
      <c r="L1697" s="156"/>
      <c r="M1697" s="161"/>
      <c r="T1697" s="162"/>
      <c r="AT1697" s="157" t="s">
        <v>177</v>
      </c>
      <c r="AU1697" s="157" t="s">
        <v>82</v>
      </c>
      <c r="AV1697" s="13" t="s">
        <v>82</v>
      </c>
      <c r="AW1697" s="13" t="s">
        <v>33</v>
      </c>
      <c r="AX1697" s="13" t="s">
        <v>80</v>
      </c>
      <c r="AY1697" s="157" t="s">
        <v>166</v>
      </c>
    </row>
    <row r="1698" spans="2:65" s="1" customFormat="1" ht="37.9" customHeight="1">
      <c r="B1698" s="33"/>
      <c r="C1698" s="132" t="s">
        <v>2009</v>
      </c>
      <c r="D1698" s="132" t="s">
        <v>168</v>
      </c>
      <c r="E1698" s="133" t="s">
        <v>2010</v>
      </c>
      <c r="F1698" s="134" t="s">
        <v>2011</v>
      </c>
      <c r="G1698" s="135" t="s">
        <v>197</v>
      </c>
      <c r="H1698" s="136">
        <v>0.91</v>
      </c>
      <c r="I1698" s="137"/>
      <c r="J1698" s="138">
        <f>ROUND(I1698*H1698,2)</f>
        <v>0</v>
      </c>
      <c r="K1698" s="134" t="s">
        <v>172</v>
      </c>
      <c r="L1698" s="33"/>
      <c r="M1698" s="139" t="s">
        <v>19</v>
      </c>
      <c r="N1698" s="140" t="s">
        <v>43</v>
      </c>
      <c r="P1698" s="141">
        <f>O1698*H1698</f>
        <v>0</v>
      </c>
      <c r="Q1698" s="141">
        <v>2.3300000000000001E-2</v>
      </c>
      <c r="R1698" s="141">
        <f>Q1698*H1698</f>
        <v>2.1203000000000003E-2</v>
      </c>
      <c r="S1698" s="141">
        <v>0</v>
      </c>
      <c r="T1698" s="142">
        <f>S1698*H1698</f>
        <v>0</v>
      </c>
      <c r="AR1698" s="143" t="s">
        <v>283</v>
      </c>
      <c r="AT1698" s="143" t="s">
        <v>168</v>
      </c>
      <c r="AU1698" s="143" t="s">
        <v>82</v>
      </c>
      <c r="AY1698" s="18" t="s">
        <v>166</v>
      </c>
      <c r="BE1698" s="144">
        <f>IF(N1698="základní",J1698,0)</f>
        <v>0</v>
      </c>
      <c r="BF1698" s="144">
        <f>IF(N1698="snížená",J1698,0)</f>
        <v>0</v>
      </c>
      <c r="BG1698" s="144">
        <f>IF(N1698="zákl. přenesená",J1698,0)</f>
        <v>0</v>
      </c>
      <c r="BH1698" s="144">
        <f>IF(N1698="sníž. přenesená",J1698,0)</f>
        <v>0</v>
      </c>
      <c r="BI1698" s="144">
        <f>IF(N1698="nulová",J1698,0)</f>
        <v>0</v>
      </c>
      <c r="BJ1698" s="18" t="s">
        <v>80</v>
      </c>
      <c r="BK1698" s="144">
        <f>ROUND(I1698*H1698,2)</f>
        <v>0</v>
      </c>
      <c r="BL1698" s="18" t="s">
        <v>283</v>
      </c>
      <c r="BM1698" s="143" t="s">
        <v>2012</v>
      </c>
    </row>
    <row r="1699" spans="2:65" s="1" customFormat="1" ht="11.25">
      <c r="B1699" s="33"/>
      <c r="D1699" s="145" t="s">
        <v>175</v>
      </c>
      <c r="F1699" s="146" t="s">
        <v>2013</v>
      </c>
      <c r="I1699" s="147"/>
      <c r="L1699" s="33"/>
      <c r="M1699" s="148"/>
      <c r="T1699" s="54"/>
      <c r="AT1699" s="18" t="s">
        <v>175</v>
      </c>
      <c r="AU1699" s="18" t="s">
        <v>82</v>
      </c>
    </row>
    <row r="1700" spans="2:65" s="12" customFormat="1" ht="11.25">
      <c r="B1700" s="149"/>
      <c r="D1700" s="150" t="s">
        <v>177</v>
      </c>
      <c r="E1700" s="151" t="s">
        <v>19</v>
      </c>
      <c r="F1700" s="152" t="s">
        <v>1995</v>
      </c>
      <c r="H1700" s="151" t="s">
        <v>19</v>
      </c>
      <c r="I1700" s="153"/>
      <c r="L1700" s="149"/>
      <c r="M1700" s="154"/>
      <c r="T1700" s="155"/>
      <c r="AT1700" s="151" t="s">
        <v>177</v>
      </c>
      <c r="AU1700" s="151" t="s">
        <v>82</v>
      </c>
      <c r="AV1700" s="12" t="s">
        <v>80</v>
      </c>
      <c r="AW1700" s="12" t="s">
        <v>33</v>
      </c>
      <c r="AX1700" s="12" t="s">
        <v>72</v>
      </c>
      <c r="AY1700" s="151" t="s">
        <v>166</v>
      </c>
    </row>
    <row r="1701" spans="2:65" s="13" customFormat="1" ht="11.25">
      <c r="B1701" s="156"/>
      <c r="D1701" s="150" t="s">
        <v>177</v>
      </c>
      <c r="E1701" s="157" t="s">
        <v>19</v>
      </c>
      <c r="F1701" s="158" t="s">
        <v>2014</v>
      </c>
      <c r="H1701" s="159">
        <v>0.91</v>
      </c>
      <c r="I1701" s="160"/>
      <c r="L1701" s="156"/>
      <c r="M1701" s="161"/>
      <c r="T1701" s="162"/>
      <c r="AT1701" s="157" t="s">
        <v>177</v>
      </c>
      <c r="AU1701" s="157" t="s">
        <v>82</v>
      </c>
      <c r="AV1701" s="13" t="s">
        <v>82</v>
      </c>
      <c r="AW1701" s="13" t="s">
        <v>33</v>
      </c>
      <c r="AX1701" s="13" t="s">
        <v>80</v>
      </c>
      <c r="AY1701" s="157" t="s">
        <v>166</v>
      </c>
    </row>
    <row r="1702" spans="2:65" s="1" customFormat="1" ht="49.15" customHeight="1">
      <c r="B1702" s="33"/>
      <c r="C1702" s="132" t="s">
        <v>2015</v>
      </c>
      <c r="D1702" s="132" t="s">
        <v>168</v>
      </c>
      <c r="E1702" s="133" t="s">
        <v>2016</v>
      </c>
      <c r="F1702" s="134" t="s">
        <v>2017</v>
      </c>
      <c r="G1702" s="135" t="s">
        <v>341</v>
      </c>
      <c r="H1702" s="136">
        <v>1.238</v>
      </c>
      <c r="I1702" s="137"/>
      <c r="J1702" s="138">
        <f>ROUND(I1702*H1702,2)</f>
        <v>0</v>
      </c>
      <c r="K1702" s="134" t="s">
        <v>172</v>
      </c>
      <c r="L1702" s="33"/>
      <c r="M1702" s="139" t="s">
        <v>19</v>
      </c>
      <c r="N1702" s="140" t="s">
        <v>43</v>
      </c>
      <c r="P1702" s="141">
        <f>O1702*H1702</f>
        <v>0</v>
      </c>
      <c r="Q1702" s="141">
        <v>0</v>
      </c>
      <c r="R1702" s="141">
        <f>Q1702*H1702</f>
        <v>0</v>
      </c>
      <c r="S1702" s="141">
        <v>0</v>
      </c>
      <c r="T1702" s="142">
        <f>S1702*H1702</f>
        <v>0</v>
      </c>
      <c r="AR1702" s="143" t="s">
        <v>283</v>
      </c>
      <c r="AT1702" s="143" t="s">
        <v>168</v>
      </c>
      <c r="AU1702" s="143" t="s">
        <v>82</v>
      </c>
      <c r="AY1702" s="18" t="s">
        <v>166</v>
      </c>
      <c r="BE1702" s="144">
        <f>IF(N1702="základní",J1702,0)</f>
        <v>0</v>
      </c>
      <c r="BF1702" s="144">
        <f>IF(N1702="snížená",J1702,0)</f>
        <v>0</v>
      </c>
      <c r="BG1702" s="144">
        <f>IF(N1702="zákl. přenesená",J1702,0)</f>
        <v>0</v>
      </c>
      <c r="BH1702" s="144">
        <f>IF(N1702="sníž. přenesená",J1702,0)</f>
        <v>0</v>
      </c>
      <c r="BI1702" s="144">
        <f>IF(N1702="nulová",J1702,0)</f>
        <v>0</v>
      </c>
      <c r="BJ1702" s="18" t="s">
        <v>80</v>
      </c>
      <c r="BK1702" s="144">
        <f>ROUND(I1702*H1702,2)</f>
        <v>0</v>
      </c>
      <c r="BL1702" s="18" t="s">
        <v>283</v>
      </c>
      <c r="BM1702" s="143" t="s">
        <v>2018</v>
      </c>
    </row>
    <row r="1703" spans="2:65" s="1" customFormat="1" ht="11.25">
      <c r="B1703" s="33"/>
      <c r="D1703" s="145" t="s">
        <v>175</v>
      </c>
      <c r="F1703" s="146" t="s">
        <v>2019</v>
      </c>
      <c r="I1703" s="147"/>
      <c r="L1703" s="33"/>
      <c r="M1703" s="148"/>
      <c r="T1703" s="54"/>
      <c r="AT1703" s="18" t="s">
        <v>175</v>
      </c>
      <c r="AU1703" s="18" t="s">
        <v>82</v>
      </c>
    </row>
    <row r="1704" spans="2:65" s="11" customFormat="1" ht="22.9" customHeight="1">
      <c r="B1704" s="120"/>
      <c r="D1704" s="121" t="s">
        <v>71</v>
      </c>
      <c r="E1704" s="130" t="s">
        <v>2020</v>
      </c>
      <c r="F1704" s="130" t="s">
        <v>2021</v>
      </c>
      <c r="I1704" s="123"/>
      <c r="J1704" s="131">
        <f>BK1704</f>
        <v>0</v>
      </c>
      <c r="L1704" s="120"/>
      <c r="M1704" s="125"/>
      <c r="P1704" s="126">
        <f>SUM(P1705:P1759)</f>
        <v>0</v>
      </c>
      <c r="R1704" s="126">
        <f>SUM(R1705:R1759)</f>
        <v>0.73625499999999999</v>
      </c>
      <c r="T1704" s="127">
        <f>SUM(T1705:T1759)</f>
        <v>0</v>
      </c>
      <c r="AR1704" s="121" t="s">
        <v>82</v>
      </c>
      <c r="AT1704" s="128" t="s">
        <v>71</v>
      </c>
      <c r="AU1704" s="128" t="s">
        <v>80</v>
      </c>
      <c r="AY1704" s="121" t="s">
        <v>166</v>
      </c>
      <c r="BK1704" s="129">
        <f>SUM(BK1705:BK1759)</f>
        <v>0</v>
      </c>
    </row>
    <row r="1705" spans="2:65" s="1" customFormat="1" ht="21.75" customHeight="1">
      <c r="B1705" s="33"/>
      <c r="C1705" s="132" t="s">
        <v>2022</v>
      </c>
      <c r="D1705" s="132" t="s">
        <v>168</v>
      </c>
      <c r="E1705" s="133" t="s">
        <v>2023</v>
      </c>
      <c r="F1705" s="134" t="s">
        <v>2024</v>
      </c>
      <c r="G1705" s="135" t="s">
        <v>188</v>
      </c>
      <c r="H1705" s="136">
        <v>7.48</v>
      </c>
      <c r="I1705" s="137"/>
      <c r="J1705" s="138">
        <f>ROUND(I1705*H1705,2)</f>
        <v>0</v>
      </c>
      <c r="K1705" s="134" t="s">
        <v>172</v>
      </c>
      <c r="L1705" s="33"/>
      <c r="M1705" s="139" t="s">
        <v>19</v>
      </c>
      <c r="N1705" s="140" t="s">
        <v>43</v>
      </c>
      <c r="P1705" s="141">
        <f>O1705*H1705</f>
        <v>0</v>
      </c>
      <c r="Q1705" s="141">
        <v>0</v>
      </c>
      <c r="R1705" s="141">
        <f>Q1705*H1705</f>
        <v>0</v>
      </c>
      <c r="S1705" s="141">
        <v>0</v>
      </c>
      <c r="T1705" s="142">
        <f>S1705*H1705</f>
        <v>0</v>
      </c>
      <c r="AR1705" s="143" t="s">
        <v>283</v>
      </c>
      <c r="AT1705" s="143" t="s">
        <v>168</v>
      </c>
      <c r="AU1705" s="143" t="s">
        <v>82</v>
      </c>
      <c r="AY1705" s="18" t="s">
        <v>166</v>
      </c>
      <c r="BE1705" s="144">
        <f>IF(N1705="základní",J1705,0)</f>
        <v>0</v>
      </c>
      <c r="BF1705" s="144">
        <f>IF(N1705="snížená",J1705,0)</f>
        <v>0</v>
      </c>
      <c r="BG1705" s="144">
        <f>IF(N1705="zákl. přenesená",J1705,0)</f>
        <v>0</v>
      </c>
      <c r="BH1705" s="144">
        <f>IF(N1705="sníž. přenesená",J1705,0)</f>
        <v>0</v>
      </c>
      <c r="BI1705" s="144">
        <f>IF(N1705="nulová",J1705,0)</f>
        <v>0</v>
      </c>
      <c r="BJ1705" s="18" t="s">
        <v>80</v>
      </c>
      <c r="BK1705" s="144">
        <f>ROUND(I1705*H1705,2)</f>
        <v>0</v>
      </c>
      <c r="BL1705" s="18" t="s">
        <v>283</v>
      </c>
      <c r="BM1705" s="143" t="s">
        <v>2025</v>
      </c>
    </row>
    <row r="1706" spans="2:65" s="1" customFormat="1" ht="11.25">
      <c r="B1706" s="33"/>
      <c r="D1706" s="145" t="s">
        <v>175</v>
      </c>
      <c r="F1706" s="146" t="s">
        <v>2026</v>
      </c>
      <c r="I1706" s="147"/>
      <c r="L1706" s="33"/>
      <c r="M1706" s="148"/>
      <c r="T1706" s="54"/>
      <c r="AT1706" s="18" t="s">
        <v>175</v>
      </c>
      <c r="AU1706" s="18" t="s">
        <v>82</v>
      </c>
    </row>
    <row r="1707" spans="2:65" s="12" customFormat="1" ht="11.25">
      <c r="B1707" s="149"/>
      <c r="D1707" s="150" t="s">
        <v>177</v>
      </c>
      <c r="E1707" s="151" t="s">
        <v>19</v>
      </c>
      <c r="F1707" s="152" t="s">
        <v>876</v>
      </c>
      <c r="H1707" s="151" t="s">
        <v>19</v>
      </c>
      <c r="I1707" s="153"/>
      <c r="L1707" s="149"/>
      <c r="M1707" s="154"/>
      <c r="T1707" s="155"/>
      <c r="AT1707" s="151" t="s">
        <v>177</v>
      </c>
      <c r="AU1707" s="151" t="s">
        <v>82</v>
      </c>
      <c r="AV1707" s="12" t="s">
        <v>80</v>
      </c>
      <c r="AW1707" s="12" t="s">
        <v>33</v>
      </c>
      <c r="AX1707" s="12" t="s">
        <v>72</v>
      </c>
      <c r="AY1707" s="151" t="s">
        <v>166</v>
      </c>
    </row>
    <row r="1708" spans="2:65" s="13" customFormat="1" ht="11.25">
      <c r="B1708" s="156"/>
      <c r="D1708" s="150" t="s">
        <v>177</v>
      </c>
      <c r="E1708" s="157" t="s">
        <v>19</v>
      </c>
      <c r="F1708" s="158" t="s">
        <v>2027</v>
      </c>
      <c r="H1708" s="159">
        <v>7.48</v>
      </c>
      <c r="I1708" s="160"/>
      <c r="L1708" s="156"/>
      <c r="M1708" s="161"/>
      <c r="T1708" s="162"/>
      <c r="AT1708" s="157" t="s">
        <v>177</v>
      </c>
      <c r="AU1708" s="157" t="s">
        <v>82</v>
      </c>
      <c r="AV1708" s="13" t="s">
        <v>82</v>
      </c>
      <c r="AW1708" s="13" t="s">
        <v>33</v>
      </c>
      <c r="AX1708" s="13" t="s">
        <v>80</v>
      </c>
      <c r="AY1708" s="157" t="s">
        <v>166</v>
      </c>
    </row>
    <row r="1709" spans="2:65" s="1" customFormat="1" ht="21.75" customHeight="1">
      <c r="B1709" s="33"/>
      <c r="C1709" s="170" t="s">
        <v>2028</v>
      </c>
      <c r="D1709" s="170" t="s">
        <v>277</v>
      </c>
      <c r="E1709" s="171" t="s">
        <v>2029</v>
      </c>
      <c r="F1709" s="172" t="s">
        <v>2030</v>
      </c>
      <c r="G1709" s="173" t="s">
        <v>458</v>
      </c>
      <c r="H1709" s="174">
        <v>46.2</v>
      </c>
      <c r="I1709" s="175"/>
      <c r="J1709" s="176">
        <f>ROUND(I1709*H1709,2)</f>
        <v>0</v>
      </c>
      <c r="K1709" s="172" t="s">
        <v>19</v>
      </c>
      <c r="L1709" s="177"/>
      <c r="M1709" s="178" t="s">
        <v>19</v>
      </c>
      <c r="N1709" s="179" t="s">
        <v>43</v>
      </c>
      <c r="P1709" s="141">
        <f>O1709*H1709</f>
        <v>0</v>
      </c>
      <c r="Q1709" s="141">
        <v>1E-4</v>
      </c>
      <c r="R1709" s="141">
        <f>Q1709*H1709</f>
        <v>4.6200000000000008E-3</v>
      </c>
      <c r="S1709" s="141">
        <v>0</v>
      </c>
      <c r="T1709" s="142">
        <f>S1709*H1709</f>
        <v>0</v>
      </c>
      <c r="AR1709" s="143" t="s">
        <v>368</v>
      </c>
      <c r="AT1709" s="143" t="s">
        <v>277</v>
      </c>
      <c r="AU1709" s="143" t="s">
        <v>82</v>
      </c>
      <c r="AY1709" s="18" t="s">
        <v>166</v>
      </c>
      <c r="BE1709" s="144">
        <f>IF(N1709="základní",J1709,0)</f>
        <v>0</v>
      </c>
      <c r="BF1709" s="144">
        <f>IF(N1709="snížená",J1709,0)</f>
        <v>0</v>
      </c>
      <c r="BG1709" s="144">
        <f>IF(N1709="zákl. přenesená",J1709,0)</f>
        <v>0</v>
      </c>
      <c r="BH1709" s="144">
        <f>IF(N1709="sníž. přenesená",J1709,0)</f>
        <v>0</v>
      </c>
      <c r="BI1709" s="144">
        <f>IF(N1709="nulová",J1709,0)</f>
        <v>0</v>
      </c>
      <c r="BJ1709" s="18" t="s">
        <v>80</v>
      </c>
      <c r="BK1709" s="144">
        <f>ROUND(I1709*H1709,2)</f>
        <v>0</v>
      </c>
      <c r="BL1709" s="18" t="s">
        <v>283</v>
      </c>
      <c r="BM1709" s="143" t="s">
        <v>2031</v>
      </c>
    </row>
    <row r="1710" spans="2:65" s="12" customFormat="1" ht="11.25">
      <c r="B1710" s="149"/>
      <c r="D1710" s="150" t="s">
        <v>177</v>
      </c>
      <c r="E1710" s="151" t="s">
        <v>19</v>
      </c>
      <c r="F1710" s="152" t="s">
        <v>876</v>
      </c>
      <c r="H1710" s="151" t="s">
        <v>19</v>
      </c>
      <c r="I1710" s="153"/>
      <c r="L1710" s="149"/>
      <c r="M1710" s="154"/>
      <c r="T1710" s="155"/>
      <c r="AT1710" s="151" t="s">
        <v>177</v>
      </c>
      <c r="AU1710" s="151" t="s">
        <v>82</v>
      </c>
      <c r="AV1710" s="12" t="s">
        <v>80</v>
      </c>
      <c r="AW1710" s="12" t="s">
        <v>33</v>
      </c>
      <c r="AX1710" s="12" t="s">
        <v>72</v>
      </c>
      <c r="AY1710" s="151" t="s">
        <v>166</v>
      </c>
    </row>
    <row r="1711" spans="2:65" s="13" customFormat="1" ht="11.25">
      <c r="B1711" s="156"/>
      <c r="D1711" s="150" t="s">
        <v>177</v>
      </c>
      <c r="E1711" s="157" t="s">
        <v>19</v>
      </c>
      <c r="F1711" s="158" t="s">
        <v>2032</v>
      </c>
      <c r="H1711" s="159">
        <v>44</v>
      </c>
      <c r="I1711" s="160"/>
      <c r="L1711" s="156"/>
      <c r="M1711" s="161"/>
      <c r="T1711" s="162"/>
      <c r="AT1711" s="157" t="s">
        <v>177</v>
      </c>
      <c r="AU1711" s="157" t="s">
        <v>82</v>
      </c>
      <c r="AV1711" s="13" t="s">
        <v>82</v>
      </c>
      <c r="AW1711" s="13" t="s">
        <v>33</v>
      </c>
      <c r="AX1711" s="13" t="s">
        <v>80</v>
      </c>
      <c r="AY1711" s="157" t="s">
        <v>166</v>
      </c>
    </row>
    <row r="1712" spans="2:65" s="13" customFormat="1" ht="11.25">
      <c r="B1712" s="156"/>
      <c r="D1712" s="150" t="s">
        <v>177</v>
      </c>
      <c r="F1712" s="158" t="s">
        <v>2033</v>
      </c>
      <c r="H1712" s="159">
        <v>46.2</v>
      </c>
      <c r="I1712" s="160"/>
      <c r="L1712" s="156"/>
      <c r="M1712" s="161"/>
      <c r="T1712" s="162"/>
      <c r="AT1712" s="157" t="s">
        <v>177</v>
      </c>
      <c r="AU1712" s="157" t="s">
        <v>82</v>
      </c>
      <c r="AV1712" s="13" t="s">
        <v>82</v>
      </c>
      <c r="AW1712" s="13" t="s">
        <v>4</v>
      </c>
      <c r="AX1712" s="13" t="s">
        <v>80</v>
      </c>
      <c r="AY1712" s="157" t="s">
        <v>166</v>
      </c>
    </row>
    <row r="1713" spans="2:65" s="1" customFormat="1" ht="37.9" customHeight="1">
      <c r="B1713" s="33"/>
      <c r="C1713" s="132" t="s">
        <v>2034</v>
      </c>
      <c r="D1713" s="132" t="s">
        <v>168</v>
      </c>
      <c r="E1713" s="133" t="s">
        <v>2035</v>
      </c>
      <c r="F1713" s="134" t="s">
        <v>2036</v>
      </c>
      <c r="G1713" s="135" t="s">
        <v>458</v>
      </c>
      <c r="H1713" s="136">
        <v>45</v>
      </c>
      <c r="I1713" s="137"/>
      <c r="J1713" s="138">
        <f>ROUND(I1713*H1713,2)</f>
        <v>0</v>
      </c>
      <c r="K1713" s="134" t="s">
        <v>172</v>
      </c>
      <c r="L1713" s="33"/>
      <c r="M1713" s="139" t="s">
        <v>19</v>
      </c>
      <c r="N1713" s="140" t="s">
        <v>43</v>
      </c>
      <c r="P1713" s="141">
        <f>O1713*H1713</f>
        <v>0</v>
      </c>
      <c r="Q1713" s="141">
        <v>2.2799999999999999E-3</v>
      </c>
      <c r="R1713" s="141">
        <f>Q1713*H1713</f>
        <v>0.1026</v>
      </c>
      <c r="S1713" s="141">
        <v>0</v>
      </c>
      <c r="T1713" s="142">
        <f>S1713*H1713</f>
        <v>0</v>
      </c>
      <c r="AR1713" s="143" t="s">
        <v>283</v>
      </c>
      <c r="AT1713" s="143" t="s">
        <v>168</v>
      </c>
      <c r="AU1713" s="143" t="s">
        <v>82</v>
      </c>
      <c r="AY1713" s="18" t="s">
        <v>166</v>
      </c>
      <c r="BE1713" s="144">
        <f>IF(N1713="základní",J1713,0)</f>
        <v>0</v>
      </c>
      <c r="BF1713" s="144">
        <f>IF(N1713="snížená",J1713,0)</f>
        <v>0</v>
      </c>
      <c r="BG1713" s="144">
        <f>IF(N1713="zákl. přenesená",J1713,0)</f>
        <v>0</v>
      </c>
      <c r="BH1713" s="144">
        <f>IF(N1713="sníž. přenesená",J1713,0)</f>
        <v>0</v>
      </c>
      <c r="BI1713" s="144">
        <f>IF(N1713="nulová",J1713,0)</f>
        <v>0</v>
      </c>
      <c r="BJ1713" s="18" t="s">
        <v>80</v>
      </c>
      <c r="BK1713" s="144">
        <f>ROUND(I1713*H1713,2)</f>
        <v>0</v>
      </c>
      <c r="BL1713" s="18" t="s">
        <v>283</v>
      </c>
      <c r="BM1713" s="143" t="s">
        <v>2037</v>
      </c>
    </row>
    <row r="1714" spans="2:65" s="1" customFormat="1" ht="11.25">
      <c r="B1714" s="33"/>
      <c r="D1714" s="145" t="s">
        <v>175</v>
      </c>
      <c r="F1714" s="146" t="s">
        <v>2038</v>
      </c>
      <c r="I1714" s="147"/>
      <c r="L1714" s="33"/>
      <c r="M1714" s="148"/>
      <c r="T1714" s="54"/>
      <c r="AT1714" s="18" t="s">
        <v>175</v>
      </c>
      <c r="AU1714" s="18" t="s">
        <v>82</v>
      </c>
    </row>
    <row r="1715" spans="2:65" s="12" customFormat="1" ht="11.25">
      <c r="B1715" s="149"/>
      <c r="D1715" s="150" t="s">
        <v>177</v>
      </c>
      <c r="E1715" s="151" t="s">
        <v>19</v>
      </c>
      <c r="F1715" s="152" t="s">
        <v>2005</v>
      </c>
      <c r="H1715" s="151" t="s">
        <v>19</v>
      </c>
      <c r="I1715" s="153"/>
      <c r="L1715" s="149"/>
      <c r="M1715" s="154"/>
      <c r="T1715" s="155"/>
      <c r="AT1715" s="151" t="s">
        <v>177</v>
      </c>
      <c r="AU1715" s="151" t="s">
        <v>82</v>
      </c>
      <c r="AV1715" s="12" t="s">
        <v>80</v>
      </c>
      <c r="AW1715" s="12" t="s">
        <v>33</v>
      </c>
      <c r="AX1715" s="12" t="s">
        <v>72</v>
      </c>
      <c r="AY1715" s="151" t="s">
        <v>166</v>
      </c>
    </row>
    <row r="1716" spans="2:65" s="13" customFormat="1" ht="11.25">
      <c r="B1716" s="156"/>
      <c r="D1716" s="150" t="s">
        <v>177</v>
      </c>
      <c r="E1716" s="157" t="s">
        <v>19</v>
      </c>
      <c r="F1716" s="158" t="s">
        <v>2039</v>
      </c>
      <c r="H1716" s="159">
        <v>45</v>
      </c>
      <c r="I1716" s="160"/>
      <c r="L1716" s="156"/>
      <c r="M1716" s="161"/>
      <c r="T1716" s="162"/>
      <c r="AT1716" s="157" t="s">
        <v>177</v>
      </c>
      <c r="AU1716" s="157" t="s">
        <v>82</v>
      </c>
      <c r="AV1716" s="13" t="s">
        <v>82</v>
      </c>
      <c r="AW1716" s="13" t="s">
        <v>33</v>
      </c>
      <c r="AX1716" s="13" t="s">
        <v>80</v>
      </c>
      <c r="AY1716" s="157" t="s">
        <v>166</v>
      </c>
    </row>
    <row r="1717" spans="2:65" s="1" customFormat="1" ht="33" customHeight="1">
      <c r="B1717" s="33"/>
      <c r="C1717" s="132" t="s">
        <v>2040</v>
      </c>
      <c r="D1717" s="132" t="s">
        <v>168</v>
      </c>
      <c r="E1717" s="133" t="s">
        <v>2041</v>
      </c>
      <c r="F1717" s="134" t="s">
        <v>2042</v>
      </c>
      <c r="G1717" s="135" t="s">
        <v>458</v>
      </c>
      <c r="H1717" s="136">
        <v>45</v>
      </c>
      <c r="I1717" s="137"/>
      <c r="J1717" s="138">
        <f>ROUND(I1717*H1717,2)</f>
        <v>0</v>
      </c>
      <c r="K1717" s="134" t="s">
        <v>172</v>
      </c>
      <c r="L1717" s="33"/>
      <c r="M1717" s="139" t="s">
        <v>19</v>
      </c>
      <c r="N1717" s="140" t="s">
        <v>43</v>
      </c>
      <c r="P1717" s="141">
        <f>O1717*H1717</f>
        <v>0</v>
      </c>
      <c r="Q1717" s="141">
        <v>1.17E-3</v>
      </c>
      <c r="R1717" s="141">
        <f>Q1717*H1717</f>
        <v>5.2650000000000002E-2</v>
      </c>
      <c r="S1717" s="141">
        <v>0</v>
      </c>
      <c r="T1717" s="142">
        <f>S1717*H1717</f>
        <v>0</v>
      </c>
      <c r="AR1717" s="143" t="s">
        <v>283</v>
      </c>
      <c r="AT1717" s="143" t="s">
        <v>168</v>
      </c>
      <c r="AU1717" s="143" t="s">
        <v>82</v>
      </c>
      <c r="AY1717" s="18" t="s">
        <v>166</v>
      </c>
      <c r="BE1717" s="144">
        <f>IF(N1717="základní",J1717,0)</f>
        <v>0</v>
      </c>
      <c r="BF1717" s="144">
        <f>IF(N1717="snížená",J1717,0)</f>
        <v>0</v>
      </c>
      <c r="BG1717" s="144">
        <f>IF(N1717="zákl. přenesená",J1717,0)</f>
        <v>0</v>
      </c>
      <c r="BH1717" s="144">
        <f>IF(N1717="sníž. přenesená",J1717,0)</f>
        <v>0</v>
      </c>
      <c r="BI1717" s="144">
        <f>IF(N1717="nulová",J1717,0)</f>
        <v>0</v>
      </c>
      <c r="BJ1717" s="18" t="s">
        <v>80</v>
      </c>
      <c r="BK1717" s="144">
        <f>ROUND(I1717*H1717,2)</f>
        <v>0</v>
      </c>
      <c r="BL1717" s="18" t="s">
        <v>283</v>
      </c>
      <c r="BM1717" s="143" t="s">
        <v>2043</v>
      </c>
    </row>
    <row r="1718" spans="2:65" s="1" customFormat="1" ht="11.25">
      <c r="B1718" s="33"/>
      <c r="D1718" s="145" t="s">
        <v>175</v>
      </c>
      <c r="F1718" s="146" t="s">
        <v>2044</v>
      </c>
      <c r="I1718" s="147"/>
      <c r="L1718" s="33"/>
      <c r="M1718" s="148"/>
      <c r="T1718" s="54"/>
      <c r="AT1718" s="18" t="s">
        <v>175</v>
      </c>
      <c r="AU1718" s="18" t="s">
        <v>82</v>
      </c>
    </row>
    <row r="1719" spans="2:65" s="12" customFormat="1" ht="11.25">
      <c r="B1719" s="149"/>
      <c r="D1719" s="150" t="s">
        <v>177</v>
      </c>
      <c r="E1719" s="151" t="s">
        <v>19</v>
      </c>
      <c r="F1719" s="152" t="s">
        <v>2005</v>
      </c>
      <c r="H1719" s="151" t="s">
        <v>19</v>
      </c>
      <c r="I1719" s="153"/>
      <c r="L1719" s="149"/>
      <c r="M1719" s="154"/>
      <c r="T1719" s="155"/>
      <c r="AT1719" s="151" t="s">
        <v>177</v>
      </c>
      <c r="AU1719" s="151" t="s">
        <v>82</v>
      </c>
      <c r="AV1719" s="12" t="s">
        <v>80</v>
      </c>
      <c r="AW1719" s="12" t="s">
        <v>33</v>
      </c>
      <c r="AX1719" s="12" t="s">
        <v>72</v>
      </c>
      <c r="AY1719" s="151" t="s">
        <v>166</v>
      </c>
    </row>
    <row r="1720" spans="2:65" s="13" customFormat="1" ht="11.25">
      <c r="B1720" s="156"/>
      <c r="D1720" s="150" t="s">
        <v>177</v>
      </c>
      <c r="E1720" s="157" t="s">
        <v>19</v>
      </c>
      <c r="F1720" s="158" t="s">
        <v>2045</v>
      </c>
      <c r="H1720" s="159">
        <v>45</v>
      </c>
      <c r="I1720" s="160"/>
      <c r="L1720" s="156"/>
      <c r="M1720" s="161"/>
      <c r="T1720" s="162"/>
      <c r="AT1720" s="157" t="s">
        <v>177</v>
      </c>
      <c r="AU1720" s="157" t="s">
        <v>82</v>
      </c>
      <c r="AV1720" s="13" t="s">
        <v>82</v>
      </c>
      <c r="AW1720" s="13" t="s">
        <v>33</v>
      </c>
      <c r="AX1720" s="13" t="s">
        <v>80</v>
      </c>
      <c r="AY1720" s="157" t="s">
        <v>166</v>
      </c>
    </row>
    <row r="1721" spans="2:65" s="1" customFormat="1" ht="33" customHeight="1">
      <c r="B1721" s="33"/>
      <c r="C1721" s="132" t="s">
        <v>2046</v>
      </c>
      <c r="D1721" s="132" t="s">
        <v>168</v>
      </c>
      <c r="E1721" s="133" t="s">
        <v>2047</v>
      </c>
      <c r="F1721" s="134" t="s">
        <v>2048</v>
      </c>
      <c r="G1721" s="135" t="s">
        <v>458</v>
      </c>
      <c r="H1721" s="136">
        <v>109</v>
      </c>
      <c r="I1721" s="137"/>
      <c r="J1721" s="138">
        <f>ROUND(I1721*H1721,2)</f>
        <v>0</v>
      </c>
      <c r="K1721" s="134" t="s">
        <v>172</v>
      </c>
      <c r="L1721" s="33"/>
      <c r="M1721" s="139" t="s">
        <v>19</v>
      </c>
      <c r="N1721" s="140" t="s">
        <v>43</v>
      </c>
      <c r="P1721" s="141">
        <f>O1721*H1721</f>
        <v>0</v>
      </c>
      <c r="Q1721" s="141">
        <v>1.9E-3</v>
      </c>
      <c r="R1721" s="141">
        <f>Q1721*H1721</f>
        <v>0.20710000000000001</v>
      </c>
      <c r="S1721" s="141">
        <v>0</v>
      </c>
      <c r="T1721" s="142">
        <f>S1721*H1721</f>
        <v>0</v>
      </c>
      <c r="AR1721" s="143" t="s">
        <v>283</v>
      </c>
      <c r="AT1721" s="143" t="s">
        <v>168</v>
      </c>
      <c r="AU1721" s="143" t="s">
        <v>82</v>
      </c>
      <c r="AY1721" s="18" t="s">
        <v>166</v>
      </c>
      <c r="BE1721" s="144">
        <f>IF(N1721="základní",J1721,0)</f>
        <v>0</v>
      </c>
      <c r="BF1721" s="144">
        <f>IF(N1721="snížená",J1721,0)</f>
        <v>0</v>
      </c>
      <c r="BG1721" s="144">
        <f>IF(N1721="zákl. přenesená",J1721,0)</f>
        <v>0</v>
      </c>
      <c r="BH1721" s="144">
        <f>IF(N1721="sníž. přenesená",J1721,0)</f>
        <v>0</v>
      </c>
      <c r="BI1721" s="144">
        <f>IF(N1721="nulová",J1721,0)</f>
        <v>0</v>
      </c>
      <c r="BJ1721" s="18" t="s">
        <v>80</v>
      </c>
      <c r="BK1721" s="144">
        <f>ROUND(I1721*H1721,2)</f>
        <v>0</v>
      </c>
      <c r="BL1721" s="18" t="s">
        <v>283</v>
      </c>
      <c r="BM1721" s="143" t="s">
        <v>2049</v>
      </c>
    </row>
    <row r="1722" spans="2:65" s="1" customFormat="1" ht="11.25">
      <c r="B1722" s="33"/>
      <c r="D1722" s="145" t="s">
        <v>175</v>
      </c>
      <c r="F1722" s="146" t="s">
        <v>2050</v>
      </c>
      <c r="I1722" s="147"/>
      <c r="L1722" s="33"/>
      <c r="M1722" s="148"/>
      <c r="T1722" s="54"/>
      <c r="AT1722" s="18" t="s">
        <v>175</v>
      </c>
      <c r="AU1722" s="18" t="s">
        <v>82</v>
      </c>
    </row>
    <row r="1723" spans="2:65" s="12" customFormat="1" ht="11.25">
      <c r="B1723" s="149"/>
      <c r="D1723" s="150" t="s">
        <v>177</v>
      </c>
      <c r="E1723" s="151" t="s">
        <v>19</v>
      </c>
      <c r="F1723" s="152" t="s">
        <v>2005</v>
      </c>
      <c r="H1723" s="151" t="s">
        <v>19</v>
      </c>
      <c r="I1723" s="153"/>
      <c r="L1723" s="149"/>
      <c r="M1723" s="154"/>
      <c r="T1723" s="155"/>
      <c r="AT1723" s="151" t="s">
        <v>177</v>
      </c>
      <c r="AU1723" s="151" t="s">
        <v>82</v>
      </c>
      <c r="AV1723" s="12" t="s">
        <v>80</v>
      </c>
      <c r="AW1723" s="12" t="s">
        <v>33</v>
      </c>
      <c r="AX1723" s="12" t="s">
        <v>72</v>
      </c>
      <c r="AY1723" s="151" t="s">
        <v>166</v>
      </c>
    </row>
    <row r="1724" spans="2:65" s="13" customFormat="1" ht="11.25">
      <c r="B1724" s="156"/>
      <c r="D1724" s="150" t="s">
        <v>177</v>
      </c>
      <c r="E1724" s="157" t="s">
        <v>19</v>
      </c>
      <c r="F1724" s="158" t="s">
        <v>2051</v>
      </c>
      <c r="H1724" s="159">
        <v>109</v>
      </c>
      <c r="I1724" s="160"/>
      <c r="L1724" s="156"/>
      <c r="M1724" s="161"/>
      <c r="T1724" s="162"/>
      <c r="AT1724" s="157" t="s">
        <v>177</v>
      </c>
      <c r="AU1724" s="157" t="s">
        <v>82</v>
      </c>
      <c r="AV1724" s="13" t="s">
        <v>82</v>
      </c>
      <c r="AW1724" s="13" t="s">
        <v>33</v>
      </c>
      <c r="AX1724" s="13" t="s">
        <v>80</v>
      </c>
      <c r="AY1724" s="157" t="s">
        <v>166</v>
      </c>
    </row>
    <row r="1725" spans="2:65" s="1" customFormat="1" ht="37.9" customHeight="1">
      <c r="B1725" s="33"/>
      <c r="C1725" s="132" t="s">
        <v>2052</v>
      </c>
      <c r="D1725" s="132" t="s">
        <v>168</v>
      </c>
      <c r="E1725" s="133" t="s">
        <v>2053</v>
      </c>
      <c r="F1725" s="134" t="s">
        <v>2054</v>
      </c>
      <c r="G1725" s="135" t="s">
        <v>188</v>
      </c>
      <c r="H1725" s="136">
        <v>16</v>
      </c>
      <c r="I1725" s="137"/>
      <c r="J1725" s="138">
        <f>ROUND(I1725*H1725,2)</f>
        <v>0</v>
      </c>
      <c r="K1725" s="134" t="s">
        <v>172</v>
      </c>
      <c r="L1725" s="33"/>
      <c r="M1725" s="139" t="s">
        <v>19</v>
      </c>
      <c r="N1725" s="140" t="s">
        <v>43</v>
      </c>
      <c r="P1725" s="141">
        <f>O1725*H1725</f>
        <v>0</v>
      </c>
      <c r="Q1725" s="141">
        <v>5.0899999999999999E-3</v>
      </c>
      <c r="R1725" s="141">
        <f>Q1725*H1725</f>
        <v>8.1439999999999999E-2</v>
      </c>
      <c r="S1725" s="141">
        <v>0</v>
      </c>
      <c r="T1725" s="142">
        <f>S1725*H1725</f>
        <v>0</v>
      </c>
      <c r="AR1725" s="143" t="s">
        <v>283</v>
      </c>
      <c r="AT1725" s="143" t="s">
        <v>168</v>
      </c>
      <c r="AU1725" s="143" t="s">
        <v>82</v>
      </c>
      <c r="AY1725" s="18" t="s">
        <v>166</v>
      </c>
      <c r="BE1725" s="144">
        <f>IF(N1725="základní",J1725,0)</f>
        <v>0</v>
      </c>
      <c r="BF1725" s="144">
        <f>IF(N1725="snížená",J1725,0)</f>
        <v>0</v>
      </c>
      <c r="BG1725" s="144">
        <f>IF(N1725="zákl. přenesená",J1725,0)</f>
        <v>0</v>
      </c>
      <c r="BH1725" s="144">
        <f>IF(N1725="sníž. přenesená",J1725,0)</f>
        <v>0</v>
      </c>
      <c r="BI1725" s="144">
        <f>IF(N1725="nulová",J1725,0)</f>
        <v>0</v>
      </c>
      <c r="BJ1725" s="18" t="s">
        <v>80</v>
      </c>
      <c r="BK1725" s="144">
        <f>ROUND(I1725*H1725,2)</f>
        <v>0</v>
      </c>
      <c r="BL1725" s="18" t="s">
        <v>283</v>
      </c>
      <c r="BM1725" s="143" t="s">
        <v>2055</v>
      </c>
    </row>
    <row r="1726" spans="2:65" s="1" customFormat="1" ht="11.25">
      <c r="B1726" s="33"/>
      <c r="D1726" s="145" t="s">
        <v>175</v>
      </c>
      <c r="F1726" s="146" t="s">
        <v>2056</v>
      </c>
      <c r="I1726" s="147"/>
      <c r="L1726" s="33"/>
      <c r="M1726" s="148"/>
      <c r="T1726" s="54"/>
      <c r="AT1726" s="18" t="s">
        <v>175</v>
      </c>
      <c r="AU1726" s="18" t="s">
        <v>82</v>
      </c>
    </row>
    <row r="1727" spans="2:65" s="12" customFormat="1" ht="11.25">
      <c r="B1727" s="149"/>
      <c r="D1727" s="150" t="s">
        <v>177</v>
      </c>
      <c r="E1727" s="151" t="s">
        <v>19</v>
      </c>
      <c r="F1727" s="152" t="s">
        <v>2005</v>
      </c>
      <c r="H1727" s="151" t="s">
        <v>19</v>
      </c>
      <c r="I1727" s="153"/>
      <c r="L1727" s="149"/>
      <c r="M1727" s="154"/>
      <c r="T1727" s="155"/>
      <c r="AT1727" s="151" t="s">
        <v>177</v>
      </c>
      <c r="AU1727" s="151" t="s">
        <v>82</v>
      </c>
      <c r="AV1727" s="12" t="s">
        <v>80</v>
      </c>
      <c r="AW1727" s="12" t="s">
        <v>33</v>
      </c>
      <c r="AX1727" s="12" t="s">
        <v>72</v>
      </c>
      <c r="AY1727" s="151" t="s">
        <v>166</v>
      </c>
    </row>
    <row r="1728" spans="2:65" s="13" customFormat="1" ht="11.25">
      <c r="B1728" s="156"/>
      <c r="D1728" s="150" t="s">
        <v>177</v>
      </c>
      <c r="E1728" s="157" t="s">
        <v>19</v>
      </c>
      <c r="F1728" s="158" t="s">
        <v>2057</v>
      </c>
      <c r="H1728" s="159">
        <v>16</v>
      </c>
      <c r="I1728" s="160"/>
      <c r="L1728" s="156"/>
      <c r="M1728" s="161"/>
      <c r="T1728" s="162"/>
      <c r="AT1728" s="157" t="s">
        <v>177</v>
      </c>
      <c r="AU1728" s="157" t="s">
        <v>82</v>
      </c>
      <c r="AV1728" s="13" t="s">
        <v>82</v>
      </c>
      <c r="AW1728" s="13" t="s">
        <v>33</v>
      </c>
      <c r="AX1728" s="13" t="s">
        <v>80</v>
      </c>
      <c r="AY1728" s="157" t="s">
        <v>166</v>
      </c>
    </row>
    <row r="1729" spans="2:65" s="1" customFormat="1" ht="37.9" customHeight="1">
      <c r="B1729" s="33"/>
      <c r="C1729" s="132" t="s">
        <v>2058</v>
      </c>
      <c r="D1729" s="132" t="s">
        <v>168</v>
      </c>
      <c r="E1729" s="133" t="s">
        <v>2059</v>
      </c>
      <c r="F1729" s="134" t="s">
        <v>2060</v>
      </c>
      <c r="G1729" s="135" t="s">
        <v>458</v>
      </c>
      <c r="H1729" s="136">
        <v>16</v>
      </c>
      <c r="I1729" s="137"/>
      <c r="J1729" s="138">
        <f>ROUND(I1729*H1729,2)</f>
        <v>0</v>
      </c>
      <c r="K1729" s="134" t="s">
        <v>172</v>
      </c>
      <c r="L1729" s="33"/>
      <c r="M1729" s="139" t="s">
        <v>19</v>
      </c>
      <c r="N1729" s="140" t="s">
        <v>43</v>
      </c>
      <c r="P1729" s="141">
        <f>O1729*H1729</f>
        <v>0</v>
      </c>
      <c r="Q1729" s="141">
        <v>5.8399999999999997E-3</v>
      </c>
      <c r="R1729" s="141">
        <f>Q1729*H1729</f>
        <v>9.3439999999999995E-2</v>
      </c>
      <c r="S1729" s="141">
        <v>0</v>
      </c>
      <c r="T1729" s="142">
        <f>S1729*H1729</f>
        <v>0</v>
      </c>
      <c r="AR1729" s="143" t="s">
        <v>283</v>
      </c>
      <c r="AT1729" s="143" t="s">
        <v>168</v>
      </c>
      <c r="AU1729" s="143" t="s">
        <v>82</v>
      </c>
      <c r="AY1729" s="18" t="s">
        <v>166</v>
      </c>
      <c r="BE1729" s="144">
        <f>IF(N1729="základní",J1729,0)</f>
        <v>0</v>
      </c>
      <c r="BF1729" s="144">
        <f>IF(N1729="snížená",J1729,0)</f>
        <v>0</v>
      </c>
      <c r="BG1729" s="144">
        <f>IF(N1729="zákl. přenesená",J1729,0)</f>
        <v>0</v>
      </c>
      <c r="BH1729" s="144">
        <f>IF(N1729="sníž. přenesená",J1729,0)</f>
        <v>0</v>
      </c>
      <c r="BI1729" s="144">
        <f>IF(N1729="nulová",J1729,0)</f>
        <v>0</v>
      </c>
      <c r="BJ1729" s="18" t="s">
        <v>80</v>
      </c>
      <c r="BK1729" s="144">
        <f>ROUND(I1729*H1729,2)</f>
        <v>0</v>
      </c>
      <c r="BL1729" s="18" t="s">
        <v>283</v>
      </c>
      <c r="BM1729" s="143" t="s">
        <v>2061</v>
      </c>
    </row>
    <row r="1730" spans="2:65" s="1" customFormat="1" ht="11.25">
      <c r="B1730" s="33"/>
      <c r="D1730" s="145" t="s">
        <v>175</v>
      </c>
      <c r="F1730" s="146" t="s">
        <v>2062</v>
      </c>
      <c r="I1730" s="147"/>
      <c r="L1730" s="33"/>
      <c r="M1730" s="148"/>
      <c r="T1730" s="54"/>
      <c r="AT1730" s="18" t="s">
        <v>175</v>
      </c>
      <c r="AU1730" s="18" t="s">
        <v>82</v>
      </c>
    </row>
    <row r="1731" spans="2:65" s="12" customFormat="1" ht="11.25">
      <c r="B1731" s="149"/>
      <c r="D1731" s="150" t="s">
        <v>177</v>
      </c>
      <c r="E1731" s="151" t="s">
        <v>19</v>
      </c>
      <c r="F1731" s="152" t="s">
        <v>2005</v>
      </c>
      <c r="H1731" s="151" t="s">
        <v>19</v>
      </c>
      <c r="I1731" s="153"/>
      <c r="L1731" s="149"/>
      <c r="M1731" s="154"/>
      <c r="T1731" s="155"/>
      <c r="AT1731" s="151" t="s">
        <v>177</v>
      </c>
      <c r="AU1731" s="151" t="s">
        <v>82</v>
      </c>
      <c r="AV1731" s="12" t="s">
        <v>80</v>
      </c>
      <c r="AW1731" s="12" t="s">
        <v>33</v>
      </c>
      <c r="AX1731" s="12" t="s">
        <v>72</v>
      </c>
      <c r="AY1731" s="151" t="s">
        <v>166</v>
      </c>
    </row>
    <row r="1732" spans="2:65" s="13" customFormat="1" ht="11.25">
      <c r="B1732" s="156"/>
      <c r="D1732" s="150" t="s">
        <v>177</v>
      </c>
      <c r="E1732" s="157" t="s">
        <v>19</v>
      </c>
      <c r="F1732" s="158" t="s">
        <v>2063</v>
      </c>
      <c r="H1732" s="159">
        <v>16</v>
      </c>
      <c r="I1732" s="160"/>
      <c r="L1732" s="156"/>
      <c r="M1732" s="161"/>
      <c r="T1732" s="162"/>
      <c r="AT1732" s="157" t="s">
        <v>177</v>
      </c>
      <c r="AU1732" s="157" t="s">
        <v>82</v>
      </c>
      <c r="AV1732" s="13" t="s">
        <v>82</v>
      </c>
      <c r="AW1732" s="13" t="s">
        <v>33</v>
      </c>
      <c r="AX1732" s="13" t="s">
        <v>80</v>
      </c>
      <c r="AY1732" s="157" t="s">
        <v>166</v>
      </c>
    </row>
    <row r="1733" spans="2:65" s="1" customFormat="1" ht="33" customHeight="1">
      <c r="B1733" s="33"/>
      <c r="C1733" s="132" t="s">
        <v>2064</v>
      </c>
      <c r="D1733" s="132" t="s">
        <v>168</v>
      </c>
      <c r="E1733" s="133" t="s">
        <v>2065</v>
      </c>
      <c r="F1733" s="134" t="s">
        <v>2066</v>
      </c>
      <c r="G1733" s="135" t="s">
        <v>458</v>
      </c>
      <c r="H1733" s="136">
        <v>44</v>
      </c>
      <c r="I1733" s="137"/>
      <c r="J1733" s="138">
        <f>ROUND(I1733*H1733,2)</f>
        <v>0</v>
      </c>
      <c r="K1733" s="134" t="s">
        <v>172</v>
      </c>
      <c r="L1733" s="33"/>
      <c r="M1733" s="139" t="s">
        <v>19</v>
      </c>
      <c r="N1733" s="140" t="s">
        <v>43</v>
      </c>
      <c r="P1733" s="141">
        <f>O1733*H1733</f>
        <v>0</v>
      </c>
      <c r="Q1733" s="141">
        <v>1.6900000000000001E-3</v>
      </c>
      <c r="R1733" s="141">
        <f>Q1733*H1733</f>
        <v>7.4360000000000009E-2</v>
      </c>
      <c r="S1733" s="141">
        <v>0</v>
      </c>
      <c r="T1733" s="142">
        <f>S1733*H1733</f>
        <v>0</v>
      </c>
      <c r="AR1733" s="143" t="s">
        <v>283</v>
      </c>
      <c r="AT1733" s="143" t="s">
        <v>168</v>
      </c>
      <c r="AU1733" s="143" t="s">
        <v>82</v>
      </c>
      <c r="AY1733" s="18" t="s">
        <v>166</v>
      </c>
      <c r="BE1733" s="144">
        <f>IF(N1733="základní",J1733,0)</f>
        <v>0</v>
      </c>
      <c r="BF1733" s="144">
        <f>IF(N1733="snížená",J1733,0)</f>
        <v>0</v>
      </c>
      <c r="BG1733" s="144">
        <f>IF(N1733="zákl. přenesená",J1733,0)</f>
        <v>0</v>
      </c>
      <c r="BH1733" s="144">
        <f>IF(N1733="sníž. přenesená",J1733,0)</f>
        <v>0</v>
      </c>
      <c r="BI1733" s="144">
        <f>IF(N1733="nulová",J1733,0)</f>
        <v>0</v>
      </c>
      <c r="BJ1733" s="18" t="s">
        <v>80</v>
      </c>
      <c r="BK1733" s="144">
        <f>ROUND(I1733*H1733,2)</f>
        <v>0</v>
      </c>
      <c r="BL1733" s="18" t="s">
        <v>283</v>
      </c>
      <c r="BM1733" s="143" t="s">
        <v>2067</v>
      </c>
    </row>
    <row r="1734" spans="2:65" s="1" customFormat="1" ht="11.25">
      <c r="B1734" s="33"/>
      <c r="D1734" s="145" t="s">
        <v>175</v>
      </c>
      <c r="F1734" s="146" t="s">
        <v>2068</v>
      </c>
      <c r="I1734" s="147"/>
      <c r="L1734" s="33"/>
      <c r="M1734" s="148"/>
      <c r="T1734" s="54"/>
      <c r="AT1734" s="18" t="s">
        <v>175</v>
      </c>
      <c r="AU1734" s="18" t="s">
        <v>82</v>
      </c>
    </row>
    <row r="1735" spans="2:65" s="12" customFormat="1" ht="11.25">
      <c r="B1735" s="149"/>
      <c r="D1735" s="150" t="s">
        <v>177</v>
      </c>
      <c r="E1735" s="151" t="s">
        <v>19</v>
      </c>
      <c r="F1735" s="152" t="s">
        <v>2069</v>
      </c>
      <c r="H1735" s="151" t="s">
        <v>19</v>
      </c>
      <c r="I1735" s="153"/>
      <c r="L1735" s="149"/>
      <c r="M1735" s="154"/>
      <c r="T1735" s="155"/>
      <c r="AT1735" s="151" t="s">
        <v>177</v>
      </c>
      <c r="AU1735" s="151" t="s">
        <v>82</v>
      </c>
      <c r="AV1735" s="12" t="s">
        <v>80</v>
      </c>
      <c r="AW1735" s="12" t="s">
        <v>33</v>
      </c>
      <c r="AX1735" s="12" t="s">
        <v>72</v>
      </c>
      <c r="AY1735" s="151" t="s">
        <v>166</v>
      </c>
    </row>
    <row r="1736" spans="2:65" s="13" customFormat="1" ht="11.25">
      <c r="B1736" s="156"/>
      <c r="D1736" s="150" t="s">
        <v>177</v>
      </c>
      <c r="E1736" s="157" t="s">
        <v>19</v>
      </c>
      <c r="F1736" s="158" t="s">
        <v>2070</v>
      </c>
      <c r="H1736" s="159">
        <v>44</v>
      </c>
      <c r="I1736" s="160"/>
      <c r="L1736" s="156"/>
      <c r="M1736" s="161"/>
      <c r="T1736" s="162"/>
      <c r="AT1736" s="157" t="s">
        <v>177</v>
      </c>
      <c r="AU1736" s="157" t="s">
        <v>82</v>
      </c>
      <c r="AV1736" s="13" t="s">
        <v>82</v>
      </c>
      <c r="AW1736" s="13" t="s">
        <v>33</v>
      </c>
      <c r="AX1736" s="13" t="s">
        <v>80</v>
      </c>
      <c r="AY1736" s="157" t="s">
        <v>166</v>
      </c>
    </row>
    <row r="1737" spans="2:65" s="1" customFormat="1" ht="44.25" customHeight="1">
      <c r="B1737" s="33"/>
      <c r="C1737" s="132" t="s">
        <v>2071</v>
      </c>
      <c r="D1737" s="132" t="s">
        <v>168</v>
      </c>
      <c r="E1737" s="133" t="s">
        <v>2072</v>
      </c>
      <c r="F1737" s="134" t="s">
        <v>2073</v>
      </c>
      <c r="G1737" s="135" t="s">
        <v>307</v>
      </c>
      <c r="H1737" s="136">
        <v>4</v>
      </c>
      <c r="I1737" s="137"/>
      <c r="J1737" s="138">
        <f>ROUND(I1737*H1737,2)</f>
        <v>0</v>
      </c>
      <c r="K1737" s="134" t="s">
        <v>172</v>
      </c>
      <c r="L1737" s="33"/>
      <c r="M1737" s="139" t="s">
        <v>19</v>
      </c>
      <c r="N1737" s="140" t="s">
        <v>43</v>
      </c>
      <c r="P1737" s="141">
        <f>O1737*H1737</f>
        <v>0</v>
      </c>
      <c r="Q1737" s="141">
        <v>3.6000000000000002E-4</v>
      </c>
      <c r="R1737" s="141">
        <f>Q1737*H1737</f>
        <v>1.4400000000000001E-3</v>
      </c>
      <c r="S1737" s="141">
        <v>0</v>
      </c>
      <c r="T1737" s="142">
        <f>S1737*H1737</f>
        <v>0</v>
      </c>
      <c r="AR1737" s="143" t="s">
        <v>283</v>
      </c>
      <c r="AT1737" s="143" t="s">
        <v>168</v>
      </c>
      <c r="AU1737" s="143" t="s">
        <v>82</v>
      </c>
      <c r="AY1737" s="18" t="s">
        <v>166</v>
      </c>
      <c r="BE1737" s="144">
        <f>IF(N1737="základní",J1737,0)</f>
        <v>0</v>
      </c>
      <c r="BF1737" s="144">
        <f>IF(N1737="snížená",J1737,0)</f>
        <v>0</v>
      </c>
      <c r="BG1737" s="144">
        <f>IF(N1737="zákl. přenesená",J1737,0)</f>
        <v>0</v>
      </c>
      <c r="BH1737" s="144">
        <f>IF(N1737="sníž. přenesená",J1737,0)</f>
        <v>0</v>
      </c>
      <c r="BI1737" s="144">
        <f>IF(N1737="nulová",J1737,0)</f>
        <v>0</v>
      </c>
      <c r="BJ1737" s="18" t="s">
        <v>80</v>
      </c>
      <c r="BK1737" s="144">
        <f>ROUND(I1737*H1737,2)</f>
        <v>0</v>
      </c>
      <c r="BL1737" s="18" t="s">
        <v>283</v>
      </c>
      <c r="BM1737" s="143" t="s">
        <v>2074</v>
      </c>
    </row>
    <row r="1738" spans="2:65" s="1" customFormat="1" ht="11.25">
      <c r="B1738" s="33"/>
      <c r="D1738" s="145" t="s">
        <v>175</v>
      </c>
      <c r="F1738" s="146" t="s">
        <v>2075</v>
      </c>
      <c r="I1738" s="147"/>
      <c r="L1738" s="33"/>
      <c r="M1738" s="148"/>
      <c r="T1738" s="54"/>
      <c r="AT1738" s="18" t="s">
        <v>175</v>
      </c>
      <c r="AU1738" s="18" t="s">
        <v>82</v>
      </c>
    </row>
    <row r="1739" spans="2:65" s="12" customFormat="1" ht="11.25">
      <c r="B1739" s="149"/>
      <c r="D1739" s="150" t="s">
        <v>177</v>
      </c>
      <c r="E1739" s="151" t="s">
        <v>19</v>
      </c>
      <c r="F1739" s="152" t="s">
        <v>2069</v>
      </c>
      <c r="H1739" s="151" t="s">
        <v>19</v>
      </c>
      <c r="I1739" s="153"/>
      <c r="L1739" s="149"/>
      <c r="M1739" s="154"/>
      <c r="T1739" s="155"/>
      <c r="AT1739" s="151" t="s">
        <v>177</v>
      </c>
      <c r="AU1739" s="151" t="s">
        <v>82</v>
      </c>
      <c r="AV1739" s="12" t="s">
        <v>80</v>
      </c>
      <c r="AW1739" s="12" t="s">
        <v>33</v>
      </c>
      <c r="AX1739" s="12" t="s">
        <v>72</v>
      </c>
      <c r="AY1739" s="151" t="s">
        <v>166</v>
      </c>
    </row>
    <row r="1740" spans="2:65" s="13" customFormat="1" ht="11.25">
      <c r="B1740" s="156"/>
      <c r="D1740" s="150" t="s">
        <v>177</v>
      </c>
      <c r="E1740" s="157" t="s">
        <v>19</v>
      </c>
      <c r="F1740" s="158" t="s">
        <v>2076</v>
      </c>
      <c r="H1740" s="159">
        <v>4</v>
      </c>
      <c r="I1740" s="160"/>
      <c r="L1740" s="156"/>
      <c r="M1740" s="161"/>
      <c r="T1740" s="162"/>
      <c r="AT1740" s="157" t="s">
        <v>177</v>
      </c>
      <c r="AU1740" s="157" t="s">
        <v>82</v>
      </c>
      <c r="AV1740" s="13" t="s">
        <v>82</v>
      </c>
      <c r="AW1740" s="13" t="s">
        <v>33</v>
      </c>
      <c r="AX1740" s="13" t="s">
        <v>80</v>
      </c>
      <c r="AY1740" s="157" t="s">
        <v>166</v>
      </c>
    </row>
    <row r="1741" spans="2:65" s="1" customFormat="1" ht="37.9" customHeight="1">
      <c r="B1741" s="33"/>
      <c r="C1741" s="132" t="s">
        <v>2077</v>
      </c>
      <c r="D1741" s="132" t="s">
        <v>168</v>
      </c>
      <c r="E1741" s="133" t="s">
        <v>2078</v>
      </c>
      <c r="F1741" s="134" t="s">
        <v>2079</v>
      </c>
      <c r="G1741" s="135" t="s">
        <v>458</v>
      </c>
      <c r="H1741" s="136">
        <v>16.5</v>
      </c>
      <c r="I1741" s="137"/>
      <c r="J1741" s="138">
        <f>ROUND(I1741*H1741,2)</f>
        <v>0</v>
      </c>
      <c r="K1741" s="134" t="s">
        <v>172</v>
      </c>
      <c r="L1741" s="33"/>
      <c r="M1741" s="139" t="s">
        <v>19</v>
      </c>
      <c r="N1741" s="140" t="s">
        <v>43</v>
      </c>
      <c r="P1741" s="141">
        <f>O1741*H1741</f>
        <v>0</v>
      </c>
      <c r="Q1741" s="141">
        <v>2.1700000000000001E-3</v>
      </c>
      <c r="R1741" s="141">
        <f>Q1741*H1741</f>
        <v>3.5805000000000003E-2</v>
      </c>
      <c r="S1741" s="141">
        <v>0</v>
      </c>
      <c r="T1741" s="142">
        <f>S1741*H1741</f>
        <v>0</v>
      </c>
      <c r="AR1741" s="143" t="s">
        <v>283</v>
      </c>
      <c r="AT1741" s="143" t="s">
        <v>168</v>
      </c>
      <c r="AU1741" s="143" t="s">
        <v>82</v>
      </c>
      <c r="AY1741" s="18" t="s">
        <v>166</v>
      </c>
      <c r="BE1741" s="144">
        <f>IF(N1741="základní",J1741,0)</f>
        <v>0</v>
      </c>
      <c r="BF1741" s="144">
        <f>IF(N1741="snížená",J1741,0)</f>
        <v>0</v>
      </c>
      <c r="BG1741" s="144">
        <f>IF(N1741="zákl. přenesená",J1741,0)</f>
        <v>0</v>
      </c>
      <c r="BH1741" s="144">
        <f>IF(N1741="sníž. přenesená",J1741,0)</f>
        <v>0</v>
      </c>
      <c r="BI1741" s="144">
        <f>IF(N1741="nulová",J1741,0)</f>
        <v>0</v>
      </c>
      <c r="BJ1741" s="18" t="s">
        <v>80</v>
      </c>
      <c r="BK1741" s="144">
        <f>ROUND(I1741*H1741,2)</f>
        <v>0</v>
      </c>
      <c r="BL1741" s="18" t="s">
        <v>283</v>
      </c>
      <c r="BM1741" s="143" t="s">
        <v>2080</v>
      </c>
    </row>
    <row r="1742" spans="2:65" s="1" customFormat="1" ht="11.25">
      <c r="B1742" s="33"/>
      <c r="D1742" s="145" t="s">
        <v>175</v>
      </c>
      <c r="F1742" s="146" t="s">
        <v>2081</v>
      </c>
      <c r="I1742" s="147"/>
      <c r="L1742" s="33"/>
      <c r="M1742" s="148"/>
      <c r="T1742" s="54"/>
      <c r="AT1742" s="18" t="s">
        <v>175</v>
      </c>
      <c r="AU1742" s="18" t="s">
        <v>82</v>
      </c>
    </row>
    <row r="1743" spans="2:65" s="12" customFormat="1" ht="11.25">
      <c r="B1743" s="149"/>
      <c r="D1743" s="150" t="s">
        <v>177</v>
      </c>
      <c r="E1743" s="151" t="s">
        <v>19</v>
      </c>
      <c r="F1743" s="152" t="s">
        <v>2069</v>
      </c>
      <c r="H1743" s="151" t="s">
        <v>19</v>
      </c>
      <c r="I1743" s="153"/>
      <c r="L1743" s="149"/>
      <c r="M1743" s="154"/>
      <c r="T1743" s="155"/>
      <c r="AT1743" s="151" t="s">
        <v>177</v>
      </c>
      <c r="AU1743" s="151" t="s">
        <v>82</v>
      </c>
      <c r="AV1743" s="12" t="s">
        <v>80</v>
      </c>
      <c r="AW1743" s="12" t="s">
        <v>33</v>
      </c>
      <c r="AX1743" s="12" t="s">
        <v>72</v>
      </c>
      <c r="AY1743" s="151" t="s">
        <v>166</v>
      </c>
    </row>
    <row r="1744" spans="2:65" s="13" customFormat="1" ht="11.25">
      <c r="B1744" s="156"/>
      <c r="D1744" s="150" t="s">
        <v>177</v>
      </c>
      <c r="E1744" s="157" t="s">
        <v>19</v>
      </c>
      <c r="F1744" s="158" t="s">
        <v>2082</v>
      </c>
      <c r="H1744" s="159">
        <v>16.5</v>
      </c>
      <c r="I1744" s="160"/>
      <c r="L1744" s="156"/>
      <c r="M1744" s="161"/>
      <c r="T1744" s="162"/>
      <c r="AT1744" s="157" t="s">
        <v>177</v>
      </c>
      <c r="AU1744" s="157" t="s">
        <v>82</v>
      </c>
      <c r="AV1744" s="13" t="s">
        <v>82</v>
      </c>
      <c r="AW1744" s="13" t="s">
        <v>33</v>
      </c>
      <c r="AX1744" s="13" t="s">
        <v>80</v>
      </c>
      <c r="AY1744" s="157" t="s">
        <v>166</v>
      </c>
    </row>
    <row r="1745" spans="2:65" s="1" customFormat="1" ht="44.25" customHeight="1">
      <c r="B1745" s="33"/>
      <c r="C1745" s="132" t="s">
        <v>2083</v>
      </c>
      <c r="D1745" s="132" t="s">
        <v>168</v>
      </c>
      <c r="E1745" s="133" t="s">
        <v>2084</v>
      </c>
      <c r="F1745" s="134" t="s">
        <v>2085</v>
      </c>
      <c r="G1745" s="135" t="s">
        <v>307</v>
      </c>
      <c r="H1745" s="136">
        <v>4</v>
      </c>
      <c r="I1745" s="137"/>
      <c r="J1745" s="138">
        <f>ROUND(I1745*H1745,2)</f>
        <v>0</v>
      </c>
      <c r="K1745" s="134" t="s">
        <v>19</v>
      </c>
      <c r="L1745" s="33"/>
      <c r="M1745" s="139" t="s">
        <v>19</v>
      </c>
      <c r="N1745" s="140" t="s">
        <v>43</v>
      </c>
      <c r="P1745" s="141">
        <f>O1745*H1745</f>
        <v>0</v>
      </c>
      <c r="Q1745" s="141">
        <v>1.5E-3</v>
      </c>
      <c r="R1745" s="141">
        <f>Q1745*H1745</f>
        <v>6.0000000000000001E-3</v>
      </c>
      <c r="S1745" s="141">
        <v>0</v>
      </c>
      <c r="T1745" s="142">
        <f>S1745*H1745</f>
        <v>0</v>
      </c>
      <c r="AR1745" s="143" t="s">
        <v>283</v>
      </c>
      <c r="AT1745" s="143" t="s">
        <v>168</v>
      </c>
      <c r="AU1745" s="143" t="s">
        <v>82</v>
      </c>
      <c r="AY1745" s="18" t="s">
        <v>166</v>
      </c>
      <c r="BE1745" s="144">
        <f>IF(N1745="základní",J1745,0)</f>
        <v>0</v>
      </c>
      <c r="BF1745" s="144">
        <f>IF(N1745="snížená",J1745,0)</f>
        <v>0</v>
      </c>
      <c r="BG1745" s="144">
        <f>IF(N1745="zákl. přenesená",J1745,0)</f>
        <v>0</v>
      </c>
      <c r="BH1745" s="144">
        <f>IF(N1745="sníž. přenesená",J1745,0)</f>
        <v>0</v>
      </c>
      <c r="BI1745" s="144">
        <f>IF(N1745="nulová",J1745,0)</f>
        <v>0</v>
      </c>
      <c r="BJ1745" s="18" t="s">
        <v>80</v>
      </c>
      <c r="BK1745" s="144">
        <f>ROUND(I1745*H1745,2)</f>
        <v>0</v>
      </c>
      <c r="BL1745" s="18" t="s">
        <v>283</v>
      </c>
      <c r="BM1745" s="143" t="s">
        <v>2086</v>
      </c>
    </row>
    <row r="1746" spans="2:65" s="12" customFormat="1" ht="11.25">
      <c r="B1746" s="149"/>
      <c r="D1746" s="150" t="s">
        <v>177</v>
      </c>
      <c r="E1746" s="151" t="s">
        <v>19</v>
      </c>
      <c r="F1746" s="152" t="s">
        <v>2069</v>
      </c>
      <c r="H1746" s="151" t="s">
        <v>19</v>
      </c>
      <c r="I1746" s="153"/>
      <c r="L1746" s="149"/>
      <c r="M1746" s="154"/>
      <c r="T1746" s="155"/>
      <c r="AT1746" s="151" t="s">
        <v>177</v>
      </c>
      <c r="AU1746" s="151" t="s">
        <v>82</v>
      </c>
      <c r="AV1746" s="12" t="s">
        <v>80</v>
      </c>
      <c r="AW1746" s="12" t="s">
        <v>33</v>
      </c>
      <c r="AX1746" s="12" t="s">
        <v>72</v>
      </c>
      <c r="AY1746" s="151" t="s">
        <v>166</v>
      </c>
    </row>
    <row r="1747" spans="2:65" s="12" customFormat="1" ht="11.25">
      <c r="B1747" s="149"/>
      <c r="D1747" s="150" t="s">
        <v>177</v>
      </c>
      <c r="E1747" s="151" t="s">
        <v>19</v>
      </c>
      <c r="F1747" s="152" t="s">
        <v>2087</v>
      </c>
      <c r="H1747" s="151" t="s">
        <v>19</v>
      </c>
      <c r="I1747" s="153"/>
      <c r="L1747" s="149"/>
      <c r="M1747" s="154"/>
      <c r="T1747" s="155"/>
      <c r="AT1747" s="151" t="s">
        <v>177</v>
      </c>
      <c r="AU1747" s="151" t="s">
        <v>82</v>
      </c>
      <c r="AV1747" s="12" t="s">
        <v>80</v>
      </c>
      <c r="AW1747" s="12" t="s">
        <v>33</v>
      </c>
      <c r="AX1747" s="12" t="s">
        <v>72</v>
      </c>
      <c r="AY1747" s="151" t="s">
        <v>166</v>
      </c>
    </row>
    <row r="1748" spans="2:65" s="13" customFormat="1" ht="11.25">
      <c r="B1748" s="156"/>
      <c r="D1748" s="150" t="s">
        <v>177</v>
      </c>
      <c r="E1748" s="157" t="s">
        <v>19</v>
      </c>
      <c r="F1748" s="158" t="s">
        <v>2088</v>
      </c>
      <c r="H1748" s="159">
        <v>4</v>
      </c>
      <c r="I1748" s="160"/>
      <c r="L1748" s="156"/>
      <c r="M1748" s="161"/>
      <c r="T1748" s="162"/>
      <c r="AT1748" s="157" t="s">
        <v>177</v>
      </c>
      <c r="AU1748" s="157" t="s">
        <v>82</v>
      </c>
      <c r="AV1748" s="13" t="s">
        <v>82</v>
      </c>
      <c r="AW1748" s="13" t="s">
        <v>33</v>
      </c>
      <c r="AX1748" s="13" t="s">
        <v>80</v>
      </c>
      <c r="AY1748" s="157" t="s">
        <v>166</v>
      </c>
    </row>
    <row r="1749" spans="2:65" s="1" customFormat="1" ht="55.5" customHeight="1">
      <c r="B1749" s="33"/>
      <c r="C1749" s="132" t="s">
        <v>2089</v>
      </c>
      <c r="D1749" s="132" t="s">
        <v>168</v>
      </c>
      <c r="E1749" s="133" t="s">
        <v>2090</v>
      </c>
      <c r="F1749" s="134" t="s">
        <v>2091</v>
      </c>
      <c r="G1749" s="135" t="s">
        <v>341</v>
      </c>
      <c r="H1749" s="136">
        <v>0.73599999999999999</v>
      </c>
      <c r="I1749" s="137"/>
      <c r="J1749" s="138">
        <f>ROUND(I1749*H1749,2)</f>
        <v>0</v>
      </c>
      <c r="K1749" s="134" t="s">
        <v>172</v>
      </c>
      <c r="L1749" s="33"/>
      <c r="M1749" s="139" t="s">
        <v>19</v>
      </c>
      <c r="N1749" s="140" t="s">
        <v>43</v>
      </c>
      <c r="P1749" s="141">
        <f>O1749*H1749</f>
        <v>0</v>
      </c>
      <c r="Q1749" s="141">
        <v>0</v>
      </c>
      <c r="R1749" s="141">
        <f>Q1749*H1749</f>
        <v>0</v>
      </c>
      <c r="S1749" s="141">
        <v>0</v>
      </c>
      <c r="T1749" s="142">
        <f>S1749*H1749</f>
        <v>0</v>
      </c>
      <c r="AR1749" s="143" t="s">
        <v>283</v>
      </c>
      <c r="AT1749" s="143" t="s">
        <v>168</v>
      </c>
      <c r="AU1749" s="143" t="s">
        <v>82</v>
      </c>
      <c r="AY1749" s="18" t="s">
        <v>166</v>
      </c>
      <c r="BE1749" s="144">
        <f>IF(N1749="základní",J1749,0)</f>
        <v>0</v>
      </c>
      <c r="BF1749" s="144">
        <f>IF(N1749="snížená",J1749,0)</f>
        <v>0</v>
      </c>
      <c r="BG1749" s="144">
        <f>IF(N1749="zákl. přenesená",J1749,0)</f>
        <v>0</v>
      </c>
      <c r="BH1749" s="144">
        <f>IF(N1749="sníž. přenesená",J1749,0)</f>
        <v>0</v>
      </c>
      <c r="BI1749" s="144">
        <f>IF(N1749="nulová",J1749,0)</f>
        <v>0</v>
      </c>
      <c r="BJ1749" s="18" t="s">
        <v>80</v>
      </c>
      <c r="BK1749" s="144">
        <f>ROUND(I1749*H1749,2)</f>
        <v>0</v>
      </c>
      <c r="BL1749" s="18" t="s">
        <v>283</v>
      </c>
      <c r="BM1749" s="143" t="s">
        <v>2092</v>
      </c>
    </row>
    <row r="1750" spans="2:65" s="1" customFormat="1" ht="11.25">
      <c r="B1750" s="33"/>
      <c r="D1750" s="145" t="s">
        <v>175</v>
      </c>
      <c r="F1750" s="146" t="s">
        <v>2093</v>
      </c>
      <c r="I1750" s="147"/>
      <c r="L1750" s="33"/>
      <c r="M1750" s="148"/>
      <c r="T1750" s="54"/>
      <c r="AT1750" s="18" t="s">
        <v>175</v>
      </c>
      <c r="AU1750" s="18" t="s">
        <v>82</v>
      </c>
    </row>
    <row r="1751" spans="2:65" s="1" customFormat="1" ht="24.2" customHeight="1">
      <c r="B1751" s="33"/>
      <c r="C1751" s="132" t="s">
        <v>2094</v>
      </c>
      <c r="D1751" s="132" t="s">
        <v>168</v>
      </c>
      <c r="E1751" s="133" t="s">
        <v>2095</v>
      </c>
      <c r="F1751" s="134" t="s">
        <v>2096</v>
      </c>
      <c r="G1751" s="135" t="s">
        <v>458</v>
      </c>
      <c r="H1751" s="136">
        <v>12</v>
      </c>
      <c r="I1751" s="137"/>
      <c r="J1751" s="138">
        <f>ROUND(I1751*H1751,2)</f>
        <v>0</v>
      </c>
      <c r="K1751" s="134" t="s">
        <v>19</v>
      </c>
      <c r="L1751" s="33"/>
      <c r="M1751" s="139" t="s">
        <v>19</v>
      </c>
      <c r="N1751" s="140" t="s">
        <v>43</v>
      </c>
      <c r="P1751" s="141">
        <f>O1751*H1751</f>
        <v>0</v>
      </c>
      <c r="Q1751" s="141">
        <v>6.4000000000000003E-3</v>
      </c>
      <c r="R1751" s="141">
        <f>Q1751*H1751</f>
        <v>7.6800000000000007E-2</v>
      </c>
      <c r="S1751" s="141">
        <v>0</v>
      </c>
      <c r="T1751" s="142">
        <f>S1751*H1751</f>
        <v>0</v>
      </c>
      <c r="AR1751" s="143" t="s">
        <v>283</v>
      </c>
      <c r="AT1751" s="143" t="s">
        <v>168</v>
      </c>
      <c r="AU1751" s="143" t="s">
        <v>82</v>
      </c>
      <c r="AY1751" s="18" t="s">
        <v>166</v>
      </c>
      <c r="BE1751" s="144">
        <f>IF(N1751="základní",J1751,0)</f>
        <v>0</v>
      </c>
      <c r="BF1751" s="144">
        <f>IF(N1751="snížená",J1751,0)</f>
        <v>0</v>
      </c>
      <c r="BG1751" s="144">
        <f>IF(N1751="zákl. přenesená",J1751,0)</f>
        <v>0</v>
      </c>
      <c r="BH1751" s="144">
        <f>IF(N1751="sníž. přenesená",J1751,0)</f>
        <v>0</v>
      </c>
      <c r="BI1751" s="144">
        <f>IF(N1751="nulová",J1751,0)</f>
        <v>0</v>
      </c>
      <c r="BJ1751" s="18" t="s">
        <v>80</v>
      </c>
      <c r="BK1751" s="144">
        <f>ROUND(I1751*H1751,2)</f>
        <v>0</v>
      </c>
      <c r="BL1751" s="18" t="s">
        <v>283</v>
      </c>
      <c r="BM1751" s="143" t="s">
        <v>2097</v>
      </c>
    </row>
    <row r="1752" spans="2:65" s="12" customFormat="1" ht="11.25">
      <c r="B1752" s="149"/>
      <c r="D1752" s="150" t="s">
        <v>177</v>
      </c>
      <c r="E1752" s="151" t="s">
        <v>19</v>
      </c>
      <c r="F1752" s="152" t="s">
        <v>191</v>
      </c>
      <c r="H1752" s="151" t="s">
        <v>19</v>
      </c>
      <c r="I1752" s="153"/>
      <c r="L1752" s="149"/>
      <c r="M1752" s="154"/>
      <c r="T1752" s="155"/>
      <c r="AT1752" s="151" t="s">
        <v>177</v>
      </c>
      <c r="AU1752" s="151" t="s">
        <v>82</v>
      </c>
      <c r="AV1752" s="12" t="s">
        <v>80</v>
      </c>
      <c r="AW1752" s="12" t="s">
        <v>33</v>
      </c>
      <c r="AX1752" s="12" t="s">
        <v>72</v>
      </c>
      <c r="AY1752" s="151" t="s">
        <v>166</v>
      </c>
    </row>
    <row r="1753" spans="2:65" s="12" customFormat="1" ht="11.25">
      <c r="B1753" s="149"/>
      <c r="D1753" s="150" t="s">
        <v>177</v>
      </c>
      <c r="E1753" s="151" t="s">
        <v>19</v>
      </c>
      <c r="F1753" s="152" t="s">
        <v>2005</v>
      </c>
      <c r="H1753" s="151" t="s">
        <v>19</v>
      </c>
      <c r="I1753" s="153"/>
      <c r="L1753" s="149"/>
      <c r="M1753" s="154"/>
      <c r="T1753" s="155"/>
      <c r="AT1753" s="151" t="s">
        <v>177</v>
      </c>
      <c r="AU1753" s="151" t="s">
        <v>82</v>
      </c>
      <c r="AV1753" s="12" t="s">
        <v>80</v>
      </c>
      <c r="AW1753" s="12" t="s">
        <v>33</v>
      </c>
      <c r="AX1753" s="12" t="s">
        <v>72</v>
      </c>
      <c r="AY1753" s="151" t="s">
        <v>166</v>
      </c>
    </row>
    <row r="1754" spans="2:65" s="12" customFormat="1" ht="11.25">
      <c r="B1754" s="149"/>
      <c r="D1754" s="150" t="s">
        <v>177</v>
      </c>
      <c r="E1754" s="151" t="s">
        <v>19</v>
      </c>
      <c r="F1754" s="152" t="s">
        <v>2098</v>
      </c>
      <c r="H1754" s="151" t="s">
        <v>19</v>
      </c>
      <c r="I1754" s="153"/>
      <c r="L1754" s="149"/>
      <c r="M1754" s="154"/>
      <c r="T1754" s="155"/>
      <c r="AT1754" s="151" t="s">
        <v>177</v>
      </c>
      <c r="AU1754" s="151" t="s">
        <v>82</v>
      </c>
      <c r="AV1754" s="12" t="s">
        <v>80</v>
      </c>
      <c r="AW1754" s="12" t="s">
        <v>33</v>
      </c>
      <c r="AX1754" s="12" t="s">
        <v>72</v>
      </c>
      <c r="AY1754" s="151" t="s">
        <v>166</v>
      </c>
    </row>
    <row r="1755" spans="2:65" s="13" customFormat="1" ht="11.25">
      <c r="B1755" s="156"/>
      <c r="D1755" s="150" t="s">
        <v>177</v>
      </c>
      <c r="E1755" s="157" t="s">
        <v>19</v>
      </c>
      <c r="F1755" s="158" t="s">
        <v>2099</v>
      </c>
      <c r="H1755" s="159">
        <v>12</v>
      </c>
      <c r="I1755" s="160"/>
      <c r="L1755" s="156"/>
      <c r="M1755" s="161"/>
      <c r="T1755" s="162"/>
      <c r="AT1755" s="157" t="s">
        <v>177</v>
      </c>
      <c r="AU1755" s="157" t="s">
        <v>82</v>
      </c>
      <c r="AV1755" s="13" t="s">
        <v>82</v>
      </c>
      <c r="AW1755" s="13" t="s">
        <v>33</v>
      </c>
      <c r="AX1755" s="13" t="s">
        <v>80</v>
      </c>
      <c r="AY1755" s="157" t="s">
        <v>166</v>
      </c>
    </row>
    <row r="1756" spans="2:65" s="12" customFormat="1" ht="22.5">
      <c r="B1756" s="149"/>
      <c r="D1756" s="150" t="s">
        <v>177</v>
      </c>
      <c r="E1756" s="151" t="s">
        <v>19</v>
      </c>
      <c r="F1756" s="152" t="s">
        <v>2100</v>
      </c>
      <c r="H1756" s="151" t="s">
        <v>19</v>
      </c>
      <c r="I1756" s="153"/>
      <c r="L1756" s="149"/>
      <c r="M1756" s="154"/>
      <c r="T1756" s="155"/>
      <c r="AT1756" s="151" t="s">
        <v>177</v>
      </c>
      <c r="AU1756" s="151" t="s">
        <v>82</v>
      </c>
      <c r="AV1756" s="12" t="s">
        <v>80</v>
      </c>
      <c r="AW1756" s="12" t="s">
        <v>33</v>
      </c>
      <c r="AX1756" s="12" t="s">
        <v>72</v>
      </c>
      <c r="AY1756" s="151" t="s">
        <v>166</v>
      </c>
    </row>
    <row r="1757" spans="2:65" s="12" customFormat="1" ht="11.25">
      <c r="B1757" s="149"/>
      <c r="D1757" s="150" t="s">
        <v>177</v>
      </c>
      <c r="E1757" s="151" t="s">
        <v>19</v>
      </c>
      <c r="F1757" s="152" t="s">
        <v>2101</v>
      </c>
      <c r="H1757" s="151" t="s">
        <v>19</v>
      </c>
      <c r="I1757" s="153"/>
      <c r="L1757" s="149"/>
      <c r="M1757" s="154"/>
      <c r="T1757" s="155"/>
      <c r="AT1757" s="151" t="s">
        <v>177</v>
      </c>
      <c r="AU1757" s="151" t="s">
        <v>82</v>
      </c>
      <c r="AV1757" s="12" t="s">
        <v>80</v>
      </c>
      <c r="AW1757" s="12" t="s">
        <v>33</v>
      </c>
      <c r="AX1757" s="12" t="s">
        <v>72</v>
      </c>
      <c r="AY1757" s="151" t="s">
        <v>166</v>
      </c>
    </row>
    <row r="1758" spans="2:65" s="12" customFormat="1" ht="11.25">
      <c r="B1758" s="149"/>
      <c r="D1758" s="150" t="s">
        <v>177</v>
      </c>
      <c r="E1758" s="151" t="s">
        <v>19</v>
      </c>
      <c r="F1758" s="152" t="s">
        <v>2102</v>
      </c>
      <c r="H1758" s="151" t="s">
        <v>19</v>
      </c>
      <c r="I1758" s="153"/>
      <c r="L1758" s="149"/>
      <c r="M1758" s="154"/>
      <c r="T1758" s="155"/>
      <c r="AT1758" s="151" t="s">
        <v>177</v>
      </c>
      <c r="AU1758" s="151" t="s">
        <v>82</v>
      </c>
      <c r="AV1758" s="12" t="s">
        <v>80</v>
      </c>
      <c r="AW1758" s="12" t="s">
        <v>33</v>
      </c>
      <c r="AX1758" s="12" t="s">
        <v>72</v>
      </c>
      <c r="AY1758" s="151" t="s">
        <v>166</v>
      </c>
    </row>
    <row r="1759" spans="2:65" s="12" customFormat="1" ht="11.25">
      <c r="B1759" s="149"/>
      <c r="D1759" s="150" t="s">
        <v>177</v>
      </c>
      <c r="E1759" s="151" t="s">
        <v>19</v>
      </c>
      <c r="F1759" s="152" t="s">
        <v>2103</v>
      </c>
      <c r="H1759" s="151" t="s">
        <v>19</v>
      </c>
      <c r="I1759" s="153"/>
      <c r="L1759" s="149"/>
      <c r="M1759" s="154"/>
      <c r="T1759" s="155"/>
      <c r="AT1759" s="151" t="s">
        <v>177</v>
      </c>
      <c r="AU1759" s="151" t="s">
        <v>82</v>
      </c>
      <c r="AV1759" s="12" t="s">
        <v>80</v>
      </c>
      <c r="AW1759" s="12" t="s">
        <v>33</v>
      </c>
      <c r="AX1759" s="12" t="s">
        <v>72</v>
      </c>
      <c r="AY1759" s="151" t="s">
        <v>166</v>
      </c>
    </row>
    <row r="1760" spans="2:65" s="11" customFormat="1" ht="22.9" customHeight="1">
      <c r="B1760" s="120"/>
      <c r="D1760" s="121" t="s">
        <v>71</v>
      </c>
      <c r="E1760" s="130" t="s">
        <v>2104</v>
      </c>
      <c r="F1760" s="130" t="s">
        <v>2105</v>
      </c>
      <c r="I1760" s="123"/>
      <c r="J1760" s="131">
        <f>BK1760</f>
        <v>0</v>
      </c>
      <c r="L1760" s="120"/>
      <c r="M1760" s="125"/>
      <c r="P1760" s="126">
        <f>SUM(P1761:P1813)</f>
        <v>0</v>
      </c>
      <c r="R1760" s="126">
        <f>SUM(R1761:R1813)</f>
        <v>0.12820000000000001</v>
      </c>
      <c r="T1760" s="127">
        <f>SUM(T1761:T1813)</f>
        <v>0</v>
      </c>
      <c r="AR1760" s="121" t="s">
        <v>82</v>
      </c>
      <c r="AT1760" s="128" t="s">
        <v>71</v>
      </c>
      <c r="AU1760" s="128" t="s">
        <v>80</v>
      </c>
      <c r="AY1760" s="121" t="s">
        <v>166</v>
      </c>
      <c r="BK1760" s="129">
        <f>SUM(BK1761:BK1813)</f>
        <v>0</v>
      </c>
    </row>
    <row r="1761" spans="2:65" s="1" customFormat="1" ht="33" customHeight="1">
      <c r="B1761" s="33"/>
      <c r="C1761" s="132" t="s">
        <v>2106</v>
      </c>
      <c r="D1761" s="132" t="s">
        <v>168</v>
      </c>
      <c r="E1761" s="133" t="s">
        <v>2107</v>
      </c>
      <c r="F1761" s="134" t="s">
        <v>2108</v>
      </c>
      <c r="G1761" s="135" t="s">
        <v>307</v>
      </c>
      <c r="H1761" s="136">
        <v>3</v>
      </c>
      <c r="I1761" s="137"/>
      <c r="J1761" s="138">
        <f>ROUND(I1761*H1761,2)</f>
        <v>0</v>
      </c>
      <c r="K1761" s="134" t="s">
        <v>172</v>
      </c>
      <c r="L1761" s="33"/>
      <c r="M1761" s="139" t="s">
        <v>19</v>
      </c>
      <c r="N1761" s="140" t="s">
        <v>43</v>
      </c>
      <c r="P1761" s="141">
        <f>O1761*H1761</f>
        <v>0</v>
      </c>
      <c r="Q1761" s="141">
        <v>8.8999999999999995E-4</v>
      </c>
      <c r="R1761" s="141">
        <f>Q1761*H1761</f>
        <v>2.6699999999999996E-3</v>
      </c>
      <c r="S1761" s="141">
        <v>0</v>
      </c>
      <c r="T1761" s="142">
        <f>S1761*H1761</f>
        <v>0</v>
      </c>
      <c r="AR1761" s="143" t="s">
        <v>283</v>
      </c>
      <c r="AT1761" s="143" t="s">
        <v>168</v>
      </c>
      <c r="AU1761" s="143" t="s">
        <v>82</v>
      </c>
      <c r="AY1761" s="18" t="s">
        <v>166</v>
      </c>
      <c r="BE1761" s="144">
        <f>IF(N1761="základní",J1761,0)</f>
        <v>0</v>
      </c>
      <c r="BF1761" s="144">
        <f>IF(N1761="snížená",J1761,0)</f>
        <v>0</v>
      </c>
      <c r="BG1761" s="144">
        <f>IF(N1761="zákl. přenesená",J1761,0)</f>
        <v>0</v>
      </c>
      <c r="BH1761" s="144">
        <f>IF(N1761="sníž. přenesená",J1761,0)</f>
        <v>0</v>
      </c>
      <c r="BI1761" s="144">
        <f>IF(N1761="nulová",J1761,0)</f>
        <v>0</v>
      </c>
      <c r="BJ1761" s="18" t="s">
        <v>80</v>
      </c>
      <c r="BK1761" s="144">
        <f>ROUND(I1761*H1761,2)</f>
        <v>0</v>
      </c>
      <c r="BL1761" s="18" t="s">
        <v>283</v>
      </c>
      <c r="BM1761" s="143" t="s">
        <v>2109</v>
      </c>
    </row>
    <row r="1762" spans="2:65" s="1" customFormat="1" ht="11.25">
      <c r="B1762" s="33"/>
      <c r="D1762" s="145" t="s">
        <v>175</v>
      </c>
      <c r="F1762" s="146" t="s">
        <v>2110</v>
      </c>
      <c r="I1762" s="147"/>
      <c r="L1762" s="33"/>
      <c r="M1762" s="148"/>
      <c r="T1762" s="54"/>
      <c r="AT1762" s="18" t="s">
        <v>175</v>
      </c>
      <c r="AU1762" s="18" t="s">
        <v>82</v>
      </c>
    </row>
    <row r="1763" spans="2:65" s="1" customFormat="1" ht="37.9" customHeight="1">
      <c r="B1763" s="33"/>
      <c r="C1763" s="170" t="s">
        <v>2111</v>
      </c>
      <c r="D1763" s="170" t="s">
        <v>277</v>
      </c>
      <c r="E1763" s="171" t="s">
        <v>2112</v>
      </c>
      <c r="F1763" s="172" t="s">
        <v>2113</v>
      </c>
      <c r="G1763" s="173" t="s">
        <v>1543</v>
      </c>
      <c r="H1763" s="174">
        <v>2</v>
      </c>
      <c r="I1763" s="175"/>
      <c r="J1763" s="176">
        <f>ROUND(I1763*H1763,2)</f>
        <v>0</v>
      </c>
      <c r="K1763" s="172" t="s">
        <v>19</v>
      </c>
      <c r="L1763" s="177"/>
      <c r="M1763" s="178" t="s">
        <v>19</v>
      </c>
      <c r="N1763" s="179" t="s">
        <v>43</v>
      </c>
      <c r="P1763" s="141">
        <f>O1763*H1763</f>
        <v>0</v>
      </c>
      <c r="Q1763" s="141">
        <v>2.5440000000000001E-2</v>
      </c>
      <c r="R1763" s="141">
        <f>Q1763*H1763</f>
        <v>5.0880000000000002E-2</v>
      </c>
      <c r="S1763" s="141">
        <v>0</v>
      </c>
      <c r="T1763" s="142">
        <f>S1763*H1763</f>
        <v>0</v>
      </c>
      <c r="AR1763" s="143" t="s">
        <v>368</v>
      </c>
      <c r="AT1763" s="143" t="s">
        <v>277</v>
      </c>
      <c r="AU1763" s="143" t="s">
        <v>82</v>
      </c>
      <c r="AY1763" s="18" t="s">
        <v>166</v>
      </c>
      <c r="BE1763" s="144">
        <f>IF(N1763="základní",J1763,0)</f>
        <v>0</v>
      </c>
      <c r="BF1763" s="144">
        <f>IF(N1763="snížená",J1763,0)</f>
        <v>0</v>
      </c>
      <c r="BG1763" s="144">
        <f>IF(N1763="zákl. přenesená",J1763,0)</f>
        <v>0</v>
      </c>
      <c r="BH1763" s="144">
        <f>IF(N1763="sníž. přenesená",J1763,0)</f>
        <v>0</v>
      </c>
      <c r="BI1763" s="144">
        <f>IF(N1763="nulová",J1763,0)</f>
        <v>0</v>
      </c>
      <c r="BJ1763" s="18" t="s">
        <v>80</v>
      </c>
      <c r="BK1763" s="144">
        <f>ROUND(I1763*H1763,2)</f>
        <v>0</v>
      </c>
      <c r="BL1763" s="18" t="s">
        <v>283</v>
      </c>
      <c r="BM1763" s="143" t="s">
        <v>2114</v>
      </c>
    </row>
    <row r="1764" spans="2:65" s="12" customFormat="1" ht="11.25">
      <c r="B1764" s="149"/>
      <c r="D1764" s="150" t="s">
        <v>177</v>
      </c>
      <c r="E1764" s="151" t="s">
        <v>19</v>
      </c>
      <c r="F1764" s="152" t="s">
        <v>191</v>
      </c>
      <c r="H1764" s="151" t="s">
        <v>19</v>
      </c>
      <c r="I1764" s="153"/>
      <c r="L1764" s="149"/>
      <c r="M1764" s="154"/>
      <c r="T1764" s="155"/>
      <c r="AT1764" s="151" t="s">
        <v>177</v>
      </c>
      <c r="AU1764" s="151" t="s">
        <v>82</v>
      </c>
      <c r="AV1764" s="12" t="s">
        <v>80</v>
      </c>
      <c r="AW1764" s="12" t="s">
        <v>33</v>
      </c>
      <c r="AX1764" s="12" t="s">
        <v>72</v>
      </c>
      <c r="AY1764" s="151" t="s">
        <v>166</v>
      </c>
    </row>
    <row r="1765" spans="2:65" s="12" customFormat="1" ht="11.25">
      <c r="B1765" s="149"/>
      <c r="D1765" s="150" t="s">
        <v>177</v>
      </c>
      <c r="E1765" s="151" t="s">
        <v>19</v>
      </c>
      <c r="F1765" s="152" t="s">
        <v>2115</v>
      </c>
      <c r="H1765" s="151" t="s">
        <v>19</v>
      </c>
      <c r="I1765" s="153"/>
      <c r="L1765" s="149"/>
      <c r="M1765" s="154"/>
      <c r="T1765" s="155"/>
      <c r="AT1765" s="151" t="s">
        <v>177</v>
      </c>
      <c r="AU1765" s="151" t="s">
        <v>82</v>
      </c>
      <c r="AV1765" s="12" t="s">
        <v>80</v>
      </c>
      <c r="AW1765" s="12" t="s">
        <v>33</v>
      </c>
      <c r="AX1765" s="12" t="s">
        <v>72</v>
      </c>
      <c r="AY1765" s="151" t="s">
        <v>166</v>
      </c>
    </row>
    <row r="1766" spans="2:65" s="12" customFormat="1" ht="22.5">
      <c r="B1766" s="149"/>
      <c r="D1766" s="150" t="s">
        <v>177</v>
      </c>
      <c r="E1766" s="151" t="s">
        <v>19</v>
      </c>
      <c r="F1766" s="152" t="s">
        <v>2116</v>
      </c>
      <c r="H1766" s="151" t="s">
        <v>19</v>
      </c>
      <c r="I1766" s="153"/>
      <c r="L1766" s="149"/>
      <c r="M1766" s="154"/>
      <c r="T1766" s="155"/>
      <c r="AT1766" s="151" t="s">
        <v>177</v>
      </c>
      <c r="AU1766" s="151" t="s">
        <v>82</v>
      </c>
      <c r="AV1766" s="12" t="s">
        <v>80</v>
      </c>
      <c r="AW1766" s="12" t="s">
        <v>33</v>
      </c>
      <c r="AX1766" s="12" t="s">
        <v>72</v>
      </c>
      <c r="AY1766" s="151" t="s">
        <v>166</v>
      </c>
    </row>
    <row r="1767" spans="2:65" s="12" customFormat="1" ht="11.25">
      <c r="B1767" s="149"/>
      <c r="D1767" s="150" t="s">
        <v>177</v>
      </c>
      <c r="E1767" s="151" t="s">
        <v>19</v>
      </c>
      <c r="F1767" s="152" t="s">
        <v>2117</v>
      </c>
      <c r="H1767" s="151" t="s">
        <v>19</v>
      </c>
      <c r="I1767" s="153"/>
      <c r="L1767" s="149"/>
      <c r="M1767" s="154"/>
      <c r="T1767" s="155"/>
      <c r="AT1767" s="151" t="s">
        <v>177</v>
      </c>
      <c r="AU1767" s="151" t="s">
        <v>82</v>
      </c>
      <c r="AV1767" s="12" t="s">
        <v>80</v>
      </c>
      <c r="AW1767" s="12" t="s">
        <v>33</v>
      </c>
      <c r="AX1767" s="12" t="s">
        <v>72</v>
      </c>
      <c r="AY1767" s="151" t="s">
        <v>166</v>
      </c>
    </row>
    <row r="1768" spans="2:65" s="12" customFormat="1" ht="11.25">
      <c r="B1768" s="149"/>
      <c r="D1768" s="150" t="s">
        <v>177</v>
      </c>
      <c r="E1768" s="151" t="s">
        <v>19</v>
      </c>
      <c r="F1768" s="152" t="s">
        <v>2118</v>
      </c>
      <c r="H1768" s="151" t="s">
        <v>19</v>
      </c>
      <c r="I1768" s="153"/>
      <c r="L1768" s="149"/>
      <c r="M1768" s="154"/>
      <c r="T1768" s="155"/>
      <c r="AT1768" s="151" t="s">
        <v>177</v>
      </c>
      <c r="AU1768" s="151" t="s">
        <v>82</v>
      </c>
      <c r="AV1768" s="12" t="s">
        <v>80</v>
      </c>
      <c r="AW1768" s="12" t="s">
        <v>33</v>
      </c>
      <c r="AX1768" s="12" t="s">
        <v>72</v>
      </c>
      <c r="AY1768" s="151" t="s">
        <v>166</v>
      </c>
    </row>
    <row r="1769" spans="2:65" s="12" customFormat="1" ht="11.25">
      <c r="B1769" s="149"/>
      <c r="D1769" s="150" t="s">
        <v>177</v>
      </c>
      <c r="E1769" s="151" t="s">
        <v>19</v>
      </c>
      <c r="F1769" s="152" t="s">
        <v>2119</v>
      </c>
      <c r="H1769" s="151" t="s">
        <v>19</v>
      </c>
      <c r="I1769" s="153"/>
      <c r="L1769" s="149"/>
      <c r="M1769" s="154"/>
      <c r="T1769" s="155"/>
      <c r="AT1769" s="151" t="s">
        <v>177</v>
      </c>
      <c r="AU1769" s="151" t="s">
        <v>82</v>
      </c>
      <c r="AV1769" s="12" t="s">
        <v>80</v>
      </c>
      <c r="AW1769" s="12" t="s">
        <v>33</v>
      </c>
      <c r="AX1769" s="12" t="s">
        <v>72</v>
      </c>
      <c r="AY1769" s="151" t="s">
        <v>166</v>
      </c>
    </row>
    <row r="1770" spans="2:65" s="12" customFormat="1" ht="11.25">
      <c r="B1770" s="149"/>
      <c r="D1770" s="150" t="s">
        <v>177</v>
      </c>
      <c r="E1770" s="151" t="s">
        <v>19</v>
      </c>
      <c r="F1770" s="152" t="s">
        <v>2120</v>
      </c>
      <c r="H1770" s="151" t="s">
        <v>19</v>
      </c>
      <c r="I1770" s="153"/>
      <c r="L1770" s="149"/>
      <c r="M1770" s="154"/>
      <c r="T1770" s="155"/>
      <c r="AT1770" s="151" t="s">
        <v>177</v>
      </c>
      <c r="AU1770" s="151" t="s">
        <v>82</v>
      </c>
      <c r="AV1770" s="12" t="s">
        <v>80</v>
      </c>
      <c r="AW1770" s="12" t="s">
        <v>33</v>
      </c>
      <c r="AX1770" s="12" t="s">
        <v>72</v>
      </c>
      <c r="AY1770" s="151" t="s">
        <v>166</v>
      </c>
    </row>
    <row r="1771" spans="2:65" s="12" customFormat="1" ht="22.5">
      <c r="B1771" s="149"/>
      <c r="D1771" s="150" t="s">
        <v>177</v>
      </c>
      <c r="E1771" s="151" t="s">
        <v>19</v>
      </c>
      <c r="F1771" s="152" t="s">
        <v>2121</v>
      </c>
      <c r="H1771" s="151" t="s">
        <v>19</v>
      </c>
      <c r="I1771" s="153"/>
      <c r="L1771" s="149"/>
      <c r="M1771" s="154"/>
      <c r="T1771" s="155"/>
      <c r="AT1771" s="151" t="s">
        <v>177</v>
      </c>
      <c r="AU1771" s="151" t="s">
        <v>82</v>
      </c>
      <c r="AV1771" s="12" t="s">
        <v>80</v>
      </c>
      <c r="AW1771" s="12" t="s">
        <v>33</v>
      </c>
      <c r="AX1771" s="12" t="s">
        <v>72</v>
      </c>
      <c r="AY1771" s="151" t="s">
        <v>166</v>
      </c>
    </row>
    <row r="1772" spans="2:65" s="12" customFormat="1" ht="22.5">
      <c r="B1772" s="149"/>
      <c r="D1772" s="150" t="s">
        <v>177</v>
      </c>
      <c r="E1772" s="151" t="s">
        <v>19</v>
      </c>
      <c r="F1772" s="152" t="s">
        <v>2122</v>
      </c>
      <c r="H1772" s="151" t="s">
        <v>19</v>
      </c>
      <c r="I1772" s="153"/>
      <c r="L1772" s="149"/>
      <c r="M1772" s="154"/>
      <c r="T1772" s="155"/>
      <c r="AT1772" s="151" t="s">
        <v>177</v>
      </c>
      <c r="AU1772" s="151" t="s">
        <v>82</v>
      </c>
      <c r="AV1772" s="12" t="s">
        <v>80</v>
      </c>
      <c r="AW1772" s="12" t="s">
        <v>33</v>
      </c>
      <c r="AX1772" s="12" t="s">
        <v>72</v>
      </c>
      <c r="AY1772" s="151" t="s">
        <v>166</v>
      </c>
    </row>
    <row r="1773" spans="2:65" s="12" customFormat="1" ht="11.25">
      <c r="B1773" s="149"/>
      <c r="D1773" s="150" t="s">
        <v>177</v>
      </c>
      <c r="E1773" s="151" t="s">
        <v>19</v>
      </c>
      <c r="F1773" s="152" t="s">
        <v>2123</v>
      </c>
      <c r="H1773" s="151" t="s">
        <v>19</v>
      </c>
      <c r="I1773" s="153"/>
      <c r="L1773" s="149"/>
      <c r="M1773" s="154"/>
      <c r="T1773" s="155"/>
      <c r="AT1773" s="151" t="s">
        <v>177</v>
      </c>
      <c r="AU1773" s="151" t="s">
        <v>82</v>
      </c>
      <c r="AV1773" s="12" t="s">
        <v>80</v>
      </c>
      <c r="AW1773" s="12" t="s">
        <v>33</v>
      </c>
      <c r="AX1773" s="12" t="s">
        <v>72</v>
      </c>
      <c r="AY1773" s="151" t="s">
        <v>166</v>
      </c>
    </row>
    <row r="1774" spans="2:65" s="13" customFormat="1" ht="11.25">
      <c r="B1774" s="156"/>
      <c r="D1774" s="150" t="s">
        <v>177</v>
      </c>
      <c r="E1774" s="157" t="s">
        <v>19</v>
      </c>
      <c r="F1774" s="158" t="s">
        <v>2124</v>
      </c>
      <c r="H1774" s="159">
        <v>1</v>
      </c>
      <c r="I1774" s="160"/>
      <c r="L1774" s="156"/>
      <c r="M1774" s="161"/>
      <c r="T1774" s="162"/>
      <c r="AT1774" s="157" t="s">
        <v>177</v>
      </c>
      <c r="AU1774" s="157" t="s">
        <v>82</v>
      </c>
      <c r="AV1774" s="13" t="s">
        <v>82</v>
      </c>
      <c r="AW1774" s="13" t="s">
        <v>33</v>
      </c>
      <c r="AX1774" s="13" t="s">
        <v>72</v>
      </c>
      <c r="AY1774" s="157" t="s">
        <v>166</v>
      </c>
    </row>
    <row r="1775" spans="2:65" s="13" customFormat="1" ht="11.25">
      <c r="B1775" s="156"/>
      <c r="D1775" s="150" t="s">
        <v>177</v>
      </c>
      <c r="E1775" s="157" t="s">
        <v>19</v>
      </c>
      <c r="F1775" s="158" t="s">
        <v>2125</v>
      </c>
      <c r="H1775" s="159">
        <v>1</v>
      </c>
      <c r="I1775" s="160"/>
      <c r="L1775" s="156"/>
      <c r="M1775" s="161"/>
      <c r="T1775" s="162"/>
      <c r="AT1775" s="157" t="s">
        <v>177</v>
      </c>
      <c r="AU1775" s="157" t="s">
        <v>82</v>
      </c>
      <c r="AV1775" s="13" t="s">
        <v>82</v>
      </c>
      <c r="AW1775" s="13" t="s">
        <v>33</v>
      </c>
      <c r="AX1775" s="13" t="s">
        <v>72</v>
      </c>
      <c r="AY1775" s="157" t="s">
        <v>166</v>
      </c>
    </row>
    <row r="1776" spans="2:65" s="14" customFormat="1" ht="11.25">
      <c r="B1776" s="163"/>
      <c r="D1776" s="150" t="s">
        <v>177</v>
      </c>
      <c r="E1776" s="164" t="s">
        <v>19</v>
      </c>
      <c r="F1776" s="165" t="s">
        <v>206</v>
      </c>
      <c r="H1776" s="166">
        <v>2</v>
      </c>
      <c r="I1776" s="167"/>
      <c r="L1776" s="163"/>
      <c r="M1776" s="168"/>
      <c r="T1776" s="169"/>
      <c r="AT1776" s="164" t="s">
        <v>177</v>
      </c>
      <c r="AU1776" s="164" t="s">
        <v>82</v>
      </c>
      <c r="AV1776" s="14" t="s">
        <v>173</v>
      </c>
      <c r="AW1776" s="14" t="s">
        <v>33</v>
      </c>
      <c r="AX1776" s="14" t="s">
        <v>80</v>
      </c>
      <c r="AY1776" s="164" t="s">
        <v>166</v>
      </c>
    </row>
    <row r="1777" spans="2:65" s="1" customFormat="1" ht="33" customHeight="1">
      <c r="B1777" s="33"/>
      <c r="C1777" s="170" t="s">
        <v>2126</v>
      </c>
      <c r="D1777" s="170" t="s">
        <v>277</v>
      </c>
      <c r="E1777" s="171" t="s">
        <v>2127</v>
      </c>
      <c r="F1777" s="172" t="s">
        <v>2128</v>
      </c>
      <c r="G1777" s="173" t="s">
        <v>1543</v>
      </c>
      <c r="H1777" s="174">
        <v>1</v>
      </c>
      <c r="I1777" s="175"/>
      <c r="J1777" s="176">
        <f>ROUND(I1777*H1777,2)</f>
        <v>0</v>
      </c>
      <c r="K1777" s="172" t="s">
        <v>19</v>
      </c>
      <c r="L1777" s="177"/>
      <c r="M1777" s="178" t="s">
        <v>19</v>
      </c>
      <c r="N1777" s="179" t="s">
        <v>43</v>
      </c>
      <c r="P1777" s="141">
        <f>O1777*H1777</f>
        <v>0</v>
      </c>
      <c r="Q1777" s="141">
        <v>2.4230000000000002E-2</v>
      </c>
      <c r="R1777" s="141">
        <f>Q1777*H1777</f>
        <v>2.4230000000000002E-2</v>
      </c>
      <c r="S1777" s="141">
        <v>0</v>
      </c>
      <c r="T1777" s="142">
        <f>S1777*H1777</f>
        <v>0</v>
      </c>
      <c r="AR1777" s="143" t="s">
        <v>368</v>
      </c>
      <c r="AT1777" s="143" t="s">
        <v>277</v>
      </c>
      <c r="AU1777" s="143" t="s">
        <v>82</v>
      </c>
      <c r="AY1777" s="18" t="s">
        <v>166</v>
      </c>
      <c r="BE1777" s="144">
        <f>IF(N1777="základní",J1777,0)</f>
        <v>0</v>
      </c>
      <c r="BF1777" s="144">
        <f>IF(N1777="snížená",J1777,0)</f>
        <v>0</v>
      </c>
      <c r="BG1777" s="144">
        <f>IF(N1777="zákl. přenesená",J1777,0)</f>
        <v>0</v>
      </c>
      <c r="BH1777" s="144">
        <f>IF(N1777="sníž. přenesená",J1777,0)</f>
        <v>0</v>
      </c>
      <c r="BI1777" s="144">
        <f>IF(N1777="nulová",J1777,0)</f>
        <v>0</v>
      </c>
      <c r="BJ1777" s="18" t="s">
        <v>80</v>
      </c>
      <c r="BK1777" s="144">
        <f>ROUND(I1777*H1777,2)</f>
        <v>0</v>
      </c>
      <c r="BL1777" s="18" t="s">
        <v>283</v>
      </c>
      <c r="BM1777" s="143" t="s">
        <v>2129</v>
      </c>
    </row>
    <row r="1778" spans="2:65" s="12" customFormat="1" ht="11.25">
      <c r="B1778" s="149"/>
      <c r="D1778" s="150" t="s">
        <v>177</v>
      </c>
      <c r="E1778" s="151" t="s">
        <v>19</v>
      </c>
      <c r="F1778" s="152" t="s">
        <v>191</v>
      </c>
      <c r="H1778" s="151" t="s">
        <v>19</v>
      </c>
      <c r="I1778" s="153"/>
      <c r="L1778" s="149"/>
      <c r="M1778" s="154"/>
      <c r="T1778" s="155"/>
      <c r="AT1778" s="151" t="s">
        <v>177</v>
      </c>
      <c r="AU1778" s="151" t="s">
        <v>82</v>
      </c>
      <c r="AV1778" s="12" t="s">
        <v>80</v>
      </c>
      <c r="AW1778" s="12" t="s">
        <v>33</v>
      </c>
      <c r="AX1778" s="12" t="s">
        <v>72</v>
      </c>
      <c r="AY1778" s="151" t="s">
        <v>166</v>
      </c>
    </row>
    <row r="1779" spans="2:65" s="12" customFormat="1" ht="11.25">
      <c r="B1779" s="149"/>
      <c r="D1779" s="150" t="s">
        <v>177</v>
      </c>
      <c r="E1779" s="151" t="s">
        <v>19</v>
      </c>
      <c r="F1779" s="152" t="s">
        <v>2115</v>
      </c>
      <c r="H1779" s="151" t="s">
        <v>19</v>
      </c>
      <c r="I1779" s="153"/>
      <c r="L1779" s="149"/>
      <c r="M1779" s="154"/>
      <c r="T1779" s="155"/>
      <c r="AT1779" s="151" t="s">
        <v>177</v>
      </c>
      <c r="AU1779" s="151" t="s">
        <v>82</v>
      </c>
      <c r="AV1779" s="12" t="s">
        <v>80</v>
      </c>
      <c r="AW1779" s="12" t="s">
        <v>33</v>
      </c>
      <c r="AX1779" s="12" t="s">
        <v>72</v>
      </c>
      <c r="AY1779" s="151" t="s">
        <v>166</v>
      </c>
    </row>
    <row r="1780" spans="2:65" s="12" customFormat="1" ht="22.5">
      <c r="B1780" s="149"/>
      <c r="D1780" s="150" t="s">
        <v>177</v>
      </c>
      <c r="E1780" s="151" t="s">
        <v>19</v>
      </c>
      <c r="F1780" s="152" t="s">
        <v>2130</v>
      </c>
      <c r="H1780" s="151" t="s">
        <v>19</v>
      </c>
      <c r="I1780" s="153"/>
      <c r="L1780" s="149"/>
      <c r="M1780" s="154"/>
      <c r="T1780" s="155"/>
      <c r="AT1780" s="151" t="s">
        <v>177</v>
      </c>
      <c r="AU1780" s="151" t="s">
        <v>82</v>
      </c>
      <c r="AV1780" s="12" t="s">
        <v>80</v>
      </c>
      <c r="AW1780" s="12" t="s">
        <v>33</v>
      </c>
      <c r="AX1780" s="12" t="s">
        <v>72</v>
      </c>
      <c r="AY1780" s="151" t="s">
        <v>166</v>
      </c>
    </row>
    <row r="1781" spans="2:65" s="12" customFormat="1" ht="11.25">
      <c r="B1781" s="149"/>
      <c r="D1781" s="150" t="s">
        <v>177</v>
      </c>
      <c r="E1781" s="151" t="s">
        <v>19</v>
      </c>
      <c r="F1781" s="152" t="s">
        <v>2131</v>
      </c>
      <c r="H1781" s="151" t="s">
        <v>19</v>
      </c>
      <c r="I1781" s="153"/>
      <c r="L1781" s="149"/>
      <c r="M1781" s="154"/>
      <c r="T1781" s="155"/>
      <c r="AT1781" s="151" t="s">
        <v>177</v>
      </c>
      <c r="AU1781" s="151" t="s">
        <v>82</v>
      </c>
      <c r="AV1781" s="12" t="s">
        <v>80</v>
      </c>
      <c r="AW1781" s="12" t="s">
        <v>33</v>
      </c>
      <c r="AX1781" s="12" t="s">
        <v>72</v>
      </c>
      <c r="AY1781" s="151" t="s">
        <v>166</v>
      </c>
    </row>
    <row r="1782" spans="2:65" s="12" customFormat="1" ht="11.25">
      <c r="B1782" s="149"/>
      <c r="D1782" s="150" t="s">
        <v>177</v>
      </c>
      <c r="E1782" s="151" t="s">
        <v>19</v>
      </c>
      <c r="F1782" s="152" t="s">
        <v>2132</v>
      </c>
      <c r="H1782" s="151" t="s">
        <v>19</v>
      </c>
      <c r="I1782" s="153"/>
      <c r="L1782" s="149"/>
      <c r="M1782" s="154"/>
      <c r="T1782" s="155"/>
      <c r="AT1782" s="151" t="s">
        <v>177</v>
      </c>
      <c r="AU1782" s="151" t="s">
        <v>82</v>
      </c>
      <c r="AV1782" s="12" t="s">
        <v>80</v>
      </c>
      <c r="AW1782" s="12" t="s">
        <v>33</v>
      </c>
      <c r="AX1782" s="12" t="s">
        <v>72</v>
      </c>
      <c r="AY1782" s="151" t="s">
        <v>166</v>
      </c>
    </row>
    <row r="1783" spans="2:65" s="12" customFormat="1" ht="11.25">
      <c r="B1783" s="149"/>
      <c r="D1783" s="150" t="s">
        <v>177</v>
      </c>
      <c r="E1783" s="151" t="s">
        <v>19</v>
      </c>
      <c r="F1783" s="152" t="s">
        <v>2133</v>
      </c>
      <c r="H1783" s="151" t="s">
        <v>19</v>
      </c>
      <c r="I1783" s="153"/>
      <c r="L1783" s="149"/>
      <c r="M1783" s="154"/>
      <c r="T1783" s="155"/>
      <c r="AT1783" s="151" t="s">
        <v>177</v>
      </c>
      <c r="AU1783" s="151" t="s">
        <v>82</v>
      </c>
      <c r="AV1783" s="12" t="s">
        <v>80</v>
      </c>
      <c r="AW1783" s="12" t="s">
        <v>33</v>
      </c>
      <c r="AX1783" s="12" t="s">
        <v>72</v>
      </c>
      <c r="AY1783" s="151" t="s">
        <v>166</v>
      </c>
    </row>
    <row r="1784" spans="2:65" s="12" customFormat="1" ht="22.5">
      <c r="B1784" s="149"/>
      <c r="D1784" s="150" t="s">
        <v>177</v>
      </c>
      <c r="E1784" s="151" t="s">
        <v>19</v>
      </c>
      <c r="F1784" s="152" t="s">
        <v>2134</v>
      </c>
      <c r="H1784" s="151" t="s">
        <v>19</v>
      </c>
      <c r="I1784" s="153"/>
      <c r="L1784" s="149"/>
      <c r="M1784" s="154"/>
      <c r="T1784" s="155"/>
      <c r="AT1784" s="151" t="s">
        <v>177</v>
      </c>
      <c r="AU1784" s="151" t="s">
        <v>82</v>
      </c>
      <c r="AV1784" s="12" t="s">
        <v>80</v>
      </c>
      <c r="AW1784" s="12" t="s">
        <v>33</v>
      </c>
      <c r="AX1784" s="12" t="s">
        <v>72</v>
      </c>
      <c r="AY1784" s="151" t="s">
        <v>166</v>
      </c>
    </row>
    <row r="1785" spans="2:65" s="12" customFormat="1" ht="33.75">
      <c r="B1785" s="149"/>
      <c r="D1785" s="150" t="s">
        <v>177</v>
      </c>
      <c r="E1785" s="151" t="s">
        <v>19</v>
      </c>
      <c r="F1785" s="152" t="s">
        <v>2135</v>
      </c>
      <c r="H1785" s="151" t="s">
        <v>19</v>
      </c>
      <c r="I1785" s="153"/>
      <c r="L1785" s="149"/>
      <c r="M1785" s="154"/>
      <c r="T1785" s="155"/>
      <c r="AT1785" s="151" t="s">
        <v>177</v>
      </c>
      <c r="AU1785" s="151" t="s">
        <v>82</v>
      </c>
      <c r="AV1785" s="12" t="s">
        <v>80</v>
      </c>
      <c r="AW1785" s="12" t="s">
        <v>33</v>
      </c>
      <c r="AX1785" s="12" t="s">
        <v>72</v>
      </c>
      <c r="AY1785" s="151" t="s">
        <v>166</v>
      </c>
    </row>
    <row r="1786" spans="2:65" s="12" customFormat="1" ht="11.25">
      <c r="B1786" s="149"/>
      <c r="D1786" s="150" t="s">
        <v>177</v>
      </c>
      <c r="E1786" s="151" t="s">
        <v>19</v>
      </c>
      <c r="F1786" s="152" t="s">
        <v>2136</v>
      </c>
      <c r="H1786" s="151" t="s">
        <v>19</v>
      </c>
      <c r="I1786" s="153"/>
      <c r="L1786" s="149"/>
      <c r="M1786" s="154"/>
      <c r="T1786" s="155"/>
      <c r="AT1786" s="151" t="s">
        <v>177</v>
      </c>
      <c r="AU1786" s="151" t="s">
        <v>82</v>
      </c>
      <c r="AV1786" s="12" t="s">
        <v>80</v>
      </c>
      <c r="AW1786" s="12" t="s">
        <v>33</v>
      </c>
      <c r="AX1786" s="12" t="s">
        <v>72</v>
      </c>
      <c r="AY1786" s="151" t="s">
        <v>166</v>
      </c>
    </row>
    <row r="1787" spans="2:65" s="12" customFormat="1" ht="11.25">
      <c r="B1787" s="149"/>
      <c r="D1787" s="150" t="s">
        <v>177</v>
      </c>
      <c r="E1787" s="151" t="s">
        <v>19</v>
      </c>
      <c r="F1787" s="152" t="s">
        <v>2137</v>
      </c>
      <c r="H1787" s="151" t="s">
        <v>19</v>
      </c>
      <c r="I1787" s="153"/>
      <c r="L1787" s="149"/>
      <c r="M1787" s="154"/>
      <c r="T1787" s="155"/>
      <c r="AT1787" s="151" t="s">
        <v>177</v>
      </c>
      <c r="AU1787" s="151" t="s">
        <v>82</v>
      </c>
      <c r="AV1787" s="12" t="s">
        <v>80</v>
      </c>
      <c r="AW1787" s="12" t="s">
        <v>33</v>
      </c>
      <c r="AX1787" s="12" t="s">
        <v>72</v>
      </c>
      <c r="AY1787" s="151" t="s">
        <v>166</v>
      </c>
    </row>
    <row r="1788" spans="2:65" s="13" customFormat="1" ht="11.25">
      <c r="B1788" s="156"/>
      <c r="D1788" s="150" t="s">
        <v>177</v>
      </c>
      <c r="E1788" s="157" t="s">
        <v>19</v>
      </c>
      <c r="F1788" s="158" t="s">
        <v>2138</v>
      </c>
      <c r="H1788" s="159">
        <v>1</v>
      </c>
      <c r="I1788" s="160"/>
      <c r="L1788" s="156"/>
      <c r="M1788" s="161"/>
      <c r="T1788" s="162"/>
      <c r="AT1788" s="157" t="s">
        <v>177</v>
      </c>
      <c r="AU1788" s="157" t="s">
        <v>82</v>
      </c>
      <c r="AV1788" s="13" t="s">
        <v>82</v>
      </c>
      <c r="AW1788" s="13" t="s">
        <v>33</v>
      </c>
      <c r="AX1788" s="13" t="s">
        <v>80</v>
      </c>
      <c r="AY1788" s="157" t="s">
        <v>166</v>
      </c>
    </row>
    <row r="1789" spans="2:65" s="1" customFormat="1" ht="33" customHeight="1">
      <c r="B1789" s="33"/>
      <c r="C1789" s="132" t="s">
        <v>2139</v>
      </c>
      <c r="D1789" s="132" t="s">
        <v>168</v>
      </c>
      <c r="E1789" s="133" t="s">
        <v>2140</v>
      </c>
      <c r="F1789" s="134" t="s">
        <v>2141</v>
      </c>
      <c r="G1789" s="135" t="s">
        <v>307</v>
      </c>
      <c r="H1789" s="136">
        <v>1</v>
      </c>
      <c r="I1789" s="137"/>
      <c r="J1789" s="138">
        <f>ROUND(I1789*H1789,2)</f>
        <v>0</v>
      </c>
      <c r="K1789" s="134" t="s">
        <v>172</v>
      </c>
      <c r="L1789" s="33"/>
      <c r="M1789" s="139" t="s">
        <v>19</v>
      </c>
      <c r="N1789" s="140" t="s">
        <v>43</v>
      </c>
      <c r="P1789" s="141">
        <f>O1789*H1789</f>
        <v>0</v>
      </c>
      <c r="Q1789" s="141">
        <v>8.8999999999999995E-4</v>
      </c>
      <c r="R1789" s="141">
        <f>Q1789*H1789</f>
        <v>8.8999999999999995E-4</v>
      </c>
      <c r="S1789" s="141">
        <v>0</v>
      </c>
      <c r="T1789" s="142">
        <f>S1789*H1789</f>
        <v>0</v>
      </c>
      <c r="AR1789" s="143" t="s">
        <v>283</v>
      </c>
      <c r="AT1789" s="143" t="s">
        <v>168</v>
      </c>
      <c r="AU1789" s="143" t="s">
        <v>82</v>
      </c>
      <c r="AY1789" s="18" t="s">
        <v>166</v>
      </c>
      <c r="BE1789" s="144">
        <f>IF(N1789="základní",J1789,0)</f>
        <v>0</v>
      </c>
      <c r="BF1789" s="144">
        <f>IF(N1789="snížená",J1789,0)</f>
        <v>0</v>
      </c>
      <c r="BG1789" s="144">
        <f>IF(N1789="zákl. přenesená",J1789,0)</f>
        <v>0</v>
      </c>
      <c r="BH1789" s="144">
        <f>IF(N1789="sníž. přenesená",J1789,0)</f>
        <v>0</v>
      </c>
      <c r="BI1789" s="144">
        <f>IF(N1789="nulová",J1789,0)</f>
        <v>0</v>
      </c>
      <c r="BJ1789" s="18" t="s">
        <v>80</v>
      </c>
      <c r="BK1789" s="144">
        <f>ROUND(I1789*H1789,2)</f>
        <v>0</v>
      </c>
      <c r="BL1789" s="18" t="s">
        <v>283</v>
      </c>
      <c r="BM1789" s="143" t="s">
        <v>2142</v>
      </c>
    </row>
    <row r="1790" spans="2:65" s="1" customFormat="1" ht="11.25">
      <c r="B1790" s="33"/>
      <c r="D1790" s="145" t="s">
        <v>175</v>
      </c>
      <c r="F1790" s="146" t="s">
        <v>2143</v>
      </c>
      <c r="I1790" s="147"/>
      <c r="L1790" s="33"/>
      <c r="M1790" s="148"/>
      <c r="T1790" s="54"/>
      <c r="AT1790" s="18" t="s">
        <v>175</v>
      </c>
      <c r="AU1790" s="18" t="s">
        <v>82</v>
      </c>
    </row>
    <row r="1791" spans="2:65" s="1" customFormat="1" ht="33" customHeight="1">
      <c r="B1791" s="33"/>
      <c r="C1791" s="170" t="s">
        <v>2144</v>
      </c>
      <c r="D1791" s="170" t="s">
        <v>277</v>
      </c>
      <c r="E1791" s="171" t="s">
        <v>2145</v>
      </c>
      <c r="F1791" s="172" t="s">
        <v>2146</v>
      </c>
      <c r="G1791" s="173" t="s">
        <v>1543</v>
      </c>
      <c r="H1791" s="174">
        <v>1</v>
      </c>
      <c r="I1791" s="175"/>
      <c r="J1791" s="176">
        <f>ROUND(I1791*H1791,2)</f>
        <v>0</v>
      </c>
      <c r="K1791" s="172" t="s">
        <v>19</v>
      </c>
      <c r="L1791" s="177"/>
      <c r="M1791" s="178" t="s">
        <v>19</v>
      </c>
      <c r="N1791" s="179" t="s">
        <v>43</v>
      </c>
      <c r="P1791" s="141">
        <f>O1791*H1791</f>
        <v>0</v>
      </c>
      <c r="Q1791" s="141">
        <v>4.4729999999999999E-2</v>
      </c>
      <c r="R1791" s="141">
        <f>Q1791*H1791</f>
        <v>4.4729999999999999E-2</v>
      </c>
      <c r="S1791" s="141">
        <v>0</v>
      </c>
      <c r="T1791" s="142">
        <f>S1791*H1791</f>
        <v>0</v>
      </c>
      <c r="AR1791" s="143" t="s">
        <v>368</v>
      </c>
      <c r="AT1791" s="143" t="s">
        <v>277</v>
      </c>
      <c r="AU1791" s="143" t="s">
        <v>82</v>
      </c>
      <c r="AY1791" s="18" t="s">
        <v>166</v>
      </c>
      <c r="BE1791" s="144">
        <f>IF(N1791="základní",J1791,0)</f>
        <v>0</v>
      </c>
      <c r="BF1791" s="144">
        <f>IF(N1791="snížená",J1791,0)</f>
        <v>0</v>
      </c>
      <c r="BG1791" s="144">
        <f>IF(N1791="zákl. přenesená",J1791,0)</f>
        <v>0</v>
      </c>
      <c r="BH1791" s="144">
        <f>IF(N1791="sníž. přenesená",J1791,0)</f>
        <v>0</v>
      </c>
      <c r="BI1791" s="144">
        <f>IF(N1791="nulová",J1791,0)</f>
        <v>0</v>
      </c>
      <c r="BJ1791" s="18" t="s">
        <v>80</v>
      </c>
      <c r="BK1791" s="144">
        <f>ROUND(I1791*H1791,2)</f>
        <v>0</v>
      </c>
      <c r="BL1791" s="18" t="s">
        <v>283</v>
      </c>
      <c r="BM1791" s="143" t="s">
        <v>2147</v>
      </c>
    </row>
    <row r="1792" spans="2:65" s="12" customFormat="1" ht="11.25">
      <c r="B1792" s="149"/>
      <c r="D1792" s="150" t="s">
        <v>177</v>
      </c>
      <c r="E1792" s="151" t="s">
        <v>19</v>
      </c>
      <c r="F1792" s="152" t="s">
        <v>191</v>
      </c>
      <c r="H1792" s="151" t="s">
        <v>19</v>
      </c>
      <c r="I1792" s="153"/>
      <c r="L1792" s="149"/>
      <c r="M1792" s="154"/>
      <c r="T1792" s="155"/>
      <c r="AT1792" s="151" t="s">
        <v>177</v>
      </c>
      <c r="AU1792" s="151" t="s">
        <v>82</v>
      </c>
      <c r="AV1792" s="12" t="s">
        <v>80</v>
      </c>
      <c r="AW1792" s="12" t="s">
        <v>33</v>
      </c>
      <c r="AX1792" s="12" t="s">
        <v>72</v>
      </c>
      <c r="AY1792" s="151" t="s">
        <v>166</v>
      </c>
    </row>
    <row r="1793" spans="2:65" s="12" customFormat="1" ht="11.25">
      <c r="B1793" s="149"/>
      <c r="D1793" s="150" t="s">
        <v>177</v>
      </c>
      <c r="E1793" s="151" t="s">
        <v>19</v>
      </c>
      <c r="F1793" s="152" t="s">
        <v>2115</v>
      </c>
      <c r="H1793" s="151" t="s">
        <v>19</v>
      </c>
      <c r="I1793" s="153"/>
      <c r="L1793" s="149"/>
      <c r="M1793" s="154"/>
      <c r="T1793" s="155"/>
      <c r="AT1793" s="151" t="s">
        <v>177</v>
      </c>
      <c r="AU1793" s="151" t="s">
        <v>82</v>
      </c>
      <c r="AV1793" s="12" t="s">
        <v>80</v>
      </c>
      <c r="AW1793" s="12" t="s">
        <v>33</v>
      </c>
      <c r="AX1793" s="12" t="s">
        <v>72</v>
      </c>
      <c r="AY1793" s="151" t="s">
        <v>166</v>
      </c>
    </row>
    <row r="1794" spans="2:65" s="12" customFormat="1" ht="22.5">
      <c r="B1794" s="149"/>
      <c r="D1794" s="150" t="s">
        <v>177</v>
      </c>
      <c r="E1794" s="151" t="s">
        <v>19</v>
      </c>
      <c r="F1794" s="152" t="s">
        <v>2148</v>
      </c>
      <c r="H1794" s="151" t="s">
        <v>19</v>
      </c>
      <c r="I1794" s="153"/>
      <c r="L1794" s="149"/>
      <c r="M1794" s="154"/>
      <c r="T1794" s="155"/>
      <c r="AT1794" s="151" t="s">
        <v>177</v>
      </c>
      <c r="AU1794" s="151" t="s">
        <v>82</v>
      </c>
      <c r="AV1794" s="12" t="s">
        <v>80</v>
      </c>
      <c r="AW1794" s="12" t="s">
        <v>33</v>
      </c>
      <c r="AX1794" s="12" t="s">
        <v>72</v>
      </c>
      <c r="AY1794" s="151" t="s">
        <v>166</v>
      </c>
    </row>
    <row r="1795" spans="2:65" s="12" customFormat="1" ht="11.25">
      <c r="B1795" s="149"/>
      <c r="D1795" s="150" t="s">
        <v>177</v>
      </c>
      <c r="E1795" s="151" t="s">
        <v>19</v>
      </c>
      <c r="F1795" s="152" t="s">
        <v>2149</v>
      </c>
      <c r="H1795" s="151" t="s">
        <v>19</v>
      </c>
      <c r="I1795" s="153"/>
      <c r="L1795" s="149"/>
      <c r="M1795" s="154"/>
      <c r="T1795" s="155"/>
      <c r="AT1795" s="151" t="s">
        <v>177</v>
      </c>
      <c r="AU1795" s="151" t="s">
        <v>82</v>
      </c>
      <c r="AV1795" s="12" t="s">
        <v>80</v>
      </c>
      <c r="AW1795" s="12" t="s">
        <v>33</v>
      </c>
      <c r="AX1795" s="12" t="s">
        <v>72</v>
      </c>
      <c r="AY1795" s="151" t="s">
        <v>166</v>
      </c>
    </row>
    <row r="1796" spans="2:65" s="12" customFormat="1" ht="11.25">
      <c r="B1796" s="149"/>
      <c r="D1796" s="150" t="s">
        <v>177</v>
      </c>
      <c r="E1796" s="151" t="s">
        <v>19</v>
      </c>
      <c r="F1796" s="152" t="s">
        <v>2150</v>
      </c>
      <c r="H1796" s="151" t="s">
        <v>19</v>
      </c>
      <c r="I1796" s="153"/>
      <c r="L1796" s="149"/>
      <c r="M1796" s="154"/>
      <c r="T1796" s="155"/>
      <c r="AT1796" s="151" t="s">
        <v>177</v>
      </c>
      <c r="AU1796" s="151" t="s">
        <v>82</v>
      </c>
      <c r="AV1796" s="12" t="s">
        <v>80</v>
      </c>
      <c r="AW1796" s="12" t="s">
        <v>33</v>
      </c>
      <c r="AX1796" s="12" t="s">
        <v>72</v>
      </c>
      <c r="AY1796" s="151" t="s">
        <v>166</v>
      </c>
    </row>
    <row r="1797" spans="2:65" s="12" customFormat="1" ht="11.25">
      <c r="B1797" s="149"/>
      <c r="D1797" s="150" t="s">
        <v>177</v>
      </c>
      <c r="E1797" s="151" t="s">
        <v>19</v>
      </c>
      <c r="F1797" s="152" t="s">
        <v>2133</v>
      </c>
      <c r="H1797" s="151" t="s">
        <v>19</v>
      </c>
      <c r="I1797" s="153"/>
      <c r="L1797" s="149"/>
      <c r="M1797" s="154"/>
      <c r="T1797" s="155"/>
      <c r="AT1797" s="151" t="s">
        <v>177</v>
      </c>
      <c r="AU1797" s="151" t="s">
        <v>82</v>
      </c>
      <c r="AV1797" s="12" t="s">
        <v>80</v>
      </c>
      <c r="AW1797" s="12" t="s">
        <v>33</v>
      </c>
      <c r="AX1797" s="12" t="s">
        <v>72</v>
      </c>
      <c r="AY1797" s="151" t="s">
        <v>166</v>
      </c>
    </row>
    <row r="1798" spans="2:65" s="12" customFormat="1" ht="22.5">
      <c r="B1798" s="149"/>
      <c r="D1798" s="150" t="s">
        <v>177</v>
      </c>
      <c r="E1798" s="151" t="s">
        <v>19</v>
      </c>
      <c r="F1798" s="152" t="s">
        <v>2134</v>
      </c>
      <c r="H1798" s="151" t="s">
        <v>19</v>
      </c>
      <c r="I1798" s="153"/>
      <c r="L1798" s="149"/>
      <c r="M1798" s="154"/>
      <c r="T1798" s="155"/>
      <c r="AT1798" s="151" t="s">
        <v>177</v>
      </c>
      <c r="AU1798" s="151" t="s">
        <v>82</v>
      </c>
      <c r="AV1798" s="12" t="s">
        <v>80</v>
      </c>
      <c r="AW1798" s="12" t="s">
        <v>33</v>
      </c>
      <c r="AX1798" s="12" t="s">
        <v>72</v>
      </c>
      <c r="AY1798" s="151" t="s">
        <v>166</v>
      </c>
    </row>
    <row r="1799" spans="2:65" s="12" customFormat="1" ht="33.75">
      <c r="B1799" s="149"/>
      <c r="D1799" s="150" t="s">
        <v>177</v>
      </c>
      <c r="E1799" s="151" t="s">
        <v>19</v>
      </c>
      <c r="F1799" s="152" t="s">
        <v>2135</v>
      </c>
      <c r="H1799" s="151" t="s">
        <v>19</v>
      </c>
      <c r="I1799" s="153"/>
      <c r="L1799" s="149"/>
      <c r="M1799" s="154"/>
      <c r="T1799" s="155"/>
      <c r="AT1799" s="151" t="s">
        <v>177</v>
      </c>
      <c r="AU1799" s="151" t="s">
        <v>82</v>
      </c>
      <c r="AV1799" s="12" t="s">
        <v>80</v>
      </c>
      <c r="AW1799" s="12" t="s">
        <v>33</v>
      </c>
      <c r="AX1799" s="12" t="s">
        <v>72</v>
      </c>
      <c r="AY1799" s="151" t="s">
        <v>166</v>
      </c>
    </row>
    <row r="1800" spans="2:65" s="12" customFormat="1" ht="11.25">
      <c r="B1800" s="149"/>
      <c r="D1800" s="150" t="s">
        <v>177</v>
      </c>
      <c r="E1800" s="151" t="s">
        <v>19</v>
      </c>
      <c r="F1800" s="152" t="s">
        <v>2151</v>
      </c>
      <c r="H1800" s="151" t="s">
        <v>19</v>
      </c>
      <c r="I1800" s="153"/>
      <c r="L1800" s="149"/>
      <c r="M1800" s="154"/>
      <c r="T1800" s="155"/>
      <c r="AT1800" s="151" t="s">
        <v>177</v>
      </c>
      <c r="AU1800" s="151" t="s">
        <v>82</v>
      </c>
      <c r="AV1800" s="12" t="s">
        <v>80</v>
      </c>
      <c r="AW1800" s="12" t="s">
        <v>33</v>
      </c>
      <c r="AX1800" s="12" t="s">
        <v>72</v>
      </c>
      <c r="AY1800" s="151" t="s">
        <v>166</v>
      </c>
    </row>
    <row r="1801" spans="2:65" s="12" customFormat="1" ht="11.25">
      <c r="B1801" s="149"/>
      <c r="D1801" s="150" t="s">
        <v>177</v>
      </c>
      <c r="E1801" s="151" t="s">
        <v>19</v>
      </c>
      <c r="F1801" s="152" t="s">
        <v>2137</v>
      </c>
      <c r="H1801" s="151" t="s">
        <v>19</v>
      </c>
      <c r="I1801" s="153"/>
      <c r="L1801" s="149"/>
      <c r="M1801" s="154"/>
      <c r="T1801" s="155"/>
      <c r="AT1801" s="151" t="s">
        <v>177</v>
      </c>
      <c r="AU1801" s="151" t="s">
        <v>82</v>
      </c>
      <c r="AV1801" s="12" t="s">
        <v>80</v>
      </c>
      <c r="AW1801" s="12" t="s">
        <v>33</v>
      </c>
      <c r="AX1801" s="12" t="s">
        <v>72</v>
      </c>
      <c r="AY1801" s="151" t="s">
        <v>166</v>
      </c>
    </row>
    <row r="1802" spans="2:65" s="13" customFormat="1" ht="11.25">
      <c r="B1802" s="156"/>
      <c r="D1802" s="150" t="s">
        <v>177</v>
      </c>
      <c r="E1802" s="157" t="s">
        <v>19</v>
      </c>
      <c r="F1802" s="158" t="s">
        <v>2152</v>
      </c>
      <c r="H1802" s="159">
        <v>1</v>
      </c>
      <c r="I1802" s="160"/>
      <c r="L1802" s="156"/>
      <c r="M1802" s="161"/>
      <c r="T1802" s="162"/>
      <c r="AT1802" s="157" t="s">
        <v>177</v>
      </c>
      <c r="AU1802" s="157" t="s">
        <v>82</v>
      </c>
      <c r="AV1802" s="13" t="s">
        <v>82</v>
      </c>
      <c r="AW1802" s="13" t="s">
        <v>33</v>
      </c>
      <c r="AX1802" s="13" t="s">
        <v>80</v>
      </c>
      <c r="AY1802" s="157" t="s">
        <v>166</v>
      </c>
    </row>
    <row r="1803" spans="2:65" s="1" customFormat="1" ht="24.2" customHeight="1">
      <c r="B1803" s="33"/>
      <c r="C1803" s="132" t="s">
        <v>2153</v>
      </c>
      <c r="D1803" s="132" t="s">
        <v>168</v>
      </c>
      <c r="E1803" s="133" t="s">
        <v>2154</v>
      </c>
      <c r="F1803" s="134" t="s">
        <v>2155</v>
      </c>
      <c r="G1803" s="135" t="s">
        <v>307</v>
      </c>
      <c r="H1803" s="136">
        <v>2</v>
      </c>
      <c r="I1803" s="137"/>
      <c r="J1803" s="138">
        <f>ROUND(I1803*H1803,2)</f>
        <v>0</v>
      </c>
      <c r="K1803" s="134" t="s">
        <v>172</v>
      </c>
      <c r="L1803" s="33"/>
      <c r="M1803" s="139" t="s">
        <v>19</v>
      </c>
      <c r="N1803" s="140" t="s">
        <v>43</v>
      </c>
      <c r="P1803" s="141">
        <f>O1803*H1803</f>
        <v>0</v>
      </c>
      <c r="Q1803" s="141">
        <v>0</v>
      </c>
      <c r="R1803" s="141">
        <f>Q1803*H1803</f>
        <v>0</v>
      </c>
      <c r="S1803" s="141">
        <v>0</v>
      </c>
      <c r="T1803" s="142">
        <f>S1803*H1803</f>
        <v>0</v>
      </c>
      <c r="AR1803" s="143" t="s">
        <v>283</v>
      </c>
      <c r="AT1803" s="143" t="s">
        <v>168</v>
      </c>
      <c r="AU1803" s="143" t="s">
        <v>82</v>
      </c>
      <c r="AY1803" s="18" t="s">
        <v>166</v>
      </c>
      <c r="BE1803" s="144">
        <f>IF(N1803="základní",J1803,0)</f>
        <v>0</v>
      </c>
      <c r="BF1803" s="144">
        <f>IF(N1803="snížená",J1803,0)</f>
        <v>0</v>
      </c>
      <c r="BG1803" s="144">
        <f>IF(N1803="zákl. přenesená",J1803,0)</f>
        <v>0</v>
      </c>
      <c r="BH1803" s="144">
        <f>IF(N1803="sníž. přenesená",J1803,0)</f>
        <v>0</v>
      </c>
      <c r="BI1803" s="144">
        <f>IF(N1803="nulová",J1803,0)</f>
        <v>0</v>
      </c>
      <c r="BJ1803" s="18" t="s">
        <v>80</v>
      </c>
      <c r="BK1803" s="144">
        <f>ROUND(I1803*H1803,2)</f>
        <v>0</v>
      </c>
      <c r="BL1803" s="18" t="s">
        <v>283</v>
      </c>
      <c r="BM1803" s="143" t="s">
        <v>2156</v>
      </c>
    </row>
    <row r="1804" spans="2:65" s="1" customFormat="1" ht="11.25">
      <c r="B1804" s="33"/>
      <c r="D1804" s="145" t="s">
        <v>175</v>
      </c>
      <c r="F1804" s="146" t="s">
        <v>2157</v>
      </c>
      <c r="I1804" s="147"/>
      <c r="L1804" s="33"/>
      <c r="M1804" s="148"/>
      <c r="T1804" s="54"/>
      <c r="AT1804" s="18" t="s">
        <v>175</v>
      </c>
      <c r="AU1804" s="18" t="s">
        <v>82</v>
      </c>
    </row>
    <row r="1805" spans="2:65" s="12" customFormat="1" ht="11.25">
      <c r="B1805" s="149"/>
      <c r="D1805" s="150" t="s">
        <v>177</v>
      </c>
      <c r="E1805" s="151" t="s">
        <v>19</v>
      </c>
      <c r="F1805" s="152" t="s">
        <v>2115</v>
      </c>
      <c r="H1805" s="151" t="s">
        <v>19</v>
      </c>
      <c r="I1805" s="153"/>
      <c r="L1805" s="149"/>
      <c r="M1805" s="154"/>
      <c r="T1805" s="155"/>
      <c r="AT1805" s="151" t="s">
        <v>177</v>
      </c>
      <c r="AU1805" s="151" t="s">
        <v>82</v>
      </c>
      <c r="AV1805" s="12" t="s">
        <v>80</v>
      </c>
      <c r="AW1805" s="12" t="s">
        <v>33</v>
      </c>
      <c r="AX1805" s="12" t="s">
        <v>72</v>
      </c>
      <c r="AY1805" s="151" t="s">
        <v>166</v>
      </c>
    </row>
    <row r="1806" spans="2:65" s="13" customFormat="1" ht="11.25">
      <c r="B1806" s="156"/>
      <c r="D1806" s="150" t="s">
        <v>177</v>
      </c>
      <c r="E1806" s="157" t="s">
        <v>19</v>
      </c>
      <c r="F1806" s="158" t="s">
        <v>2152</v>
      </c>
      <c r="H1806" s="159">
        <v>1</v>
      </c>
      <c r="I1806" s="160"/>
      <c r="L1806" s="156"/>
      <c r="M1806" s="161"/>
      <c r="T1806" s="162"/>
      <c r="AT1806" s="157" t="s">
        <v>177</v>
      </c>
      <c r="AU1806" s="157" t="s">
        <v>82</v>
      </c>
      <c r="AV1806" s="13" t="s">
        <v>82</v>
      </c>
      <c r="AW1806" s="13" t="s">
        <v>33</v>
      </c>
      <c r="AX1806" s="13" t="s">
        <v>72</v>
      </c>
      <c r="AY1806" s="157" t="s">
        <v>166</v>
      </c>
    </row>
    <row r="1807" spans="2:65" s="13" customFormat="1" ht="11.25">
      <c r="B1807" s="156"/>
      <c r="D1807" s="150" t="s">
        <v>177</v>
      </c>
      <c r="E1807" s="157" t="s">
        <v>19</v>
      </c>
      <c r="F1807" s="158" t="s">
        <v>2138</v>
      </c>
      <c r="H1807" s="159">
        <v>1</v>
      </c>
      <c r="I1807" s="160"/>
      <c r="L1807" s="156"/>
      <c r="M1807" s="161"/>
      <c r="T1807" s="162"/>
      <c r="AT1807" s="157" t="s">
        <v>177</v>
      </c>
      <c r="AU1807" s="157" t="s">
        <v>82</v>
      </c>
      <c r="AV1807" s="13" t="s">
        <v>82</v>
      </c>
      <c r="AW1807" s="13" t="s">
        <v>33</v>
      </c>
      <c r="AX1807" s="13" t="s">
        <v>72</v>
      </c>
      <c r="AY1807" s="157" t="s">
        <v>166</v>
      </c>
    </row>
    <row r="1808" spans="2:65" s="14" customFormat="1" ht="11.25">
      <c r="B1808" s="163"/>
      <c r="D1808" s="150" t="s">
        <v>177</v>
      </c>
      <c r="E1808" s="164" t="s">
        <v>19</v>
      </c>
      <c r="F1808" s="165" t="s">
        <v>206</v>
      </c>
      <c r="H1808" s="166">
        <v>2</v>
      </c>
      <c r="I1808" s="167"/>
      <c r="L1808" s="163"/>
      <c r="M1808" s="168"/>
      <c r="T1808" s="169"/>
      <c r="AT1808" s="164" t="s">
        <v>177</v>
      </c>
      <c r="AU1808" s="164" t="s">
        <v>82</v>
      </c>
      <c r="AV1808" s="14" t="s">
        <v>173</v>
      </c>
      <c r="AW1808" s="14" t="s">
        <v>33</v>
      </c>
      <c r="AX1808" s="14" t="s">
        <v>80</v>
      </c>
      <c r="AY1808" s="164" t="s">
        <v>166</v>
      </c>
    </row>
    <row r="1809" spans="2:65" s="1" customFormat="1" ht="16.5" customHeight="1">
      <c r="B1809" s="33"/>
      <c r="C1809" s="170" t="s">
        <v>2158</v>
      </c>
      <c r="D1809" s="170" t="s">
        <v>277</v>
      </c>
      <c r="E1809" s="171" t="s">
        <v>2159</v>
      </c>
      <c r="F1809" s="172" t="s">
        <v>2160</v>
      </c>
      <c r="G1809" s="173" t="s">
        <v>307</v>
      </c>
      <c r="H1809" s="174">
        <v>2</v>
      </c>
      <c r="I1809" s="175"/>
      <c r="J1809" s="176">
        <f>ROUND(I1809*H1809,2)</f>
        <v>0</v>
      </c>
      <c r="K1809" s="172" t="s">
        <v>172</v>
      </c>
      <c r="L1809" s="177"/>
      <c r="M1809" s="178" t="s">
        <v>19</v>
      </c>
      <c r="N1809" s="179" t="s">
        <v>43</v>
      </c>
      <c r="P1809" s="141">
        <f>O1809*H1809</f>
        <v>0</v>
      </c>
      <c r="Q1809" s="141">
        <v>2.3999999999999998E-3</v>
      </c>
      <c r="R1809" s="141">
        <f>Q1809*H1809</f>
        <v>4.7999999999999996E-3</v>
      </c>
      <c r="S1809" s="141">
        <v>0</v>
      </c>
      <c r="T1809" s="142">
        <f>S1809*H1809</f>
        <v>0</v>
      </c>
      <c r="AR1809" s="143" t="s">
        <v>368</v>
      </c>
      <c r="AT1809" s="143" t="s">
        <v>277</v>
      </c>
      <c r="AU1809" s="143" t="s">
        <v>82</v>
      </c>
      <c r="AY1809" s="18" t="s">
        <v>166</v>
      </c>
      <c r="BE1809" s="144">
        <f>IF(N1809="základní",J1809,0)</f>
        <v>0</v>
      </c>
      <c r="BF1809" s="144">
        <f>IF(N1809="snížená",J1809,0)</f>
        <v>0</v>
      </c>
      <c r="BG1809" s="144">
        <f>IF(N1809="zákl. přenesená",J1809,0)</f>
        <v>0</v>
      </c>
      <c r="BH1809" s="144">
        <f>IF(N1809="sníž. přenesená",J1809,0)</f>
        <v>0</v>
      </c>
      <c r="BI1809" s="144">
        <f>IF(N1809="nulová",J1809,0)</f>
        <v>0</v>
      </c>
      <c r="BJ1809" s="18" t="s">
        <v>80</v>
      </c>
      <c r="BK1809" s="144">
        <f>ROUND(I1809*H1809,2)</f>
        <v>0</v>
      </c>
      <c r="BL1809" s="18" t="s">
        <v>283</v>
      </c>
      <c r="BM1809" s="143" t="s">
        <v>2161</v>
      </c>
    </row>
    <row r="1810" spans="2:65" s="12" customFormat="1" ht="11.25">
      <c r="B1810" s="149"/>
      <c r="D1810" s="150" t="s">
        <v>177</v>
      </c>
      <c r="E1810" s="151" t="s">
        <v>19</v>
      </c>
      <c r="F1810" s="152" t="s">
        <v>2162</v>
      </c>
      <c r="H1810" s="151" t="s">
        <v>19</v>
      </c>
      <c r="I1810" s="153"/>
      <c r="L1810" s="149"/>
      <c r="M1810" s="154"/>
      <c r="T1810" s="155"/>
      <c r="AT1810" s="151" t="s">
        <v>177</v>
      </c>
      <c r="AU1810" s="151" t="s">
        <v>82</v>
      </c>
      <c r="AV1810" s="12" t="s">
        <v>80</v>
      </c>
      <c r="AW1810" s="12" t="s">
        <v>33</v>
      </c>
      <c r="AX1810" s="12" t="s">
        <v>72</v>
      </c>
      <c r="AY1810" s="151" t="s">
        <v>166</v>
      </c>
    </row>
    <row r="1811" spans="2:65" s="13" customFormat="1" ht="11.25">
      <c r="B1811" s="156"/>
      <c r="D1811" s="150" t="s">
        <v>177</v>
      </c>
      <c r="E1811" s="157" t="s">
        <v>19</v>
      </c>
      <c r="F1811" s="158" t="s">
        <v>82</v>
      </c>
      <c r="H1811" s="159">
        <v>2</v>
      </c>
      <c r="I1811" s="160"/>
      <c r="L1811" s="156"/>
      <c r="M1811" s="161"/>
      <c r="T1811" s="162"/>
      <c r="AT1811" s="157" t="s">
        <v>177</v>
      </c>
      <c r="AU1811" s="157" t="s">
        <v>82</v>
      </c>
      <c r="AV1811" s="13" t="s">
        <v>82</v>
      </c>
      <c r="AW1811" s="13" t="s">
        <v>33</v>
      </c>
      <c r="AX1811" s="13" t="s">
        <v>80</v>
      </c>
      <c r="AY1811" s="157" t="s">
        <v>166</v>
      </c>
    </row>
    <row r="1812" spans="2:65" s="1" customFormat="1" ht="49.15" customHeight="1">
      <c r="B1812" s="33"/>
      <c r="C1812" s="132" t="s">
        <v>2163</v>
      </c>
      <c r="D1812" s="132" t="s">
        <v>168</v>
      </c>
      <c r="E1812" s="133" t="s">
        <v>2164</v>
      </c>
      <c r="F1812" s="134" t="s">
        <v>2165</v>
      </c>
      <c r="G1812" s="135" t="s">
        <v>341</v>
      </c>
      <c r="H1812" s="136">
        <v>0.128</v>
      </c>
      <c r="I1812" s="137"/>
      <c r="J1812" s="138">
        <f>ROUND(I1812*H1812,2)</f>
        <v>0</v>
      </c>
      <c r="K1812" s="134" t="s">
        <v>172</v>
      </c>
      <c r="L1812" s="33"/>
      <c r="M1812" s="139" t="s">
        <v>19</v>
      </c>
      <c r="N1812" s="140" t="s">
        <v>43</v>
      </c>
      <c r="P1812" s="141">
        <f>O1812*H1812</f>
        <v>0</v>
      </c>
      <c r="Q1812" s="141">
        <v>0</v>
      </c>
      <c r="R1812" s="141">
        <f>Q1812*H1812</f>
        <v>0</v>
      </c>
      <c r="S1812" s="141">
        <v>0</v>
      </c>
      <c r="T1812" s="142">
        <f>S1812*H1812</f>
        <v>0</v>
      </c>
      <c r="AR1812" s="143" t="s">
        <v>283</v>
      </c>
      <c r="AT1812" s="143" t="s">
        <v>168</v>
      </c>
      <c r="AU1812" s="143" t="s">
        <v>82</v>
      </c>
      <c r="AY1812" s="18" t="s">
        <v>166</v>
      </c>
      <c r="BE1812" s="144">
        <f>IF(N1812="základní",J1812,0)</f>
        <v>0</v>
      </c>
      <c r="BF1812" s="144">
        <f>IF(N1812="snížená",J1812,0)</f>
        <v>0</v>
      </c>
      <c r="BG1812" s="144">
        <f>IF(N1812="zákl. přenesená",J1812,0)</f>
        <v>0</v>
      </c>
      <c r="BH1812" s="144">
        <f>IF(N1812="sníž. přenesená",J1812,0)</f>
        <v>0</v>
      </c>
      <c r="BI1812" s="144">
        <f>IF(N1812="nulová",J1812,0)</f>
        <v>0</v>
      </c>
      <c r="BJ1812" s="18" t="s">
        <v>80</v>
      </c>
      <c r="BK1812" s="144">
        <f>ROUND(I1812*H1812,2)</f>
        <v>0</v>
      </c>
      <c r="BL1812" s="18" t="s">
        <v>283</v>
      </c>
      <c r="BM1812" s="143" t="s">
        <v>2166</v>
      </c>
    </row>
    <row r="1813" spans="2:65" s="1" customFormat="1" ht="11.25">
      <c r="B1813" s="33"/>
      <c r="D1813" s="145" t="s">
        <v>175</v>
      </c>
      <c r="F1813" s="146" t="s">
        <v>2167</v>
      </c>
      <c r="I1813" s="147"/>
      <c r="L1813" s="33"/>
      <c r="M1813" s="148"/>
      <c r="T1813" s="54"/>
      <c r="AT1813" s="18" t="s">
        <v>175</v>
      </c>
      <c r="AU1813" s="18" t="s">
        <v>82</v>
      </c>
    </row>
    <row r="1814" spans="2:65" s="11" customFormat="1" ht="22.9" customHeight="1">
      <c r="B1814" s="120"/>
      <c r="D1814" s="121" t="s">
        <v>71</v>
      </c>
      <c r="E1814" s="130" t="s">
        <v>2168</v>
      </c>
      <c r="F1814" s="130" t="s">
        <v>2169</v>
      </c>
      <c r="I1814" s="123"/>
      <c r="J1814" s="131">
        <f>BK1814</f>
        <v>0</v>
      </c>
      <c r="L1814" s="120"/>
      <c r="M1814" s="125"/>
      <c r="P1814" s="126">
        <f>SUM(P1815:P1980)</f>
        <v>0</v>
      </c>
      <c r="R1814" s="126">
        <f>SUM(R1815:R1980)</f>
        <v>6.3041929100000003</v>
      </c>
      <c r="T1814" s="127">
        <f>SUM(T1815:T1980)</f>
        <v>0</v>
      </c>
      <c r="AR1814" s="121" t="s">
        <v>82</v>
      </c>
      <c r="AT1814" s="128" t="s">
        <v>71</v>
      </c>
      <c r="AU1814" s="128" t="s">
        <v>80</v>
      </c>
      <c r="AY1814" s="121" t="s">
        <v>166</v>
      </c>
      <c r="BK1814" s="129">
        <f>SUM(BK1815:BK1980)</f>
        <v>0</v>
      </c>
    </row>
    <row r="1815" spans="2:65" s="1" customFormat="1" ht="37.9" customHeight="1">
      <c r="B1815" s="33"/>
      <c r="C1815" s="132" t="s">
        <v>2170</v>
      </c>
      <c r="D1815" s="132" t="s">
        <v>168</v>
      </c>
      <c r="E1815" s="133" t="s">
        <v>2171</v>
      </c>
      <c r="F1815" s="134" t="s">
        <v>2172</v>
      </c>
      <c r="G1815" s="135" t="s">
        <v>458</v>
      </c>
      <c r="H1815" s="136">
        <v>42.4</v>
      </c>
      <c r="I1815" s="137"/>
      <c r="J1815" s="138">
        <f>ROUND(I1815*H1815,2)</f>
        <v>0</v>
      </c>
      <c r="K1815" s="134" t="s">
        <v>172</v>
      </c>
      <c r="L1815" s="33"/>
      <c r="M1815" s="139" t="s">
        <v>19</v>
      </c>
      <c r="N1815" s="140" t="s">
        <v>43</v>
      </c>
      <c r="P1815" s="141">
        <f>O1815*H1815</f>
        <v>0</v>
      </c>
      <c r="Q1815" s="141">
        <v>6.0000000000000002E-5</v>
      </c>
      <c r="R1815" s="141">
        <f>Q1815*H1815</f>
        <v>2.5439999999999998E-3</v>
      </c>
      <c r="S1815" s="141">
        <v>0</v>
      </c>
      <c r="T1815" s="142">
        <f>S1815*H1815</f>
        <v>0</v>
      </c>
      <c r="AR1815" s="143" t="s">
        <v>283</v>
      </c>
      <c r="AT1815" s="143" t="s">
        <v>168</v>
      </c>
      <c r="AU1815" s="143" t="s">
        <v>82</v>
      </c>
      <c r="AY1815" s="18" t="s">
        <v>166</v>
      </c>
      <c r="BE1815" s="144">
        <f>IF(N1815="základní",J1815,0)</f>
        <v>0</v>
      </c>
      <c r="BF1815" s="144">
        <f>IF(N1815="snížená",J1815,0)</f>
        <v>0</v>
      </c>
      <c r="BG1815" s="144">
        <f>IF(N1815="zákl. přenesená",J1815,0)</f>
        <v>0</v>
      </c>
      <c r="BH1815" s="144">
        <f>IF(N1815="sníž. přenesená",J1815,0)</f>
        <v>0</v>
      </c>
      <c r="BI1815" s="144">
        <f>IF(N1815="nulová",J1815,0)</f>
        <v>0</v>
      </c>
      <c r="BJ1815" s="18" t="s">
        <v>80</v>
      </c>
      <c r="BK1815" s="144">
        <f>ROUND(I1815*H1815,2)</f>
        <v>0</v>
      </c>
      <c r="BL1815" s="18" t="s">
        <v>283</v>
      </c>
      <c r="BM1815" s="143" t="s">
        <v>2173</v>
      </c>
    </row>
    <row r="1816" spans="2:65" s="1" customFormat="1" ht="11.25">
      <c r="B1816" s="33"/>
      <c r="D1816" s="145" t="s">
        <v>175</v>
      </c>
      <c r="F1816" s="146" t="s">
        <v>2174</v>
      </c>
      <c r="I1816" s="147"/>
      <c r="L1816" s="33"/>
      <c r="M1816" s="148"/>
      <c r="T1816" s="54"/>
      <c r="AT1816" s="18" t="s">
        <v>175</v>
      </c>
      <c r="AU1816" s="18" t="s">
        <v>82</v>
      </c>
    </row>
    <row r="1817" spans="2:65" s="12" customFormat="1" ht="11.25">
      <c r="B1817" s="149"/>
      <c r="D1817" s="150" t="s">
        <v>177</v>
      </c>
      <c r="E1817" s="151" t="s">
        <v>19</v>
      </c>
      <c r="F1817" s="152" t="s">
        <v>2175</v>
      </c>
      <c r="H1817" s="151" t="s">
        <v>19</v>
      </c>
      <c r="I1817" s="153"/>
      <c r="L1817" s="149"/>
      <c r="M1817" s="154"/>
      <c r="T1817" s="155"/>
      <c r="AT1817" s="151" t="s">
        <v>177</v>
      </c>
      <c r="AU1817" s="151" t="s">
        <v>82</v>
      </c>
      <c r="AV1817" s="12" t="s">
        <v>80</v>
      </c>
      <c r="AW1817" s="12" t="s">
        <v>33</v>
      </c>
      <c r="AX1817" s="12" t="s">
        <v>72</v>
      </c>
      <c r="AY1817" s="151" t="s">
        <v>166</v>
      </c>
    </row>
    <row r="1818" spans="2:65" s="13" customFormat="1" ht="11.25">
      <c r="B1818" s="156"/>
      <c r="D1818" s="150" t="s">
        <v>177</v>
      </c>
      <c r="E1818" s="157" t="s">
        <v>19</v>
      </c>
      <c r="F1818" s="158" t="s">
        <v>2176</v>
      </c>
      <c r="H1818" s="159">
        <v>6</v>
      </c>
      <c r="I1818" s="160"/>
      <c r="L1818" s="156"/>
      <c r="M1818" s="161"/>
      <c r="T1818" s="162"/>
      <c r="AT1818" s="157" t="s">
        <v>177</v>
      </c>
      <c r="AU1818" s="157" t="s">
        <v>82</v>
      </c>
      <c r="AV1818" s="13" t="s">
        <v>82</v>
      </c>
      <c r="AW1818" s="13" t="s">
        <v>33</v>
      </c>
      <c r="AX1818" s="13" t="s">
        <v>72</v>
      </c>
      <c r="AY1818" s="157" t="s">
        <v>166</v>
      </c>
    </row>
    <row r="1819" spans="2:65" s="13" customFormat="1" ht="11.25">
      <c r="B1819" s="156"/>
      <c r="D1819" s="150" t="s">
        <v>177</v>
      </c>
      <c r="E1819" s="157" t="s">
        <v>19</v>
      </c>
      <c r="F1819" s="158" t="s">
        <v>2177</v>
      </c>
      <c r="H1819" s="159">
        <v>8.8000000000000007</v>
      </c>
      <c r="I1819" s="160"/>
      <c r="L1819" s="156"/>
      <c r="M1819" s="161"/>
      <c r="T1819" s="162"/>
      <c r="AT1819" s="157" t="s">
        <v>177</v>
      </c>
      <c r="AU1819" s="157" t="s">
        <v>82</v>
      </c>
      <c r="AV1819" s="13" t="s">
        <v>82</v>
      </c>
      <c r="AW1819" s="13" t="s">
        <v>33</v>
      </c>
      <c r="AX1819" s="13" t="s">
        <v>72</v>
      </c>
      <c r="AY1819" s="157" t="s">
        <v>166</v>
      </c>
    </row>
    <row r="1820" spans="2:65" s="13" customFormat="1" ht="11.25">
      <c r="B1820" s="156"/>
      <c r="D1820" s="150" t="s">
        <v>177</v>
      </c>
      <c r="E1820" s="157" t="s">
        <v>19</v>
      </c>
      <c r="F1820" s="158" t="s">
        <v>2178</v>
      </c>
      <c r="H1820" s="159">
        <v>3.8</v>
      </c>
      <c r="I1820" s="160"/>
      <c r="L1820" s="156"/>
      <c r="M1820" s="161"/>
      <c r="T1820" s="162"/>
      <c r="AT1820" s="157" t="s">
        <v>177</v>
      </c>
      <c r="AU1820" s="157" t="s">
        <v>82</v>
      </c>
      <c r="AV1820" s="13" t="s">
        <v>82</v>
      </c>
      <c r="AW1820" s="13" t="s">
        <v>33</v>
      </c>
      <c r="AX1820" s="13" t="s">
        <v>72</v>
      </c>
      <c r="AY1820" s="157" t="s">
        <v>166</v>
      </c>
    </row>
    <row r="1821" spans="2:65" s="13" customFormat="1" ht="11.25">
      <c r="B1821" s="156"/>
      <c r="D1821" s="150" t="s">
        <v>177</v>
      </c>
      <c r="E1821" s="157" t="s">
        <v>19</v>
      </c>
      <c r="F1821" s="158" t="s">
        <v>2179</v>
      </c>
      <c r="H1821" s="159">
        <v>23.8</v>
      </c>
      <c r="I1821" s="160"/>
      <c r="L1821" s="156"/>
      <c r="M1821" s="161"/>
      <c r="T1821" s="162"/>
      <c r="AT1821" s="157" t="s">
        <v>177</v>
      </c>
      <c r="AU1821" s="157" t="s">
        <v>82</v>
      </c>
      <c r="AV1821" s="13" t="s">
        <v>82</v>
      </c>
      <c r="AW1821" s="13" t="s">
        <v>33</v>
      </c>
      <c r="AX1821" s="13" t="s">
        <v>72</v>
      </c>
      <c r="AY1821" s="157" t="s">
        <v>166</v>
      </c>
    </row>
    <row r="1822" spans="2:65" s="14" customFormat="1" ht="11.25">
      <c r="B1822" s="163"/>
      <c r="D1822" s="150" t="s">
        <v>177</v>
      </c>
      <c r="E1822" s="164" t="s">
        <v>19</v>
      </c>
      <c r="F1822" s="165" t="s">
        <v>206</v>
      </c>
      <c r="H1822" s="166">
        <v>42.400000000000006</v>
      </c>
      <c r="I1822" s="167"/>
      <c r="L1822" s="163"/>
      <c r="M1822" s="168"/>
      <c r="T1822" s="169"/>
      <c r="AT1822" s="164" t="s">
        <v>177</v>
      </c>
      <c r="AU1822" s="164" t="s">
        <v>82</v>
      </c>
      <c r="AV1822" s="14" t="s">
        <v>173</v>
      </c>
      <c r="AW1822" s="14" t="s">
        <v>33</v>
      </c>
      <c r="AX1822" s="14" t="s">
        <v>80</v>
      </c>
      <c r="AY1822" s="164" t="s">
        <v>166</v>
      </c>
    </row>
    <row r="1823" spans="2:65" s="1" customFormat="1" ht="16.5" customHeight="1">
      <c r="B1823" s="33"/>
      <c r="C1823" s="170" t="s">
        <v>2180</v>
      </c>
      <c r="D1823" s="170" t="s">
        <v>277</v>
      </c>
      <c r="E1823" s="171" t="s">
        <v>2181</v>
      </c>
      <c r="F1823" s="172" t="s">
        <v>2182</v>
      </c>
      <c r="G1823" s="173" t="s">
        <v>307</v>
      </c>
      <c r="H1823" s="174">
        <v>1</v>
      </c>
      <c r="I1823" s="175"/>
      <c r="J1823" s="176">
        <f>ROUND(I1823*H1823,2)</f>
        <v>0</v>
      </c>
      <c r="K1823" s="172" t="s">
        <v>19</v>
      </c>
      <c r="L1823" s="177"/>
      <c r="M1823" s="178" t="s">
        <v>19</v>
      </c>
      <c r="N1823" s="179" t="s">
        <v>43</v>
      </c>
      <c r="P1823" s="141">
        <f>O1823*H1823</f>
        <v>0</v>
      </c>
      <c r="Q1823" s="141">
        <v>5.9650000000000002E-2</v>
      </c>
      <c r="R1823" s="141">
        <f>Q1823*H1823</f>
        <v>5.9650000000000002E-2</v>
      </c>
      <c r="S1823" s="141">
        <v>0</v>
      </c>
      <c r="T1823" s="142">
        <f>S1823*H1823</f>
        <v>0</v>
      </c>
      <c r="AR1823" s="143" t="s">
        <v>368</v>
      </c>
      <c r="AT1823" s="143" t="s">
        <v>277</v>
      </c>
      <c r="AU1823" s="143" t="s">
        <v>82</v>
      </c>
      <c r="AY1823" s="18" t="s">
        <v>166</v>
      </c>
      <c r="BE1823" s="144">
        <f>IF(N1823="základní",J1823,0)</f>
        <v>0</v>
      </c>
      <c r="BF1823" s="144">
        <f>IF(N1823="snížená",J1823,0)</f>
        <v>0</v>
      </c>
      <c r="BG1823" s="144">
        <f>IF(N1823="zákl. přenesená",J1823,0)</f>
        <v>0</v>
      </c>
      <c r="BH1823" s="144">
        <f>IF(N1823="sníž. přenesená",J1823,0)</f>
        <v>0</v>
      </c>
      <c r="BI1823" s="144">
        <f>IF(N1823="nulová",J1823,0)</f>
        <v>0</v>
      </c>
      <c r="BJ1823" s="18" t="s">
        <v>80</v>
      </c>
      <c r="BK1823" s="144">
        <f>ROUND(I1823*H1823,2)</f>
        <v>0</v>
      </c>
      <c r="BL1823" s="18" t="s">
        <v>283</v>
      </c>
      <c r="BM1823" s="143" t="s">
        <v>2183</v>
      </c>
    </row>
    <row r="1824" spans="2:65" s="12" customFormat="1" ht="11.25">
      <c r="B1824" s="149"/>
      <c r="D1824" s="150" t="s">
        <v>177</v>
      </c>
      <c r="E1824" s="151" t="s">
        <v>19</v>
      </c>
      <c r="F1824" s="152" t="s">
        <v>2175</v>
      </c>
      <c r="H1824" s="151" t="s">
        <v>19</v>
      </c>
      <c r="I1824" s="153"/>
      <c r="L1824" s="149"/>
      <c r="M1824" s="154"/>
      <c r="T1824" s="155"/>
      <c r="AT1824" s="151" t="s">
        <v>177</v>
      </c>
      <c r="AU1824" s="151" t="s">
        <v>82</v>
      </c>
      <c r="AV1824" s="12" t="s">
        <v>80</v>
      </c>
      <c r="AW1824" s="12" t="s">
        <v>33</v>
      </c>
      <c r="AX1824" s="12" t="s">
        <v>72</v>
      </c>
      <c r="AY1824" s="151" t="s">
        <v>166</v>
      </c>
    </row>
    <row r="1825" spans="2:65" s="13" customFormat="1" ht="11.25">
      <c r="B1825" s="156"/>
      <c r="D1825" s="150" t="s">
        <v>177</v>
      </c>
      <c r="E1825" s="157" t="s">
        <v>19</v>
      </c>
      <c r="F1825" s="158" t="s">
        <v>2184</v>
      </c>
      <c r="H1825" s="159">
        <v>1</v>
      </c>
      <c r="I1825" s="160"/>
      <c r="L1825" s="156"/>
      <c r="M1825" s="161"/>
      <c r="T1825" s="162"/>
      <c r="AT1825" s="157" t="s">
        <v>177</v>
      </c>
      <c r="AU1825" s="157" t="s">
        <v>82</v>
      </c>
      <c r="AV1825" s="13" t="s">
        <v>82</v>
      </c>
      <c r="AW1825" s="13" t="s">
        <v>33</v>
      </c>
      <c r="AX1825" s="13" t="s">
        <v>80</v>
      </c>
      <c r="AY1825" s="157" t="s">
        <v>166</v>
      </c>
    </row>
    <row r="1826" spans="2:65" s="12" customFormat="1" ht="11.25">
      <c r="B1826" s="149"/>
      <c r="D1826" s="150" t="s">
        <v>177</v>
      </c>
      <c r="E1826" s="151" t="s">
        <v>19</v>
      </c>
      <c r="F1826" s="152" t="s">
        <v>2185</v>
      </c>
      <c r="H1826" s="151" t="s">
        <v>19</v>
      </c>
      <c r="I1826" s="153"/>
      <c r="L1826" s="149"/>
      <c r="M1826" s="154"/>
      <c r="T1826" s="155"/>
      <c r="AT1826" s="151" t="s">
        <v>177</v>
      </c>
      <c r="AU1826" s="151" t="s">
        <v>82</v>
      </c>
      <c r="AV1826" s="12" t="s">
        <v>80</v>
      </c>
      <c r="AW1826" s="12" t="s">
        <v>33</v>
      </c>
      <c r="AX1826" s="12" t="s">
        <v>72</v>
      </c>
      <c r="AY1826" s="151" t="s">
        <v>166</v>
      </c>
    </row>
    <row r="1827" spans="2:65" s="12" customFormat="1" ht="11.25">
      <c r="B1827" s="149"/>
      <c r="D1827" s="150" t="s">
        <v>177</v>
      </c>
      <c r="E1827" s="151" t="s">
        <v>19</v>
      </c>
      <c r="F1827" s="152" t="s">
        <v>2186</v>
      </c>
      <c r="H1827" s="151" t="s">
        <v>19</v>
      </c>
      <c r="I1827" s="153"/>
      <c r="L1827" s="149"/>
      <c r="M1827" s="154"/>
      <c r="T1827" s="155"/>
      <c r="AT1827" s="151" t="s">
        <v>177</v>
      </c>
      <c r="AU1827" s="151" t="s">
        <v>82</v>
      </c>
      <c r="AV1827" s="12" t="s">
        <v>80</v>
      </c>
      <c r="AW1827" s="12" t="s">
        <v>33</v>
      </c>
      <c r="AX1827" s="12" t="s">
        <v>72</v>
      </c>
      <c r="AY1827" s="151" t="s">
        <v>166</v>
      </c>
    </row>
    <row r="1828" spans="2:65" s="12" customFormat="1" ht="11.25">
      <c r="B1828" s="149"/>
      <c r="D1828" s="150" t="s">
        <v>177</v>
      </c>
      <c r="E1828" s="151" t="s">
        <v>19</v>
      </c>
      <c r="F1828" s="152" t="s">
        <v>2187</v>
      </c>
      <c r="H1828" s="151" t="s">
        <v>19</v>
      </c>
      <c r="I1828" s="153"/>
      <c r="L1828" s="149"/>
      <c r="M1828" s="154"/>
      <c r="T1828" s="155"/>
      <c r="AT1828" s="151" t="s">
        <v>177</v>
      </c>
      <c r="AU1828" s="151" t="s">
        <v>82</v>
      </c>
      <c r="AV1828" s="12" t="s">
        <v>80</v>
      </c>
      <c r="AW1828" s="12" t="s">
        <v>33</v>
      </c>
      <c r="AX1828" s="12" t="s">
        <v>72</v>
      </c>
      <c r="AY1828" s="151" t="s">
        <v>166</v>
      </c>
    </row>
    <row r="1829" spans="2:65" s="1" customFormat="1" ht="24.2" customHeight="1">
      <c r="B1829" s="33"/>
      <c r="C1829" s="170" t="s">
        <v>2188</v>
      </c>
      <c r="D1829" s="170" t="s">
        <v>277</v>
      </c>
      <c r="E1829" s="171" t="s">
        <v>2189</v>
      </c>
      <c r="F1829" s="172" t="s">
        <v>2190</v>
      </c>
      <c r="G1829" s="173" t="s">
        <v>307</v>
      </c>
      <c r="H1829" s="174">
        <v>2</v>
      </c>
      <c r="I1829" s="175"/>
      <c r="J1829" s="176">
        <f>ROUND(I1829*H1829,2)</f>
        <v>0</v>
      </c>
      <c r="K1829" s="172" t="s">
        <v>19</v>
      </c>
      <c r="L1829" s="177"/>
      <c r="M1829" s="178" t="s">
        <v>19</v>
      </c>
      <c r="N1829" s="179" t="s">
        <v>43</v>
      </c>
      <c r="P1829" s="141">
        <f>O1829*H1829</f>
        <v>0</v>
      </c>
      <c r="Q1829" s="141">
        <v>5.5960000000000003E-2</v>
      </c>
      <c r="R1829" s="141">
        <f>Q1829*H1829</f>
        <v>0.11192000000000001</v>
      </c>
      <c r="S1829" s="141">
        <v>0</v>
      </c>
      <c r="T1829" s="142">
        <f>S1829*H1829</f>
        <v>0</v>
      </c>
      <c r="AR1829" s="143" t="s">
        <v>368</v>
      </c>
      <c r="AT1829" s="143" t="s">
        <v>277</v>
      </c>
      <c r="AU1829" s="143" t="s">
        <v>82</v>
      </c>
      <c r="AY1829" s="18" t="s">
        <v>166</v>
      </c>
      <c r="BE1829" s="144">
        <f>IF(N1829="základní",J1829,0)</f>
        <v>0</v>
      </c>
      <c r="BF1829" s="144">
        <f>IF(N1829="snížená",J1829,0)</f>
        <v>0</v>
      </c>
      <c r="BG1829" s="144">
        <f>IF(N1829="zákl. přenesená",J1829,0)</f>
        <v>0</v>
      </c>
      <c r="BH1829" s="144">
        <f>IF(N1829="sníž. přenesená",J1829,0)</f>
        <v>0</v>
      </c>
      <c r="BI1829" s="144">
        <f>IF(N1829="nulová",J1829,0)</f>
        <v>0</v>
      </c>
      <c r="BJ1829" s="18" t="s">
        <v>80</v>
      </c>
      <c r="BK1829" s="144">
        <f>ROUND(I1829*H1829,2)</f>
        <v>0</v>
      </c>
      <c r="BL1829" s="18" t="s">
        <v>283</v>
      </c>
      <c r="BM1829" s="143" t="s">
        <v>2191</v>
      </c>
    </row>
    <row r="1830" spans="2:65" s="12" customFormat="1" ht="11.25">
      <c r="B1830" s="149"/>
      <c r="D1830" s="150" t="s">
        <v>177</v>
      </c>
      <c r="E1830" s="151" t="s">
        <v>19</v>
      </c>
      <c r="F1830" s="152" t="s">
        <v>2175</v>
      </c>
      <c r="H1830" s="151" t="s">
        <v>19</v>
      </c>
      <c r="I1830" s="153"/>
      <c r="L1830" s="149"/>
      <c r="M1830" s="154"/>
      <c r="T1830" s="155"/>
      <c r="AT1830" s="151" t="s">
        <v>177</v>
      </c>
      <c r="AU1830" s="151" t="s">
        <v>82</v>
      </c>
      <c r="AV1830" s="12" t="s">
        <v>80</v>
      </c>
      <c r="AW1830" s="12" t="s">
        <v>33</v>
      </c>
      <c r="AX1830" s="12" t="s">
        <v>72</v>
      </c>
      <c r="AY1830" s="151" t="s">
        <v>166</v>
      </c>
    </row>
    <row r="1831" spans="2:65" s="13" customFormat="1" ht="11.25">
      <c r="B1831" s="156"/>
      <c r="D1831" s="150" t="s">
        <v>177</v>
      </c>
      <c r="E1831" s="157" t="s">
        <v>19</v>
      </c>
      <c r="F1831" s="158" t="s">
        <v>2192</v>
      </c>
      <c r="H1831" s="159">
        <v>2</v>
      </c>
      <c r="I1831" s="160"/>
      <c r="L1831" s="156"/>
      <c r="M1831" s="161"/>
      <c r="T1831" s="162"/>
      <c r="AT1831" s="157" t="s">
        <v>177</v>
      </c>
      <c r="AU1831" s="157" t="s">
        <v>82</v>
      </c>
      <c r="AV1831" s="13" t="s">
        <v>82</v>
      </c>
      <c r="AW1831" s="13" t="s">
        <v>33</v>
      </c>
      <c r="AX1831" s="13" t="s">
        <v>80</v>
      </c>
      <c r="AY1831" s="157" t="s">
        <v>166</v>
      </c>
    </row>
    <row r="1832" spans="2:65" s="12" customFormat="1" ht="11.25">
      <c r="B1832" s="149"/>
      <c r="D1832" s="150" t="s">
        <v>177</v>
      </c>
      <c r="E1832" s="151" t="s">
        <v>19</v>
      </c>
      <c r="F1832" s="152" t="s">
        <v>2185</v>
      </c>
      <c r="H1832" s="151" t="s">
        <v>19</v>
      </c>
      <c r="I1832" s="153"/>
      <c r="L1832" s="149"/>
      <c r="M1832" s="154"/>
      <c r="T1832" s="155"/>
      <c r="AT1832" s="151" t="s">
        <v>177</v>
      </c>
      <c r="AU1832" s="151" t="s">
        <v>82</v>
      </c>
      <c r="AV1832" s="12" t="s">
        <v>80</v>
      </c>
      <c r="AW1832" s="12" t="s">
        <v>33</v>
      </c>
      <c r="AX1832" s="12" t="s">
        <v>72</v>
      </c>
      <c r="AY1832" s="151" t="s">
        <v>166</v>
      </c>
    </row>
    <row r="1833" spans="2:65" s="12" customFormat="1" ht="11.25">
      <c r="B1833" s="149"/>
      <c r="D1833" s="150" t="s">
        <v>177</v>
      </c>
      <c r="E1833" s="151" t="s">
        <v>19</v>
      </c>
      <c r="F1833" s="152" t="s">
        <v>2186</v>
      </c>
      <c r="H1833" s="151" t="s">
        <v>19</v>
      </c>
      <c r="I1833" s="153"/>
      <c r="L1833" s="149"/>
      <c r="M1833" s="154"/>
      <c r="T1833" s="155"/>
      <c r="AT1833" s="151" t="s">
        <v>177</v>
      </c>
      <c r="AU1833" s="151" t="s">
        <v>82</v>
      </c>
      <c r="AV1833" s="12" t="s">
        <v>80</v>
      </c>
      <c r="AW1833" s="12" t="s">
        <v>33</v>
      </c>
      <c r="AX1833" s="12" t="s">
        <v>72</v>
      </c>
      <c r="AY1833" s="151" t="s">
        <v>166</v>
      </c>
    </row>
    <row r="1834" spans="2:65" s="12" customFormat="1" ht="11.25">
      <c r="B1834" s="149"/>
      <c r="D1834" s="150" t="s">
        <v>177</v>
      </c>
      <c r="E1834" s="151" t="s">
        <v>19</v>
      </c>
      <c r="F1834" s="152" t="s">
        <v>2187</v>
      </c>
      <c r="H1834" s="151" t="s">
        <v>19</v>
      </c>
      <c r="I1834" s="153"/>
      <c r="L1834" s="149"/>
      <c r="M1834" s="154"/>
      <c r="T1834" s="155"/>
      <c r="AT1834" s="151" t="s">
        <v>177</v>
      </c>
      <c r="AU1834" s="151" t="s">
        <v>82</v>
      </c>
      <c r="AV1834" s="12" t="s">
        <v>80</v>
      </c>
      <c r="AW1834" s="12" t="s">
        <v>33</v>
      </c>
      <c r="AX1834" s="12" t="s">
        <v>72</v>
      </c>
      <c r="AY1834" s="151" t="s">
        <v>166</v>
      </c>
    </row>
    <row r="1835" spans="2:65" s="1" customFormat="1" ht="33" customHeight="1">
      <c r="B1835" s="33"/>
      <c r="C1835" s="132" t="s">
        <v>2193</v>
      </c>
      <c r="D1835" s="132" t="s">
        <v>168</v>
      </c>
      <c r="E1835" s="133" t="s">
        <v>2194</v>
      </c>
      <c r="F1835" s="134" t="s">
        <v>2195</v>
      </c>
      <c r="G1835" s="135" t="s">
        <v>188</v>
      </c>
      <c r="H1835" s="136">
        <v>0.307</v>
      </c>
      <c r="I1835" s="137"/>
      <c r="J1835" s="138">
        <f>ROUND(I1835*H1835,2)</f>
        <v>0</v>
      </c>
      <c r="K1835" s="134" t="s">
        <v>172</v>
      </c>
      <c r="L1835" s="33"/>
      <c r="M1835" s="139" t="s">
        <v>19</v>
      </c>
      <c r="N1835" s="140" t="s">
        <v>43</v>
      </c>
      <c r="P1835" s="141">
        <f>O1835*H1835</f>
        <v>0</v>
      </c>
      <c r="Q1835" s="141">
        <v>4.8999999999999998E-4</v>
      </c>
      <c r="R1835" s="141">
        <f>Q1835*H1835</f>
        <v>1.5042999999999998E-4</v>
      </c>
      <c r="S1835" s="141">
        <v>0</v>
      </c>
      <c r="T1835" s="142">
        <f>S1835*H1835</f>
        <v>0</v>
      </c>
      <c r="AR1835" s="143" t="s">
        <v>283</v>
      </c>
      <c r="AT1835" s="143" t="s">
        <v>168</v>
      </c>
      <c r="AU1835" s="143" t="s">
        <v>82</v>
      </c>
      <c r="AY1835" s="18" t="s">
        <v>166</v>
      </c>
      <c r="BE1835" s="144">
        <f>IF(N1835="základní",J1835,0)</f>
        <v>0</v>
      </c>
      <c r="BF1835" s="144">
        <f>IF(N1835="snížená",J1835,0)</f>
        <v>0</v>
      </c>
      <c r="BG1835" s="144">
        <f>IF(N1835="zákl. přenesená",J1835,0)</f>
        <v>0</v>
      </c>
      <c r="BH1835" s="144">
        <f>IF(N1835="sníž. přenesená",J1835,0)</f>
        <v>0</v>
      </c>
      <c r="BI1835" s="144">
        <f>IF(N1835="nulová",J1835,0)</f>
        <v>0</v>
      </c>
      <c r="BJ1835" s="18" t="s">
        <v>80</v>
      </c>
      <c r="BK1835" s="144">
        <f>ROUND(I1835*H1835,2)</f>
        <v>0</v>
      </c>
      <c r="BL1835" s="18" t="s">
        <v>283</v>
      </c>
      <c r="BM1835" s="143" t="s">
        <v>2196</v>
      </c>
    </row>
    <row r="1836" spans="2:65" s="1" customFormat="1" ht="11.25">
      <c r="B1836" s="33"/>
      <c r="D1836" s="145" t="s">
        <v>175</v>
      </c>
      <c r="F1836" s="146" t="s">
        <v>2197</v>
      </c>
      <c r="I1836" s="147"/>
      <c r="L1836" s="33"/>
      <c r="M1836" s="148"/>
      <c r="T1836" s="54"/>
      <c r="AT1836" s="18" t="s">
        <v>175</v>
      </c>
      <c r="AU1836" s="18" t="s">
        <v>82</v>
      </c>
    </row>
    <row r="1837" spans="2:65" s="12" customFormat="1" ht="11.25">
      <c r="B1837" s="149"/>
      <c r="D1837" s="150" t="s">
        <v>177</v>
      </c>
      <c r="E1837" s="151" t="s">
        <v>19</v>
      </c>
      <c r="F1837" s="152" t="s">
        <v>2198</v>
      </c>
      <c r="H1837" s="151" t="s">
        <v>19</v>
      </c>
      <c r="I1837" s="153"/>
      <c r="L1837" s="149"/>
      <c r="M1837" s="154"/>
      <c r="T1837" s="155"/>
      <c r="AT1837" s="151" t="s">
        <v>177</v>
      </c>
      <c r="AU1837" s="151" t="s">
        <v>82</v>
      </c>
      <c r="AV1837" s="12" t="s">
        <v>80</v>
      </c>
      <c r="AW1837" s="12" t="s">
        <v>33</v>
      </c>
      <c r="AX1837" s="12" t="s">
        <v>72</v>
      </c>
      <c r="AY1837" s="151" t="s">
        <v>166</v>
      </c>
    </row>
    <row r="1838" spans="2:65" s="12" customFormat="1" ht="11.25">
      <c r="B1838" s="149"/>
      <c r="D1838" s="150" t="s">
        <v>177</v>
      </c>
      <c r="E1838" s="151" t="s">
        <v>19</v>
      </c>
      <c r="F1838" s="152" t="s">
        <v>2199</v>
      </c>
      <c r="H1838" s="151" t="s">
        <v>19</v>
      </c>
      <c r="I1838" s="153"/>
      <c r="L1838" s="149"/>
      <c r="M1838" s="154"/>
      <c r="T1838" s="155"/>
      <c r="AT1838" s="151" t="s">
        <v>177</v>
      </c>
      <c r="AU1838" s="151" t="s">
        <v>82</v>
      </c>
      <c r="AV1838" s="12" t="s">
        <v>80</v>
      </c>
      <c r="AW1838" s="12" t="s">
        <v>33</v>
      </c>
      <c r="AX1838" s="12" t="s">
        <v>72</v>
      </c>
      <c r="AY1838" s="151" t="s">
        <v>166</v>
      </c>
    </row>
    <row r="1839" spans="2:65" s="13" customFormat="1" ht="11.25">
      <c r="B1839" s="156"/>
      <c r="D1839" s="150" t="s">
        <v>177</v>
      </c>
      <c r="E1839" s="157" t="s">
        <v>19</v>
      </c>
      <c r="F1839" s="158" t="s">
        <v>2200</v>
      </c>
      <c r="H1839" s="159">
        <v>0.307</v>
      </c>
      <c r="I1839" s="160"/>
      <c r="L1839" s="156"/>
      <c r="M1839" s="161"/>
      <c r="T1839" s="162"/>
      <c r="AT1839" s="157" t="s">
        <v>177</v>
      </c>
      <c r="AU1839" s="157" t="s">
        <v>82</v>
      </c>
      <c r="AV1839" s="13" t="s">
        <v>82</v>
      </c>
      <c r="AW1839" s="13" t="s">
        <v>33</v>
      </c>
      <c r="AX1839" s="13" t="s">
        <v>80</v>
      </c>
      <c r="AY1839" s="157" t="s">
        <v>166</v>
      </c>
    </row>
    <row r="1840" spans="2:65" s="1" customFormat="1" ht="16.5" customHeight="1">
      <c r="B1840" s="33"/>
      <c r="C1840" s="170" t="s">
        <v>2201</v>
      </c>
      <c r="D1840" s="170" t="s">
        <v>277</v>
      </c>
      <c r="E1840" s="171" t="s">
        <v>2202</v>
      </c>
      <c r="F1840" s="172" t="s">
        <v>2203</v>
      </c>
      <c r="G1840" s="173" t="s">
        <v>188</v>
      </c>
      <c r="H1840" s="174">
        <v>0.307</v>
      </c>
      <c r="I1840" s="175"/>
      <c r="J1840" s="176">
        <f>ROUND(I1840*H1840,2)</f>
        <v>0</v>
      </c>
      <c r="K1840" s="172" t="s">
        <v>172</v>
      </c>
      <c r="L1840" s="177"/>
      <c r="M1840" s="178" t="s">
        <v>19</v>
      </c>
      <c r="N1840" s="179" t="s">
        <v>43</v>
      </c>
      <c r="P1840" s="141">
        <f>O1840*H1840</f>
        <v>0</v>
      </c>
      <c r="Q1840" s="141">
        <v>1.46E-2</v>
      </c>
      <c r="R1840" s="141">
        <f>Q1840*H1840</f>
        <v>4.4821999999999996E-3</v>
      </c>
      <c r="S1840" s="141">
        <v>0</v>
      </c>
      <c r="T1840" s="142">
        <f>S1840*H1840</f>
        <v>0</v>
      </c>
      <c r="AR1840" s="143" t="s">
        <v>368</v>
      </c>
      <c r="AT1840" s="143" t="s">
        <v>277</v>
      </c>
      <c r="AU1840" s="143" t="s">
        <v>82</v>
      </c>
      <c r="AY1840" s="18" t="s">
        <v>166</v>
      </c>
      <c r="BE1840" s="144">
        <f>IF(N1840="základní",J1840,0)</f>
        <v>0</v>
      </c>
      <c r="BF1840" s="144">
        <f>IF(N1840="snížená",J1840,0)</f>
        <v>0</v>
      </c>
      <c r="BG1840" s="144">
        <f>IF(N1840="zákl. přenesená",J1840,0)</f>
        <v>0</v>
      </c>
      <c r="BH1840" s="144">
        <f>IF(N1840="sníž. přenesená",J1840,0)</f>
        <v>0</v>
      </c>
      <c r="BI1840" s="144">
        <f>IF(N1840="nulová",J1840,0)</f>
        <v>0</v>
      </c>
      <c r="BJ1840" s="18" t="s">
        <v>80</v>
      </c>
      <c r="BK1840" s="144">
        <f>ROUND(I1840*H1840,2)</f>
        <v>0</v>
      </c>
      <c r="BL1840" s="18" t="s">
        <v>283</v>
      </c>
      <c r="BM1840" s="143" t="s">
        <v>2204</v>
      </c>
    </row>
    <row r="1841" spans="2:65" s="1" customFormat="1" ht="33" customHeight="1">
      <c r="B1841" s="33"/>
      <c r="C1841" s="132" t="s">
        <v>2205</v>
      </c>
      <c r="D1841" s="132" t="s">
        <v>168</v>
      </c>
      <c r="E1841" s="133" t="s">
        <v>2206</v>
      </c>
      <c r="F1841" s="134" t="s">
        <v>2207</v>
      </c>
      <c r="G1841" s="135" t="s">
        <v>188</v>
      </c>
      <c r="H1841" s="136">
        <v>38.171999999999997</v>
      </c>
      <c r="I1841" s="137"/>
      <c r="J1841" s="138">
        <f>ROUND(I1841*H1841,2)</f>
        <v>0</v>
      </c>
      <c r="K1841" s="134" t="s">
        <v>172</v>
      </c>
      <c r="L1841" s="33"/>
      <c r="M1841" s="139" t="s">
        <v>19</v>
      </c>
      <c r="N1841" s="140" t="s">
        <v>43</v>
      </c>
      <c r="P1841" s="141">
        <f>O1841*H1841</f>
        <v>0</v>
      </c>
      <c r="Q1841" s="141">
        <v>4.8999999999999998E-4</v>
      </c>
      <c r="R1841" s="141">
        <f>Q1841*H1841</f>
        <v>1.8704279999999997E-2</v>
      </c>
      <c r="S1841" s="141">
        <v>0</v>
      </c>
      <c r="T1841" s="142">
        <f>S1841*H1841</f>
        <v>0</v>
      </c>
      <c r="AR1841" s="143" t="s">
        <v>283</v>
      </c>
      <c r="AT1841" s="143" t="s">
        <v>168</v>
      </c>
      <c r="AU1841" s="143" t="s">
        <v>82</v>
      </c>
      <c r="AY1841" s="18" t="s">
        <v>166</v>
      </c>
      <c r="BE1841" s="144">
        <f>IF(N1841="základní",J1841,0)</f>
        <v>0</v>
      </c>
      <c r="BF1841" s="144">
        <f>IF(N1841="snížená",J1841,0)</f>
        <v>0</v>
      </c>
      <c r="BG1841" s="144">
        <f>IF(N1841="zákl. přenesená",J1841,0)</f>
        <v>0</v>
      </c>
      <c r="BH1841" s="144">
        <f>IF(N1841="sníž. přenesená",J1841,0)</f>
        <v>0</v>
      </c>
      <c r="BI1841" s="144">
        <f>IF(N1841="nulová",J1841,0)</f>
        <v>0</v>
      </c>
      <c r="BJ1841" s="18" t="s">
        <v>80</v>
      </c>
      <c r="BK1841" s="144">
        <f>ROUND(I1841*H1841,2)</f>
        <v>0</v>
      </c>
      <c r="BL1841" s="18" t="s">
        <v>283</v>
      </c>
      <c r="BM1841" s="143" t="s">
        <v>2208</v>
      </c>
    </row>
    <row r="1842" spans="2:65" s="1" customFormat="1" ht="11.25">
      <c r="B1842" s="33"/>
      <c r="D1842" s="145" t="s">
        <v>175</v>
      </c>
      <c r="F1842" s="146" t="s">
        <v>2209</v>
      </c>
      <c r="I1842" s="147"/>
      <c r="L1842" s="33"/>
      <c r="M1842" s="148"/>
      <c r="T1842" s="54"/>
      <c r="AT1842" s="18" t="s">
        <v>175</v>
      </c>
      <c r="AU1842" s="18" t="s">
        <v>82</v>
      </c>
    </row>
    <row r="1843" spans="2:65" s="12" customFormat="1" ht="11.25">
      <c r="B1843" s="149"/>
      <c r="D1843" s="150" t="s">
        <v>177</v>
      </c>
      <c r="E1843" s="151" t="s">
        <v>19</v>
      </c>
      <c r="F1843" s="152" t="s">
        <v>2198</v>
      </c>
      <c r="H1843" s="151" t="s">
        <v>19</v>
      </c>
      <c r="I1843" s="153"/>
      <c r="L1843" s="149"/>
      <c r="M1843" s="154"/>
      <c r="T1843" s="155"/>
      <c r="AT1843" s="151" t="s">
        <v>177</v>
      </c>
      <c r="AU1843" s="151" t="s">
        <v>82</v>
      </c>
      <c r="AV1843" s="12" t="s">
        <v>80</v>
      </c>
      <c r="AW1843" s="12" t="s">
        <v>33</v>
      </c>
      <c r="AX1843" s="12" t="s">
        <v>72</v>
      </c>
      <c r="AY1843" s="151" t="s">
        <v>166</v>
      </c>
    </row>
    <row r="1844" spans="2:65" s="12" customFormat="1" ht="11.25">
      <c r="B1844" s="149"/>
      <c r="D1844" s="150" t="s">
        <v>177</v>
      </c>
      <c r="E1844" s="151" t="s">
        <v>19</v>
      </c>
      <c r="F1844" s="152" t="s">
        <v>2210</v>
      </c>
      <c r="H1844" s="151" t="s">
        <v>19</v>
      </c>
      <c r="I1844" s="153"/>
      <c r="L1844" s="149"/>
      <c r="M1844" s="154"/>
      <c r="T1844" s="155"/>
      <c r="AT1844" s="151" t="s">
        <v>177</v>
      </c>
      <c r="AU1844" s="151" t="s">
        <v>82</v>
      </c>
      <c r="AV1844" s="12" t="s">
        <v>80</v>
      </c>
      <c r="AW1844" s="12" t="s">
        <v>33</v>
      </c>
      <c r="AX1844" s="12" t="s">
        <v>72</v>
      </c>
      <c r="AY1844" s="151" t="s">
        <v>166</v>
      </c>
    </row>
    <row r="1845" spans="2:65" s="13" customFormat="1" ht="11.25">
      <c r="B1845" s="156"/>
      <c r="D1845" s="150" t="s">
        <v>177</v>
      </c>
      <c r="E1845" s="157" t="s">
        <v>19</v>
      </c>
      <c r="F1845" s="158" t="s">
        <v>2211</v>
      </c>
      <c r="H1845" s="159">
        <v>6.3</v>
      </c>
      <c r="I1845" s="160"/>
      <c r="L1845" s="156"/>
      <c r="M1845" s="161"/>
      <c r="T1845" s="162"/>
      <c r="AT1845" s="157" t="s">
        <v>177</v>
      </c>
      <c r="AU1845" s="157" t="s">
        <v>82</v>
      </c>
      <c r="AV1845" s="13" t="s">
        <v>82</v>
      </c>
      <c r="AW1845" s="13" t="s">
        <v>33</v>
      </c>
      <c r="AX1845" s="13" t="s">
        <v>72</v>
      </c>
      <c r="AY1845" s="157" t="s">
        <v>166</v>
      </c>
    </row>
    <row r="1846" spans="2:65" s="12" customFormat="1" ht="11.25">
      <c r="B1846" s="149"/>
      <c r="D1846" s="150" t="s">
        <v>177</v>
      </c>
      <c r="E1846" s="151" t="s">
        <v>19</v>
      </c>
      <c r="F1846" s="152" t="s">
        <v>2212</v>
      </c>
      <c r="H1846" s="151" t="s">
        <v>19</v>
      </c>
      <c r="I1846" s="153"/>
      <c r="L1846" s="149"/>
      <c r="M1846" s="154"/>
      <c r="T1846" s="155"/>
      <c r="AT1846" s="151" t="s">
        <v>177</v>
      </c>
      <c r="AU1846" s="151" t="s">
        <v>82</v>
      </c>
      <c r="AV1846" s="12" t="s">
        <v>80</v>
      </c>
      <c r="AW1846" s="12" t="s">
        <v>33</v>
      </c>
      <c r="AX1846" s="12" t="s">
        <v>72</v>
      </c>
      <c r="AY1846" s="151" t="s">
        <v>166</v>
      </c>
    </row>
    <row r="1847" spans="2:65" s="13" customFormat="1" ht="11.25">
      <c r="B1847" s="156"/>
      <c r="D1847" s="150" t="s">
        <v>177</v>
      </c>
      <c r="E1847" s="157" t="s">
        <v>19</v>
      </c>
      <c r="F1847" s="158" t="s">
        <v>2213</v>
      </c>
      <c r="H1847" s="159">
        <v>1.5149999999999999</v>
      </c>
      <c r="I1847" s="160"/>
      <c r="L1847" s="156"/>
      <c r="M1847" s="161"/>
      <c r="T1847" s="162"/>
      <c r="AT1847" s="157" t="s">
        <v>177</v>
      </c>
      <c r="AU1847" s="157" t="s">
        <v>82</v>
      </c>
      <c r="AV1847" s="13" t="s">
        <v>82</v>
      </c>
      <c r="AW1847" s="13" t="s">
        <v>33</v>
      </c>
      <c r="AX1847" s="13" t="s">
        <v>72</v>
      </c>
      <c r="AY1847" s="157" t="s">
        <v>166</v>
      </c>
    </row>
    <row r="1848" spans="2:65" s="12" customFormat="1" ht="11.25">
      <c r="B1848" s="149"/>
      <c r="D1848" s="150" t="s">
        <v>177</v>
      </c>
      <c r="E1848" s="151" t="s">
        <v>19</v>
      </c>
      <c r="F1848" s="152" t="s">
        <v>2214</v>
      </c>
      <c r="H1848" s="151" t="s">
        <v>19</v>
      </c>
      <c r="I1848" s="153"/>
      <c r="L1848" s="149"/>
      <c r="M1848" s="154"/>
      <c r="T1848" s="155"/>
      <c r="AT1848" s="151" t="s">
        <v>177</v>
      </c>
      <c r="AU1848" s="151" t="s">
        <v>82</v>
      </c>
      <c r="AV1848" s="12" t="s">
        <v>80</v>
      </c>
      <c r="AW1848" s="12" t="s">
        <v>33</v>
      </c>
      <c r="AX1848" s="12" t="s">
        <v>72</v>
      </c>
      <c r="AY1848" s="151" t="s">
        <v>166</v>
      </c>
    </row>
    <row r="1849" spans="2:65" s="13" customFormat="1" ht="11.25">
      <c r="B1849" s="156"/>
      <c r="D1849" s="150" t="s">
        <v>177</v>
      </c>
      <c r="E1849" s="157" t="s">
        <v>19</v>
      </c>
      <c r="F1849" s="158" t="s">
        <v>2215</v>
      </c>
      <c r="H1849" s="159">
        <v>15.387</v>
      </c>
      <c r="I1849" s="160"/>
      <c r="L1849" s="156"/>
      <c r="M1849" s="161"/>
      <c r="T1849" s="162"/>
      <c r="AT1849" s="157" t="s">
        <v>177</v>
      </c>
      <c r="AU1849" s="157" t="s">
        <v>82</v>
      </c>
      <c r="AV1849" s="13" t="s">
        <v>82</v>
      </c>
      <c r="AW1849" s="13" t="s">
        <v>33</v>
      </c>
      <c r="AX1849" s="13" t="s">
        <v>72</v>
      </c>
      <c r="AY1849" s="157" t="s">
        <v>166</v>
      </c>
    </row>
    <row r="1850" spans="2:65" s="12" customFormat="1" ht="11.25">
      <c r="B1850" s="149"/>
      <c r="D1850" s="150" t="s">
        <v>177</v>
      </c>
      <c r="E1850" s="151" t="s">
        <v>19</v>
      </c>
      <c r="F1850" s="152" t="s">
        <v>2216</v>
      </c>
      <c r="H1850" s="151" t="s">
        <v>19</v>
      </c>
      <c r="I1850" s="153"/>
      <c r="L1850" s="149"/>
      <c r="M1850" s="154"/>
      <c r="T1850" s="155"/>
      <c r="AT1850" s="151" t="s">
        <v>177</v>
      </c>
      <c r="AU1850" s="151" t="s">
        <v>82</v>
      </c>
      <c r="AV1850" s="12" t="s">
        <v>80</v>
      </c>
      <c r="AW1850" s="12" t="s">
        <v>33</v>
      </c>
      <c r="AX1850" s="12" t="s">
        <v>72</v>
      </c>
      <c r="AY1850" s="151" t="s">
        <v>166</v>
      </c>
    </row>
    <row r="1851" spans="2:65" s="13" customFormat="1" ht="11.25">
      <c r="B1851" s="156"/>
      <c r="D1851" s="150" t="s">
        <v>177</v>
      </c>
      <c r="E1851" s="157" t="s">
        <v>19</v>
      </c>
      <c r="F1851" s="158" t="s">
        <v>2217</v>
      </c>
      <c r="H1851" s="159">
        <v>14.97</v>
      </c>
      <c r="I1851" s="160"/>
      <c r="L1851" s="156"/>
      <c r="M1851" s="161"/>
      <c r="T1851" s="162"/>
      <c r="AT1851" s="157" t="s">
        <v>177</v>
      </c>
      <c r="AU1851" s="157" t="s">
        <v>82</v>
      </c>
      <c r="AV1851" s="13" t="s">
        <v>82</v>
      </c>
      <c r="AW1851" s="13" t="s">
        <v>33</v>
      </c>
      <c r="AX1851" s="13" t="s">
        <v>72</v>
      </c>
      <c r="AY1851" s="157" t="s">
        <v>166</v>
      </c>
    </row>
    <row r="1852" spans="2:65" s="14" customFormat="1" ht="11.25">
      <c r="B1852" s="163"/>
      <c r="D1852" s="150" t="s">
        <v>177</v>
      </c>
      <c r="E1852" s="164" t="s">
        <v>19</v>
      </c>
      <c r="F1852" s="165" t="s">
        <v>206</v>
      </c>
      <c r="H1852" s="166">
        <v>38.171999999999997</v>
      </c>
      <c r="I1852" s="167"/>
      <c r="L1852" s="163"/>
      <c r="M1852" s="168"/>
      <c r="T1852" s="169"/>
      <c r="AT1852" s="164" t="s">
        <v>177</v>
      </c>
      <c r="AU1852" s="164" t="s">
        <v>82</v>
      </c>
      <c r="AV1852" s="14" t="s">
        <v>173</v>
      </c>
      <c r="AW1852" s="14" t="s">
        <v>33</v>
      </c>
      <c r="AX1852" s="14" t="s">
        <v>80</v>
      </c>
      <c r="AY1852" s="164" t="s">
        <v>166</v>
      </c>
    </row>
    <row r="1853" spans="2:65" s="1" customFormat="1" ht="16.5" customHeight="1">
      <c r="B1853" s="33"/>
      <c r="C1853" s="170" t="s">
        <v>2218</v>
      </c>
      <c r="D1853" s="170" t="s">
        <v>277</v>
      </c>
      <c r="E1853" s="171" t="s">
        <v>2219</v>
      </c>
      <c r="F1853" s="172" t="s">
        <v>2220</v>
      </c>
      <c r="G1853" s="173" t="s">
        <v>188</v>
      </c>
      <c r="H1853" s="174">
        <v>38.171999999999997</v>
      </c>
      <c r="I1853" s="175"/>
      <c r="J1853" s="176">
        <f>ROUND(I1853*H1853,2)</f>
        <v>0</v>
      </c>
      <c r="K1853" s="172" t="s">
        <v>172</v>
      </c>
      <c r="L1853" s="177"/>
      <c r="M1853" s="178" t="s">
        <v>19</v>
      </c>
      <c r="N1853" s="179" t="s">
        <v>43</v>
      </c>
      <c r="P1853" s="141">
        <f>O1853*H1853</f>
        <v>0</v>
      </c>
      <c r="Q1853" s="141">
        <v>2.35E-2</v>
      </c>
      <c r="R1853" s="141">
        <f>Q1853*H1853</f>
        <v>0.8970419999999999</v>
      </c>
      <c r="S1853" s="141">
        <v>0</v>
      </c>
      <c r="T1853" s="142">
        <f>S1853*H1853</f>
        <v>0</v>
      </c>
      <c r="AR1853" s="143" t="s">
        <v>368</v>
      </c>
      <c r="AT1853" s="143" t="s">
        <v>277</v>
      </c>
      <c r="AU1853" s="143" t="s">
        <v>82</v>
      </c>
      <c r="AY1853" s="18" t="s">
        <v>166</v>
      </c>
      <c r="BE1853" s="144">
        <f>IF(N1853="základní",J1853,0)</f>
        <v>0</v>
      </c>
      <c r="BF1853" s="144">
        <f>IF(N1853="snížená",J1853,0)</f>
        <v>0</v>
      </c>
      <c r="BG1853" s="144">
        <f>IF(N1853="zákl. přenesená",J1853,0)</f>
        <v>0</v>
      </c>
      <c r="BH1853" s="144">
        <f>IF(N1853="sníž. přenesená",J1853,0)</f>
        <v>0</v>
      </c>
      <c r="BI1853" s="144">
        <f>IF(N1853="nulová",J1853,0)</f>
        <v>0</v>
      </c>
      <c r="BJ1853" s="18" t="s">
        <v>80</v>
      </c>
      <c r="BK1853" s="144">
        <f>ROUND(I1853*H1853,2)</f>
        <v>0</v>
      </c>
      <c r="BL1853" s="18" t="s">
        <v>283</v>
      </c>
      <c r="BM1853" s="143" t="s">
        <v>2221</v>
      </c>
    </row>
    <row r="1854" spans="2:65" s="1" customFormat="1" ht="24.2" customHeight="1">
      <c r="B1854" s="33"/>
      <c r="C1854" s="132" t="s">
        <v>2222</v>
      </c>
      <c r="D1854" s="132" t="s">
        <v>168</v>
      </c>
      <c r="E1854" s="133" t="s">
        <v>2223</v>
      </c>
      <c r="F1854" s="134" t="s">
        <v>2224</v>
      </c>
      <c r="G1854" s="135" t="s">
        <v>307</v>
      </c>
      <c r="H1854" s="136">
        <v>1</v>
      </c>
      <c r="I1854" s="137"/>
      <c r="J1854" s="138">
        <f>ROUND(I1854*H1854,2)</f>
        <v>0</v>
      </c>
      <c r="K1854" s="134" t="s">
        <v>172</v>
      </c>
      <c r="L1854" s="33"/>
      <c r="M1854" s="139" t="s">
        <v>19</v>
      </c>
      <c r="N1854" s="140" t="s">
        <v>43</v>
      </c>
      <c r="P1854" s="141">
        <f>O1854*H1854</f>
        <v>0</v>
      </c>
      <c r="Q1854" s="141">
        <v>0</v>
      </c>
      <c r="R1854" s="141">
        <f>Q1854*H1854</f>
        <v>0</v>
      </c>
      <c r="S1854" s="141">
        <v>0</v>
      </c>
      <c r="T1854" s="142">
        <f>S1854*H1854</f>
        <v>0</v>
      </c>
      <c r="AR1854" s="143" t="s">
        <v>283</v>
      </c>
      <c r="AT1854" s="143" t="s">
        <v>168</v>
      </c>
      <c r="AU1854" s="143" t="s">
        <v>82</v>
      </c>
      <c r="AY1854" s="18" t="s">
        <v>166</v>
      </c>
      <c r="BE1854" s="144">
        <f>IF(N1854="základní",J1854,0)</f>
        <v>0</v>
      </c>
      <c r="BF1854" s="144">
        <f>IF(N1854="snížená",J1854,0)</f>
        <v>0</v>
      </c>
      <c r="BG1854" s="144">
        <f>IF(N1854="zákl. přenesená",J1854,0)</f>
        <v>0</v>
      </c>
      <c r="BH1854" s="144">
        <f>IF(N1854="sníž. přenesená",J1854,0)</f>
        <v>0</v>
      </c>
      <c r="BI1854" s="144">
        <f>IF(N1854="nulová",J1854,0)</f>
        <v>0</v>
      </c>
      <c r="BJ1854" s="18" t="s">
        <v>80</v>
      </c>
      <c r="BK1854" s="144">
        <f>ROUND(I1854*H1854,2)</f>
        <v>0</v>
      </c>
      <c r="BL1854" s="18" t="s">
        <v>283</v>
      </c>
      <c r="BM1854" s="143" t="s">
        <v>2225</v>
      </c>
    </row>
    <row r="1855" spans="2:65" s="1" customFormat="1" ht="11.25">
      <c r="B1855" s="33"/>
      <c r="D1855" s="145" t="s">
        <v>175</v>
      </c>
      <c r="F1855" s="146" t="s">
        <v>2226</v>
      </c>
      <c r="I1855" s="147"/>
      <c r="L1855" s="33"/>
      <c r="M1855" s="148"/>
      <c r="T1855" s="54"/>
      <c r="AT1855" s="18" t="s">
        <v>175</v>
      </c>
      <c r="AU1855" s="18" t="s">
        <v>82</v>
      </c>
    </row>
    <row r="1856" spans="2:65" s="1" customFormat="1" ht="21.75" customHeight="1">
      <c r="B1856" s="33"/>
      <c r="C1856" s="170" t="s">
        <v>2227</v>
      </c>
      <c r="D1856" s="170" t="s">
        <v>277</v>
      </c>
      <c r="E1856" s="171" t="s">
        <v>2228</v>
      </c>
      <c r="F1856" s="172" t="s">
        <v>2229</v>
      </c>
      <c r="G1856" s="173" t="s">
        <v>307</v>
      </c>
      <c r="H1856" s="174">
        <v>1</v>
      </c>
      <c r="I1856" s="175"/>
      <c r="J1856" s="176">
        <f>ROUND(I1856*H1856,2)</f>
        <v>0</v>
      </c>
      <c r="K1856" s="172" t="s">
        <v>19</v>
      </c>
      <c r="L1856" s="177"/>
      <c r="M1856" s="178" t="s">
        <v>19</v>
      </c>
      <c r="N1856" s="179" t="s">
        <v>43</v>
      </c>
      <c r="P1856" s="141">
        <f>O1856*H1856</f>
        <v>0</v>
      </c>
      <c r="Q1856" s="141">
        <v>8.362E-2</v>
      </c>
      <c r="R1856" s="141">
        <f>Q1856*H1856</f>
        <v>8.362E-2</v>
      </c>
      <c r="S1856" s="141">
        <v>0</v>
      </c>
      <c r="T1856" s="142">
        <f>S1856*H1856</f>
        <v>0</v>
      </c>
      <c r="AR1856" s="143" t="s">
        <v>368</v>
      </c>
      <c r="AT1856" s="143" t="s">
        <v>277</v>
      </c>
      <c r="AU1856" s="143" t="s">
        <v>82</v>
      </c>
      <c r="AY1856" s="18" t="s">
        <v>166</v>
      </c>
      <c r="BE1856" s="144">
        <f>IF(N1856="základní",J1856,0)</f>
        <v>0</v>
      </c>
      <c r="BF1856" s="144">
        <f>IF(N1856="snížená",J1856,0)</f>
        <v>0</v>
      </c>
      <c r="BG1856" s="144">
        <f>IF(N1856="zákl. přenesená",J1856,0)</f>
        <v>0</v>
      </c>
      <c r="BH1856" s="144">
        <f>IF(N1856="sníž. přenesená",J1856,0)</f>
        <v>0</v>
      </c>
      <c r="BI1856" s="144">
        <f>IF(N1856="nulová",J1856,0)</f>
        <v>0</v>
      </c>
      <c r="BJ1856" s="18" t="s">
        <v>80</v>
      </c>
      <c r="BK1856" s="144">
        <f>ROUND(I1856*H1856,2)</f>
        <v>0</v>
      </c>
      <c r="BL1856" s="18" t="s">
        <v>283</v>
      </c>
      <c r="BM1856" s="143" t="s">
        <v>2230</v>
      </c>
    </row>
    <row r="1857" spans="2:65" s="12" customFormat="1" ht="11.25">
      <c r="B1857" s="149"/>
      <c r="D1857" s="150" t="s">
        <v>177</v>
      </c>
      <c r="E1857" s="151" t="s">
        <v>19</v>
      </c>
      <c r="F1857" s="152" t="s">
        <v>2175</v>
      </c>
      <c r="H1857" s="151" t="s">
        <v>19</v>
      </c>
      <c r="I1857" s="153"/>
      <c r="L1857" s="149"/>
      <c r="M1857" s="154"/>
      <c r="T1857" s="155"/>
      <c r="AT1857" s="151" t="s">
        <v>177</v>
      </c>
      <c r="AU1857" s="151" t="s">
        <v>82</v>
      </c>
      <c r="AV1857" s="12" t="s">
        <v>80</v>
      </c>
      <c r="AW1857" s="12" t="s">
        <v>33</v>
      </c>
      <c r="AX1857" s="12" t="s">
        <v>72</v>
      </c>
      <c r="AY1857" s="151" t="s">
        <v>166</v>
      </c>
    </row>
    <row r="1858" spans="2:65" s="13" customFormat="1" ht="11.25">
      <c r="B1858" s="156"/>
      <c r="D1858" s="150" t="s">
        <v>177</v>
      </c>
      <c r="E1858" s="157" t="s">
        <v>19</v>
      </c>
      <c r="F1858" s="158" t="s">
        <v>2231</v>
      </c>
      <c r="H1858" s="159">
        <v>1</v>
      </c>
      <c r="I1858" s="160"/>
      <c r="L1858" s="156"/>
      <c r="M1858" s="161"/>
      <c r="T1858" s="162"/>
      <c r="AT1858" s="157" t="s">
        <v>177</v>
      </c>
      <c r="AU1858" s="157" t="s">
        <v>82</v>
      </c>
      <c r="AV1858" s="13" t="s">
        <v>82</v>
      </c>
      <c r="AW1858" s="13" t="s">
        <v>33</v>
      </c>
      <c r="AX1858" s="13" t="s">
        <v>80</v>
      </c>
      <c r="AY1858" s="157" t="s">
        <v>166</v>
      </c>
    </row>
    <row r="1859" spans="2:65" s="12" customFormat="1" ht="11.25">
      <c r="B1859" s="149"/>
      <c r="D1859" s="150" t="s">
        <v>177</v>
      </c>
      <c r="E1859" s="151" t="s">
        <v>19</v>
      </c>
      <c r="F1859" s="152" t="s">
        <v>2232</v>
      </c>
      <c r="H1859" s="151" t="s">
        <v>19</v>
      </c>
      <c r="I1859" s="153"/>
      <c r="L1859" s="149"/>
      <c r="M1859" s="154"/>
      <c r="T1859" s="155"/>
      <c r="AT1859" s="151" t="s">
        <v>177</v>
      </c>
      <c r="AU1859" s="151" t="s">
        <v>82</v>
      </c>
      <c r="AV1859" s="12" t="s">
        <v>80</v>
      </c>
      <c r="AW1859" s="12" t="s">
        <v>33</v>
      </c>
      <c r="AX1859" s="12" t="s">
        <v>72</v>
      </c>
      <c r="AY1859" s="151" t="s">
        <v>166</v>
      </c>
    </row>
    <row r="1860" spans="2:65" s="12" customFormat="1" ht="11.25">
      <c r="B1860" s="149"/>
      <c r="D1860" s="150" t="s">
        <v>177</v>
      </c>
      <c r="E1860" s="151" t="s">
        <v>19</v>
      </c>
      <c r="F1860" s="152" t="s">
        <v>2186</v>
      </c>
      <c r="H1860" s="151" t="s">
        <v>19</v>
      </c>
      <c r="I1860" s="153"/>
      <c r="L1860" s="149"/>
      <c r="M1860" s="154"/>
      <c r="T1860" s="155"/>
      <c r="AT1860" s="151" t="s">
        <v>177</v>
      </c>
      <c r="AU1860" s="151" t="s">
        <v>82</v>
      </c>
      <c r="AV1860" s="12" t="s">
        <v>80</v>
      </c>
      <c r="AW1860" s="12" t="s">
        <v>33</v>
      </c>
      <c r="AX1860" s="12" t="s">
        <v>72</v>
      </c>
      <c r="AY1860" s="151" t="s">
        <v>166</v>
      </c>
    </row>
    <row r="1861" spans="2:65" s="12" customFormat="1" ht="11.25">
      <c r="B1861" s="149"/>
      <c r="D1861" s="150" t="s">
        <v>177</v>
      </c>
      <c r="E1861" s="151" t="s">
        <v>19</v>
      </c>
      <c r="F1861" s="152" t="s">
        <v>2187</v>
      </c>
      <c r="H1861" s="151" t="s">
        <v>19</v>
      </c>
      <c r="I1861" s="153"/>
      <c r="L1861" s="149"/>
      <c r="M1861" s="154"/>
      <c r="T1861" s="155"/>
      <c r="AT1861" s="151" t="s">
        <v>177</v>
      </c>
      <c r="AU1861" s="151" t="s">
        <v>82</v>
      </c>
      <c r="AV1861" s="12" t="s">
        <v>80</v>
      </c>
      <c r="AW1861" s="12" t="s">
        <v>33</v>
      </c>
      <c r="AX1861" s="12" t="s">
        <v>72</v>
      </c>
      <c r="AY1861" s="151" t="s">
        <v>166</v>
      </c>
    </row>
    <row r="1862" spans="2:65" s="1" customFormat="1" ht="49.15" customHeight="1">
      <c r="B1862" s="33"/>
      <c r="C1862" s="132" t="s">
        <v>2233</v>
      </c>
      <c r="D1862" s="132" t="s">
        <v>168</v>
      </c>
      <c r="E1862" s="133" t="s">
        <v>2234</v>
      </c>
      <c r="F1862" s="134" t="s">
        <v>2235</v>
      </c>
      <c r="G1862" s="135" t="s">
        <v>307</v>
      </c>
      <c r="H1862" s="136">
        <v>9</v>
      </c>
      <c r="I1862" s="137"/>
      <c r="J1862" s="138">
        <f>ROUND(I1862*H1862,2)</f>
        <v>0</v>
      </c>
      <c r="K1862" s="134" t="s">
        <v>172</v>
      </c>
      <c r="L1862" s="33"/>
      <c r="M1862" s="139" t="s">
        <v>19</v>
      </c>
      <c r="N1862" s="140" t="s">
        <v>43</v>
      </c>
      <c r="P1862" s="141">
        <f>O1862*H1862</f>
        <v>0</v>
      </c>
      <c r="Q1862" s="141">
        <v>0</v>
      </c>
      <c r="R1862" s="141">
        <f>Q1862*H1862</f>
        <v>0</v>
      </c>
      <c r="S1862" s="141">
        <v>0</v>
      </c>
      <c r="T1862" s="142">
        <f>S1862*H1862</f>
        <v>0</v>
      </c>
      <c r="AR1862" s="143" t="s">
        <v>283</v>
      </c>
      <c r="AT1862" s="143" t="s">
        <v>168</v>
      </c>
      <c r="AU1862" s="143" t="s">
        <v>82</v>
      </c>
      <c r="AY1862" s="18" t="s">
        <v>166</v>
      </c>
      <c r="BE1862" s="144">
        <f>IF(N1862="základní",J1862,0)</f>
        <v>0</v>
      </c>
      <c r="BF1862" s="144">
        <f>IF(N1862="snížená",J1862,0)</f>
        <v>0</v>
      </c>
      <c r="BG1862" s="144">
        <f>IF(N1862="zákl. přenesená",J1862,0)</f>
        <v>0</v>
      </c>
      <c r="BH1862" s="144">
        <f>IF(N1862="sníž. přenesená",J1862,0)</f>
        <v>0</v>
      </c>
      <c r="BI1862" s="144">
        <f>IF(N1862="nulová",J1862,0)</f>
        <v>0</v>
      </c>
      <c r="BJ1862" s="18" t="s">
        <v>80</v>
      </c>
      <c r="BK1862" s="144">
        <f>ROUND(I1862*H1862,2)</f>
        <v>0</v>
      </c>
      <c r="BL1862" s="18" t="s">
        <v>283</v>
      </c>
      <c r="BM1862" s="143" t="s">
        <v>2236</v>
      </c>
    </row>
    <row r="1863" spans="2:65" s="1" customFormat="1" ht="11.25">
      <c r="B1863" s="33"/>
      <c r="D1863" s="145" t="s">
        <v>175</v>
      </c>
      <c r="F1863" s="146" t="s">
        <v>2237</v>
      </c>
      <c r="I1863" s="147"/>
      <c r="L1863" s="33"/>
      <c r="M1863" s="148"/>
      <c r="T1863" s="54"/>
      <c r="AT1863" s="18" t="s">
        <v>175</v>
      </c>
      <c r="AU1863" s="18" t="s">
        <v>82</v>
      </c>
    </row>
    <row r="1864" spans="2:65" s="12" customFormat="1" ht="11.25">
      <c r="B1864" s="149"/>
      <c r="D1864" s="150" t="s">
        <v>177</v>
      </c>
      <c r="E1864" s="151" t="s">
        <v>19</v>
      </c>
      <c r="F1864" s="152" t="s">
        <v>2238</v>
      </c>
      <c r="H1864" s="151" t="s">
        <v>19</v>
      </c>
      <c r="I1864" s="153"/>
      <c r="L1864" s="149"/>
      <c r="M1864" s="154"/>
      <c r="T1864" s="155"/>
      <c r="AT1864" s="151" t="s">
        <v>177</v>
      </c>
      <c r="AU1864" s="151" t="s">
        <v>82</v>
      </c>
      <c r="AV1864" s="12" t="s">
        <v>80</v>
      </c>
      <c r="AW1864" s="12" t="s">
        <v>33</v>
      </c>
      <c r="AX1864" s="12" t="s">
        <v>72</v>
      </c>
      <c r="AY1864" s="151" t="s">
        <v>166</v>
      </c>
    </row>
    <row r="1865" spans="2:65" s="12" customFormat="1" ht="11.25">
      <c r="B1865" s="149"/>
      <c r="D1865" s="150" t="s">
        <v>177</v>
      </c>
      <c r="E1865" s="151" t="s">
        <v>19</v>
      </c>
      <c r="F1865" s="152" t="s">
        <v>876</v>
      </c>
      <c r="H1865" s="151" t="s">
        <v>19</v>
      </c>
      <c r="I1865" s="153"/>
      <c r="L1865" s="149"/>
      <c r="M1865" s="154"/>
      <c r="T1865" s="155"/>
      <c r="AT1865" s="151" t="s">
        <v>177</v>
      </c>
      <c r="AU1865" s="151" t="s">
        <v>82</v>
      </c>
      <c r="AV1865" s="12" t="s">
        <v>80</v>
      </c>
      <c r="AW1865" s="12" t="s">
        <v>33</v>
      </c>
      <c r="AX1865" s="12" t="s">
        <v>72</v>
      </c>
      <c r="AY1865" s="151" t="s">
        <v>166</v>
      </c>
    </row>
    <row r="1866" spans="2:65" s="13" customFormat="1" ht="11.25">
      <c r="B1866" s="156"/>
      <c r="D1866" s="150" t="s">
        <v>177</v>
      </c>
      <c r="E1866" s="157" t="s">
        <v>19</v>
      </c>
      <c r="F1866" s="158" t="s">
        <v>2239</v>
      </c>
      <c r="H1866" s="159">
        <v>9</v>
      </c>
      <c r="I1866" s="160"/>
      <c r="L1866" s="156"/>
      <c r="M1866" s="161"/>
      <c r="T1866" s="162"/>
      <c r="AT1866" s="157" t="s">
        <v>177</v>
      </c>
      <c r="AU1866" s="157" t="s">
        <v>82</v>
      </c>
      <c r="AV1866" s="13" t="s">
        <v>82</v>
      </c>
      <c r="AW1866" s="13" t="s">
        <v>33</v>
      </c>
      <c r="AX1866" s="13" t="s">
        <v>80</v>
      </c>
      <c r="AY1866" s="157" t="s">
        <v>166</v>
      </c>
    </row>
    <row r="1867" spans="2:65" s="12" customFormat="1" ht="11.25">
      <c r="B1867" s="149"/>
      <c r="D1867" s="150" t="s">
        <v>177</v>
      </c>
      <c r="E1867" s="151" t="s">
        <v>19</v>
      </c>
      <c r="F1867" s="152" t="s">
        <v>2240</v>
      </c>
      <c r="H1867" s="151" t="s">
        <v>19</v>
      </c>
      <c r="I1867" s="153"/>
      <c r="L1867" s="149"/>
      <c r="M1867" s="154"/>
      <c r="T1867" s="155"/>
      <c r="AT1867" s="151" t="s">
        <v>177</v>
      </c>
      <c r="AU1867" s="151" t="s">
        <v>82</v>
      </c>
      <c r="AV1867" s="12" t="s">
        <v>80</v>
      </c>
      <c r="AW1867" s="12" t="s">
        <v>33</v>
      </c>
      <c r="AX1867" s="12" t="s">
        <v>72</v>
      </c>
      <c r="AY1867" s="151" t="s">
        <v>166</v>
      </c>
    </row>
    <row r="1868" spans="2:65" s="1" customFormat="1" ht="24.2" customHeight="1">
      <c r="B1868" s="33"/>
      <c r="C1868" s="170" t="s">
        <v>2241</v>
      </c>
      <c r="D1868" s="170" t="s">
        <v>277</v>
      </c>
      <c r="E1868" s="171" t="s">
        <v>2242</v>
      </c>
      <c r="F1868" s="172" t="s">
        <v>2243</v>
      </c>
      <c r="G1868" s="173" t="s">
        <v>307</v>
      </c>
      <c r="H1868" s="174">
        <v>9</v>
      </c>
      <c r="I1868" s="175"/>
      <c r="J1868" s="176">
        <f>ROUND(I1868*H1868,2)</f>
        <v>0</v>
      </c>
      <c r="K1868" s="172" t="s">
        <v>172</v>
      </c>
      <c r="L1868" s="177"/>
      <c r="M1868" s="178" t="s">
        <v>19</v>
      </c>
      <c r="N1868" s="179" t="s">
        <v>43</v>
      </c>
      <c r="P1868" s="141">
        <f>O1868*H1868</f>
        <v>0</v>
      </c>
      <c r="Q1868" s="141">
        <v>2.5999999999999999E-3</v>
      </c>
      <c r="R1868" s="141">
        <f>Q1868*H1868</f>
        <v>2.3399999999999997E-2</v>
      </c>
      <c r="S1868" s="141">
        <v>0</v>
      </c>
      <c r="T1868" s="142">
        <f>S1868*H1868</f>
        <v>0</v>
      </c>
      <c r="AR1868" s="143" t="s">
        <v>368</v>
      </c>
      <c r="AT1868" s="143" t="s">
        <v>277</v>
      </c>
      <c r="AU1868" s="143" t="s">
        <v>82</v>
      </c>
      <c r="AY1868" s="18" t="s">
        <v>166</v>
      </c>
      <c r="BE1868" s="144">
        <f>IF(N1868="základní",J1868,0)</f>
        <v>0</v>
      </c>
      <c r="BF1868" s="144">
        <f>IF(N1868="snížená",J1868,0)</f>
        <v>0</v>
      </c>
      <c r="BG1868" s="144">
        <f>IF(N1868="zákl. přenesená",J1868,0)</f>
        <v>0</v>
      </c>
      <c r="BH1868" s="144">
        <f>IF(N1868="sníž. přenesená",J1868,0)</f>
        <v>0</v>
      </c>
      <c r="BI1868" s="144">
        <f>IF(N1868="nulová",J1868,0)</f>
        <v>0</v>
      </c>
      <c r="BJ1868" s="18" t="s">
        <v>80</v>
      </c>
      <c r="BK1868" s="144">
        <f>ROUND(I1868*H1868,2)</f>
        <v>0</v>
      </c>
      <c r="BL1868" s="18" t="s">
        <v>283</v>
      </c>
      <c r="BM1868" s="143" t="s">
        <v>2244</v>
      </c>
    </row>
    <row r="1869" spans="2:65" s="1" customFormat="1" ht="49.15" customHeight="1">
      <c r="B1869" s="33"/>
      <c r="C1869" s="132" t="s">
        <v>2245</v>
      </c>
      <c r="D1869" s="132" t="s">
        <v>168</v>
      </c>
      <c r="E1869" s="133" t="s">
        <v>2246</v>
      </c>
      <c r="F1869" s="134" t="s">
        <v>2247</v>
      </c>
      <c r="G1869" s="135" t="s">
        <v>307</v>
      </c>
      <c r="H1869" s="136">
        <v>1</v>
      </c>
      <c r="I1869" s="137"/>
      <c r="J1869" s="138">
        <f>ROUND(I1869*H1869,2)</f>
        <v>0</v>
      </c>
      <c r="K1869" s="134" t="s">
        <v>172</v>
      </c>
      <c r="L1869" s="33"/>
      <c r="M1869" s="139" t="s">
        <v>19</v>
      </c>
      <c r="N1869" s="140" t="s">
        <v>43</v>
      </c>
      <c r="P1869" s="141">
        <f>O1869*H1869</f>
        <v>0</v>
      </c>
      <c r="Q1869" s="141">
        <v>0</v>
      </c>
      <c r="R1869" s="141">
        <f>Q1869*H1869</f>
        <v>0</v>
      </c>
      <c r="S1869" s="141">
        <v>0</v>
      </c>
      <c r="T1869" s="142">
        <f>S1869*H1869</f>
        <v>0</v>
      </c>
      <c r="AR1869" s="143" t="s">
        <v>283</v>
      </c>
      <c r="AT1869" s="143" t="s">
        <v>168</v>
      </c>
      <c r="AU1869" s="143" t="s">
        <v>82</v>
      </c>
      <c r="AY1869" s="18" t="s">
        <v>166</v>
      </c>
      <c r="BE1869" s="144">
        <f>IF(N1869="základní",J1869,0)</f>
        <v>0</v>
      </c>
      <c r="BF1869" s="144">
        <f>IF(N1869="snížená",J1869,0)</f>
        <v>0</v>
      </c>
      <c r="BG1869" s="144">
        <f>IF(N1869="zákl. přenesená",J1869,0)</f>
        <v>0</v>
      </c>
      <c r="BH1869" s="144">
        <f>IF(N1869="sníž. přenesená",J1869,0)</f>
        <v>0</v>
      </c>
      <c r="BI1869" s="144">
        <f>IF(N1869="nulová",J1869,0)</f>
        <v>0</v>
      </c>
      <c r="BJ1869" s="18" t="s">
        <v>80</v>
      </c>
      <c r="BK1869" s="144">
        <f>ROUND(I1869*H1869,2)</f>
        <v>0</v>
      </c>
      <c r="BL1869" s="18" t="s">
        <v>283</v>
      </c>
      <c r="BM1869" s="143" t="s">
        <v>2248</v>
      </c>
    </row>
    <row r="1870" spans="2:65" s="1" customFormat="1" ht="11.25">
      <c r="B1870" s="33"/>
      <c r="D1870" s="145" t="s">
        <v>175</v>
      </c>
      <c r="F1870" s="146" t="s">
        <v>2249</v>
      </c>
      <c r="I1870" s="147"/>
      <c r="L1870" s="33"/>
      <c r="M1870" s="148"/>
      <c r="T1870" s="54"/>
      <c r="AT1870" s="18" t="s">
        <v>175</v>
      </c>
      <c r="AU1870" s="18" t="s">
        <v>82</v>
      </c>
    </row>
    <row r="1871" spans="2:65" s="1" customFormat="1" ht="33" customHeight="1">
      <c r="B1871" s="33"/>
      <c r="C1871" s="170" t="s">
        <v>2250</v>
      </c>
      <c r="D1871" s="170" t="s">
        <v>277</v>
      </c>
      <c r="E1871" s="171" t="s">
        <v>2251</v>
      </c>
      <c r="F1871" s="172" t="s">
        <v>2252</v>
      </c>
      <c r="G1871" s="173" t="s">
        <v>458</v>
      </c>
      <c r="H1871" s="174">
        <v>12</v>
      </c>
      <c r="I1871" s="175"/>
      <c r="J1871" s="176">
        <f>ROUND(I1871*H1871,2)</f>
        <v>0</v>
      </c>
      <c r="K1871" s="172" t="s">
        <v>172</v>
      </c>
      <c r="L1871" s="177"/>
      <c r="M1871" s="178" t="s">
        <v>19</v>
      </c>
      <c r="N1871" s="179" t="s">
        <v>43</v>
      </c>
      <c r="P1871" s="141">
        <f>O1871*H1871</f>
        <v>0</v>
      </c>
      <c r="Q1871" s="141">
        <v>1.4999999999999999E-4</v>
      </c>
      <c r="R1871" s="141">
        <f>Q1871*H1871</f>
        <v>1.8E-3</v>
      </c>
      <c r="S1871" s="141">
        <v>0</v>
      </c>
      <c r="T1871" s="142">
        <f>S1871*H1871</f>
        <v>0</v>
      </c>
      <c r="AR1871" s="143" t="s">
        <v>368</v>
      </c>
      <c r="AT1871" s="143" t="s">
        <v>277</v>
      </c>
      <c r="AU1871" s="143" t="s">
        <v>82</v>
      </c>
      <c r="AY1871" s="18" t="s">
        <v>166</v>
      </c>
      <c r="BE1871" s="144">
        <f>IF(N1871="základní",J1871,0)</f>
        <v>0</v>
      </c>
      <c r="BF1871" s="144">
        <f>IF(N1871="snížená",J1871,0)</f>
        <v>0</v>
      </c>
      <c r="BG1871" s="144">
        <f>IF(N1871="zákl. přenesená",J1871,0)</f>
        <v>0</v>
      </c>
      <c r="BH1871" s="144">
        <f>IF(N1871="sníž. přenesená",J1871,0)</f>
        <v>0</v>
      </c>
      <c r="BI1871" s="144">
        <f>IF(N1871="nulová",J1871,0)</f>
        <v>0</v>
      </c>
      <c r="BJ1871" s="18" t="s">
        <v>80</v>
      </c>
      <c r="BK1871" s="144">
        <f>ROUND(I1871*H1871,2)</f>
        <v>0</v>
      </c>
      <c r="BL1871" s="18" t="s">
        <v>283</v>
      </c>
      <c r="BM1871" s="143" t="s">
        <v>2253</v>
      </c>
    </row>
    <row r="1872" spans="2:65" s="1" customFormat="1" ht="24.2" customHeight="1">
      <c r="B1872" s="33"/>
      <c r="C1872" s="132" t="s">
        <v>2254</v>
      </c>
      <c r="D1872" s="132" t="s">
        <v>168</v>
      </c>
      <c r="E1872" s="133" t="s">
        <v>2255</v>
      </c>
      <c r="F1872" s="134" t="s">
        <v>2256</v>
      </c>
      <c r="G1872" s="135" t="s">
        <v>307</v>
      </c>
      <c r="H1872" s="136">
        <v>2</v>
      </c>
      <c r="I1872" s="137"/>
      <c r="J1872" s="138">
        <f>ROUND(I1872*H1872,2)</f>
        <v>0</v>
      </c>
      <c r="K1872" s="134" t="s">
        <v>19</v>
      </c>
      <c r="L1872" s="33"/>
      <c r="M1872" s="139" t="s">
        <v>19</v>
      </c>
      <c r="N1872" s="140" t="s">
        <v>43</v>
      </c>
      <c r="P1872" s="141">
        <f>O1872*H1872</f>
        <v>0</v>
      </c>
      <c r="Q1872" s="141">
        <v>0.73973999999999995</v>
      </c>
      <c r="R1872" s="141">
        <f>Q1872*H1872</f>
        <v>1.4794799999999999</v>
      </c>
      <c r="S1872" s="141">
        <v>0</v>
      </c>
      <c r="T1872" s="142">
        <f>S1872*H1872</f>
        <v>0</v>
      </c>
      <c r="AR1872" s="143" t="s">
        <v>283</v>
      </c>
      <c r="AT1872" s="143" t="s">
        <v>168</v>
      </c>
      <c r="AU1872" s="143" t="s">
        <v>82</v>
      </c>
      <c r="AY1872" s="18" t="s">
        <v>166</v>
      </c>
      <c r="BE1872" s="144">
        <f>IF(N1872="základní",J1872,0)</f>
        <v>0</v>
      </c>
      <c r="BF1872" s="144">
        <f>IF(N1872="snížená",J1872,0)</f>
        <v>0</v>
      </c>
      <c r="BG1872" s="144">
        <f>IF(N1872="zákl. přenesená",J1872,0)</f>
        <v>0</v>
      </c>
      <c r="BH1872" s="144">
        <f>IF(N1872="sníž. přenesená",J1872,0)</f>
        <v>0</v>
      </c>
      <c r="BI1872" s="144">
        <f>IF(N1872="nulová",J1872,0)</f>
        <v>0</v>
      </c>
      <c r="BJ1872" s="18" t="s">
        <v>80</v>
      </c>
      <c r="BK1872" s="144">
        <f>ROUND(I1872*H1872,2)</f>
        <v>0</v>
      </c>
      <c r="BL1872" s="18" t="s">
        <v>283</v>
      </c>
      <c r="BM1872" s="143" t="s">
        <v>2257</v>
      </c>
    </row>
    <row r="1873" spans="2:65" s="12" customFormat="1" ht="11.25">
      <c r="B1873" s="149"/>
      <c r="D1873" s="150" t="s">
        <v>177</v>
      </c>
      <c r="E1873" s="151" t="s">
        <v>19</v>
      </c>
      <c r="F1873" s="152" t="s">
        <v>2175</v>
      </c>
      <c r="H1873" s="151" t="s">
        <v>19</v>
      </c>
      <c r="I1873" s="153"/>
      <c r="L1873" s="149"/>
      <c r="M1873" s="154"/>
      <c r="T1873" s="155"/>
      <c r="AT1873" s="151" t="s">
        <v>177</v>
      </c>
      <c r="AU1873" s="151" t="s">
        <v>82</v>
      </c>
      <c r="AV1873" s="12" t="s">
        <v>80</v>
      </c>
      <c r="AW1873" s="12" t="s">
        <v>33</v>
      </c>
      <c r="AX1873" s="12" t="s">
        <v>72</v>
      </c>
      <c r="AY1873" s="151" t="s">
        <v>166</v>
      </c>
    </row>
    <row r="1874" spans="2:65" s="13" customFormat="1" ht="11.25">
      <c r="B1874" s="156"/>
      <c r="D1874" s="150" t="s">
        <v>177</v>
      </c>
      <c r="E1874" s="157" t="s">
        <v>19</v>
      </c>
      <c r="F1874" s="158" t="s">
        <v>2258</v>
      </c>
      <c r="H1874" s="159">
        <v>2</v>
      </c>
      <c r="I1874" s="160"/>
      <c r="L1874" s="156"/>
      <c r="M1874" s="161"/>
      <c r="T1874" s="162"/>
      <c r="AT1874" s="157" t="s">
        <v>177</v>
      </c>
      <c r="AU1874" s="157" t="s">
        <v>82</v>
      </c>
      <c r="AV1874" s="13" t="s">
        <v>82</v>
      </c>
      <c r="AW1874" s="13" t="s">
        <v>33</v>
      </c>
      <c r="AX1874" s="13" t="s">
        <v>80</v>
      </c>
      <c r="AY1874" s="157" t="s">
        <v>166</v>
      </c>
    </row>
    <row r="1875" spans="2:65" s="12" customFormat="1" ht="11.25">
      <c r="B1875" s="149"/>
      <c r="D1875" s="150" t="s">
        <v>177</v>
      </c>
      <c r="E1875" s="151" t="s">
        <v>19</v>
      </c>
      <c r="F1875" s="152" t="s">
        <v>2232</v>
      </c>
      <c r="H1875" s="151" t="s">
        <v>19</v>
      </c>
      <c r="I1875" s="153"/>
      <c r="L1875" s="149"/>
      <c r="M1875" s="154"/>
      <c r="T1875" s="155"/>
      <c r="AT1875" s="151" t="s">
        <v>177</v>
      </c>
      <c r="AU1875" s="151" t="s">
        <v>82</v>
      </c>
      <c r="AV1875" s="12" t="s">
        <v>80</v>
      </c>
      <c r="AW1875" s="12" t="s">
        <v>33</v>
      </c>
      <c r="AX1875" s="12" t="s">
        <v>72</v>
      </c>
      <c r="AY1875" s="151" t="s">
        <v>166</v>
      </c>
    </row>
    <row r="1876" spans="2:65" s="12" customFormat="1" ht="11.25">
      <c r="B1876" s="149"/>
      <c r="D1876" s="150" t="s">
        <v>177</v>
      </c>
      <c r="E1876" s="151" t="s">
        <v>19</v>
      </c>
      <c r="F1876" s="152" t="s">
        <v>2186</v>
      </c>
      <c r="H1876" s="151" t="s">
        <v>19</v>
      </c>
      <c r="I1876" s="153"/>
      <c r="L1876" s="149"/>
      <c r="M1876" s="154"/>
      <c r="T1876" s="155"/>
      <c r="AT1876" s="151" t="s">
        <v>177</v>
      </c>
      <c r="AU1876" s="151" t="s">
        <v>82</v>
      </c>
      <c r="AV1876" s="12" t="s">
        <v>80</v>
      </c>
      <c r="AW1876" s="12" t="s">
        <v>33</v>
      </c>
      <c r="AX1876" s="12" t="s">
        <v>72</v>
      </c>
      <c r="AY1876" s="151" t="s">
        <v>166</v>
      </c>
    </row>
    <row r="1877" spans="2:65" s="12" customFormat="1" ht="11.25">
      <c r="B1877" s="149"/>
      <c r="D1877" s="150" t="s">
        <v>177</v>
      </c>
      <c r="E1877" s="151" t="s">
        <v>19</v>
      </c>
      <c r="F1877" s="152" t="s">
        <v>2259</v>
      </c>
      <c r="H1877" s="151" t="s">
        <v>19</v>
      </c>
      <c r="I1877" s="153"/>
      <c r="L1877" s="149"/>
      <c r="M1877" s="154"/>
      <c r="T1877" s="155"/>
      <c r="AT1877" s="151" t="s">
        <v>177</v>
      </c>
      <c r="AU1877" s="151" t="s">
        <v>82</v>
      </c>
      <c r="AV1877" s="12" t="s">
        <v>80</v>
      </c>
      <c r="AW1877" s="12" t="s">
        <v>33</v>
      </c>
      <c r="AX1877" s="12" t="s">
        <v>72</v>
      </c>
      <c r="AY1877" s="151" t="s">
        <v>166</v>
      </c>
    </row>
    <row r="1878" spans="2:65" s="1" customFormat="1" ht="16.5" customHeight="1">
      <c r="B1878" s="33"/>
      <c r="C1878" s="132" t="s">
        <v>2260</v>
      </c>
      <c r="D1878" s="132" t="s">
        <v>168</v>
      </c>
      <c r="E1878" s="133" t="s">
        <v>2261</v>
      </c>
      <c r="F1878" s="134" t="s">
        <v>2262</v>
      </c>
      <c r="G1878" s="135" t="s">
        <v>307</v>
      </c>
      <c r="H1878" s="136">
        <v>2</v>
      </c>
      <c r="I1878" s="137"/>
      <c r="J1878" s="138">
        <f>ROUND(I1878*H1878,2)</f>
        <v>0</v>
      </c>
      <c r="K1878" s="134" t="s">
        <v>19</v>
      </c>
      <c r="L1878" s="33"/>
      <c r="M1878" s="139" t="s">
        <v>19</v>
      </c>
      <c r="N1878" s="140" t="s">
        <v>43</v>
      </c>
      <c r="P1878" s="141">
        <f>O1878*H1878</f>
        <v>0</v>
      </c>
      <c r="Q1878" s="141">
        <v>1.2290000000000001E-2</v>
      </c>
      <c r="R1878" s="141">
        <f>Q1878*H1878</f>
        <v>2.4580000000000001E-2</v>
      </c>
      <c r="S1878" s="141">
        <v>0</v>
      </c>
      <c r="T1878" s="142">
        <f>S1878*H1878</f>
        <v>0</v>
      </c>
      <c r="AR1878" s="143" t="s">
        <v>283</v>
      </c>
      <c r="AT1878" s="143" t="s">
        <v>168</v>
      </c>
      <c r="AU1878" s="143" t="s">
        <v>82</v>
      </c>
      <c r="AY1878" s="18" t="s">
        <v>166</v>
      </c>
      <c r="BE1878" s="144">
        <f>IF(N1878="základní",J1878,0)</f>
        <v>0</v>
      </c>
      <c r="BF1878" s="144">
        <f>IF(N1878="snížená",J1878,0)</f>
        <v>0</v>
      </c>
      <c r="BG1878" s="144">
        <f>IF(N1878="zákl. přenesená",J1878,0)</f>
        <v>0</v>
      </c>
      <c r="BH1878" s="144">
        <f>IF(N1878="sníž. přenesená",J1878,0)</f>
        <v>0</v>
      </c>
      <c r="BI1878" s="144">
        <f>IF(N1878="nulová",J1878,0)</f>
        <v>0</v>
      </c>
      <c r="BJ1878" s="18" t="s">
        <v>80</v>
      </c>
      <c r="BK1878" s="144">
        <f>ROUND(I1878*H1878,2)</f>
        <v>0</v>
      </c>
      <c r="BL1878" s="18" t="s">
        <v>283</v>
      </c>
      <c r="BM1878" s="143" t="s">
        <v>2263</v>
      </c>
    </row>
    <row r="1879" spans="2:65" s="12" customFormat="1" ht="11.25">
      <c r="B1879" s="149"/>
      <c r="D1879" s="150" t="s">
        <v>177</v>
      </c>
      <c r="E1879" s="151" t="s">
        <v>19</v>
      </c>
      <c r="F1879" s="152" t="s">
        <v>2175</v>
      </c>
      <c r="H1879" s="151" t="s">
        <v>19</v>
      </c>
      <c r="I1879" s="153"/>
      <c r="L1879" s="149"/>
      <c r="M1879" s="154"/>
      <c r="T1879" s="155"/>
      <c r="AT1879" s="151" t="s">
        <v>177</v>
      </c>
      <c r="AU1879" s="151" t="s">
        <v>82</v>
      </c>
      <c r="AV1879" s="12" t="s">
        <v>80</v>
      </c>
      <c r="AW1879" s="12" t="s">
        <v>33</v>
      </c>
      <c r="AX1879" s="12" t="s">
        <v>72</v>
      </c>
      <c r="AY1879" s="151" t="s">
        <v>166</v>
      </c>
    </row>
    <row r="1880" spans="2:65" s="13" customFormat="1" ht="11.25">
      <c r="B1880" s="156"/>
      <c r="D1880" s="150" t="s">
        <v>177</v>
      </c>
      <c r="E1880" s="157" t="s">
        <v>19</v>
      </c>
      <c r="F1880" s="158" t="s">
        <v>2264</v>
      </c>
      <c r="H1880" s="159">
        <v>2</v>
      </c>
      <c r="I1880" s="160"/>
      <c r="L1880" s="156"/>
      <c r="M1880" s="161"/>
      <c r="T1880" s="162"/>
      <c r="AT1880" s="157" t="s">
        <v>177</v>
      </c>
      <c r="AU1880" s="157" t="s">
        <v>82</v>
      </c>
      <c r="AV1880" s="13" t="s">
        <v>82</v>
      </c>
      <c r="AW1880" s="13" t="s">
        <v>33</v>
      </c>
      <c r="AX1880" s="13" t="s">
        <v>80</v>
      </c>
      <c r="AY1880" s="157" t="s">
        <v>166</v>
      </c>
    </row>
    <row r="1881" spans="2:65" s="12" customFormat="1" ht="11.25">
      <c r="B1881" s="149"/>
      <c r="D1881" s="150" t="s">
        <v>177</v>
      </c>
      <c r="E1881" s="151" t="s">
        <v>19</v>
      </c>
      <c r="F1881" s="152" t="s">
        <v>2232</v>
      </c>
      <c r="H1881" s="151" t="s">
        <v>19</v>
      </c>
      <c r="I1881" s="153"/>
      <c r="L1881" s="149"/>
      <c r="M1881" s="154"/>
      <c r="T1881" s="155"/>
      <c r="AT1881" s="151" t="s">
        <v>177</v>
      </c>
      <c r="AU1881" s="151" t="s">
        <v>82</v>
      </c>
      <c r="AV1881" s="12" t="s">
        <v>80</v>
      </c>
      <c r="AW1881" s="12" t="s">
        <v>33</v>
      </c>
      <c r="AX1881" s="12" t="s">
        <v>72</v>
      </c>
      <c r="AY1881" s="151" t="s">
        <v>166</v>
      </c>
    </row>
    <row r="1882" spans="2:65" s="12" customFormat="1" ht="11.25">
      <c r="B1882" s="149"/>
      <c r="D1882" s="150" t="s">
        <v>177</v>
      </c>
      <c r="E1882" s="151" t="s">
        <v>19</v>
      </c>
      <c r="F1882" s="152" t="s">
        <v>2186</v>
      </c>
      <c r="H1882" s="151" t="s">
        <v>19</v>
      </c>
      <c r="I1882" s="153"/>
      <c r="L1882" s="149"/>
      <c r="M1882" s="154"/>
      <c r="T1882" s="155"/>
      <c r="AT1882" s="151" t="s">
        <v>177</v>
      </c>
      <c r="AU1882" s="151" t="s">
        <v>82</v>
      </c>
      <c r="AV1882" s="12" t="s">
        <v>80</v>
      </c>
      <c r="AW1882" s="12" t="s">
        <v>33</v>
      </c>
      <c r="AX1882" s="12" t="s">
        <v>72</v>
      </c>
      <c r="AY1882" s="151" t="s">
        <v>166</v>
      </c>
    </row>
    <row r="1883" spans="2:65" s="12" customFormat="1" ht="11.25">
      <c r="B1883" s="149"/>
      <c r="D1883" s="150" t="s">
        <v>177</v>
      </c>
      <c r="E1883" s="151" t="s">
        <v>19</v>
      </c>
      <c r="F1883" s="152" t="s">
        <v>2259</v>
      </c>
      <c r="H1883" s="151" t="s">
        <v>19</v>
      </c>
      <c r="I1883" s="153"/>
      <c r="L1883" s="149"/>
      <c r="M1883" s="154"/>
      <c r="T1883" s="155"/>
      <c r="AT1883" s="151" t="s">
        <v>177</v>
      </c>
      <c r="AU1883" s="151" t="s">
        <v>82</v>
      </c>
      <c r="AV1883" s="12" t="s">
        <v>80</v>
      </c>
      <c r="AW1883" s="12" t="s">
        <v>33</v>
      </c>
      <c r="AX1883" s="12" t="s">
        <v>72</v>
      </c>
      <c r="AY1883" s="151" t="s">
        <v>166</v>
      </c>
    </row>
    <row r="1884" spans="2:65" s="1" customFormat="1" ht="16.5" customHeight="1">
      <c r="B1884" s="33"/>
      <c r="C1884" s="132" t="s">
        <v>2265</v>
      </c>
      <c r="D1884" s="132" t="s">
        <v>168</v>
      </c>
      <c r="E1884" s="133" t="s">
        <v>2266</v>
      </c>
      <c r="F1884" s="134" t="s">
        <v>2267</v>
      </c>
      <c r="G1884" s="135" t="s">
        <v>307</v>
      </c>
      <c r="H1884" s="136">
        <v>2</v>
      </c>
      <c r="I1884" s="137"/>
      <c r="J1884" s="138">
        <f>ROUND(I1884*H1884,2)</f>
        <v>0</v>
      </c>
      <c r="K1884" s="134" t="s">
        <v>19</v>
      </c>
      <c r="L1884" s="33"/>
      <c r="M1884" s="139" t="s">
        <v>19</v>
      </c>
      <c r="N1884" s="140" t="s">
        <v>43</v>
      </c>
      <c r="P1884" s="141">
        <f>O1884*H1884</f>
        <v>0</v>
      </c>
      <c r="Q1884" s="141">
        <v>3.1309999999999998E-2</v>
      </c>
      <c r="R1884" s="141">
        <f>Q1884*H1884</f>
        <v>6.2619999999999995E-2</v>
      </c>
      <c r="S1884" s="141">
        <v>0</v>
      </c>
      <c r="T1884" s="142">
        <f>S1884*H1884</f>
        <v>0</v>
      </c>
      <c r="AR1884" s="143" t="s">
        <v>283</v>
      </c>
      <c r="AT1884" s="143" t="s">
        <v>168</v>
      </c>
      <c r="AU1884" s="143" t="s">
        <v>82</v>
      </c>
      <c r="AY1884" s="18" t="s">
        <v>166</v>
      </c>
      <c r="BE1884" s="144">
        <f>IF(N1884="základní",J1884,0)</f>
        <v>0</v>
      </c>
      <c r="BF1884" s="144">
        <f>IF(N1884="snížená",J1884,0)</f>
        <v>0</v>
      </c>
      <c r="BG1884" s="144">
        <f>IF(N1884="zákl. přenesená",J1884,0)</f>
        <v>0</v>
      </c>
      <c r="BH1884" s="144">
        <f>IF(N1884="sníž. přenesená",J1884,0)</f>
        <v>0</v>
      </c>
      <c r="BI1884" s="144">
        <f>IF(N1884="nulová",J1884,0)</f>
        <v>0</v>
      </c>
      <c r="BJ1884" s="18" t="s">
        <v>80</v>
      </c>
      <c r="BK1884" s="144">
        <f>ROUND(I1884*H1884,2)</f>
        <v>0</v>
      </c>
      <c r="BL1884" s="18" t="s">
        <v>283</v>
      </c>
      <c r="BM1884" s="143" t="s">
        <v>2268</v>
      </c>
    </row>
    <row r="1885" spans="2:65" s="12" customFormat="1" ht="11.25">
      <c r="B1885" s="149"/>
      <c r="D1885" s="150" t="s">
        <v>177</v>
      </c>
      <c r="E1885" s="151" t="s">
        <v>19</v>
      </c>
      <c r="F1885" s="152" t="s">
        <v>2175</v>
      </c>
      <c r="H1885" s="151" t="s">
        <v>19</v>
      </c>
      <c r="I1885" s="153"/>
      <c r="L1885" s="149"/>
      <c r="M1885" s="154"/>
      <c r="T1885" s="155"/>
      <c r="AT1885" s="151" t="s">
        <v>177</v>
      </c>
      <c r="AU1885" s="151" t="s">
        <v>82</v>
      </c>
      <c r="AV1885" s="12" t="s">
        <v>80</v>
      </c>
      <c r="AW1885" s="12" t="s">
        <v>33</v>
      </c>
      <c r="AX1885" s="12" t="s">
        <v>72</v>
      </c>
      <c r="AY1885" s="151" t="s">
        <v>166</v>
      </c>
    </row>
    <row r="1886" spans="2:65" s="13" customFormat="1" ht="11.25">
      <c r="B1886" s="156"/>
      <c r="D1886" s="150" t="s">
        <v>177</v>
      </c>
      <c r="E1886" s="157" t="s">
        <v>19</v>
      </c>
      <c r="F1886" s="158" t="s">
        <v>2269</v>
      </c>
      <c r="H1886" s="159">
        <v>2</v>
      </c>
      <c r="I1886" s="160"/>
      <c r="L1886" s="156"/>
      <c r="M1886" s="161"/>
      <c r="T1886" s="162"/>
      <c r="AT1886" s="157" t="s">
        <v>177</v>
      </c>
      <c r="AU1886" s="157" t="s">
        <v>82</v>
      </c>
      <c r="AV1886" s="13" t="s">
        <v>82</v>
      </c>
      <c r="AW1886" s="13" t="s">
        <v>33</v>
      </c>
      <c r="AX1886" s="13" t="s">
        <v>80</v>
      </c>
      <c r="AY1886" s="157" t="s">
        <v>166</v>
      </c>
    </row>
    <row r="1887" spans="2:65" s="12" customFormat="1" ht="11.25">
      <c r="B1887" s="149"/>
      <c r="D1887" s="150" t="s">
        <v>177</v>
      </c>
      <c r="E1887" s="151" t="s">
        <v>19</v>
      </c>
      <c r="F1887" s="152" t="s">
        <v>2232</v>
      </c>
      <c r="H1887" s="151" t="s">
        <v>19</v>
      </c>
      <c r="I1887" s="153"/>
      <c r="L1887" s="149"/>
      <c r="M1887" s="154"/>
      <c r="T1887" s="155"/>
      <c r="AT1887" s="151" t="s">
        <v>177</v>
      </c>
      <c r="AU1887" s="151" t="s">
        <v>82</v>
      </c>
      <c r="AV1887" s="12" t="s">
        <v>80</v>
      </c>
      <c r="AW1887" s="12" t="s">
        <v>33</v>
      </c>
      <c r="AX1887" s="12" t="s">
        <v>72</v>
      </c>
      <c r="AY1887" s="151" t="s">
        <v>166</v>
      </c>
    </row>
    <row r="1888" spans="2:65" s="12" customFormat="1" ht="11.25">
      <c r="B1888" s="149"/>
      <c r="D1888" s="150" t="s">
        <v>177</v>
      </c>
      <c r="E1888" s="151" t="s">
        <v>19</v>
      </c>
      <c r="F1888" s="152" t="s">
        <v>2186</v>
      </c>
      <c r="H1888" s="151" t="s">
        <v>19</v>
      </c>
      <c r="I1888" s="153"/>
      <c r="L1888" s="149"/>
      <c r="M1888" s="154"/>
      <c r="T1888" s="155"/>
      <c r="AT1888" s="151" t="s">
        <v>177</v>
      </c>
      <c r="AU1888" s="151" t="s">
        <v>82</v>
      </c>
      <c r="AV1888" s="12" t="s">
        <v>80</v>
      </c>
      <c r="AW1888" s="12" t="s">
        <v>33</v>
      </c>
      <c r="AX1888" s="12" t="s">
        <v>72</v>
      </c>
      <c r="AY1888" s="151" t="s">
        <v>166</v>
      </c>
    </row>
    <row r="1889" spans="2:65" s="12" customFormat="1" ht="11.25">
      <c r="B1889" s="149"/>
      <c r="D1889" s="150" t="s">
        <v>177</v>
      </c>
      <c r="E1889" s="151" t="s">
        <v>19</v>
      </c>
      <c r="F1889" s="152" t="s">
        <v>2259</v>
      </c>
      <c r="H1889" s="151" t="s">
        <v>19</v>
      </c>
      <c r="I1889" s="153"/>
      <c r="L1889" s="149"/>
      <c r="M1889" s="154"/>
      <c r="T1889" s="155"/>
      <c r="AT1889" s="151" t="s">
        <v>177</v>
      </c>
      <c r="AU1889" s="151" t="s">
        <v>82</v>
      </c>
      <c r="AV1889" s="12" t="s">
        <v>80</v>
      </c>
      <c r="AW1889" s="12" t="s">
        <v>33</v>
      </c>
      <c r="AX1889" s="12" t="s">
        <v>72</v>
      </c>
      <c r="AY1889" s="151" t="s">
        <v>166</v>
      </c>
    </row>
    <row r="1890" spans="2:65" s="1" customFormat="1" ht="24.2" customHeight="1">
      <c r="B1890" s="33"/>
      <c r="C1890" s="132" t="s">
        <v>2270</v>
      </c>
      <c r="D1890" s="132" t="s">
        <v>168</v>
      </c>
      <c r="E1890" s="133" t="s">
        <v>2271</v>
      </c>
      <c r="F1890" s="134" t="s">
        <v>2272</v>
      </c>
      <c r="G1890" s="135" t="s">
        <v>307</v>
      </c>
      <c r="H1890" s="136">
        <v>2</v>
      </c>
      <c r="I1890" s="137"/>
      <c r="J1890" s="138">
        <f>ROUND(I1890*H1890,2)</f>
        <v>0</v>
      </c>
      <c r="K1890" s="134" t="s">
        <v>19</v>
      </c>
      <c r="L1890" s="33"/>
      <c r="M1890" s="139" t="s">
        <v>19</v>
      </c>
      <c r="N1890" s="140" t="s">
        <v>43</v>
      </c>
      <c r="P1890" s="141">
        <f>O1890*H1890</f>
        <v>0</v>
      </c>
      <c r="Q1890" s="141">
        <v>0.12196</v>
      </c>
      <c r="R1890" s="141">
        <f>Q1890*H1890</f>
        <v>0.24392</v>
      </c>
      <c r="S1890" s="141">
        <v>0</v>
      </c>
      <c r="T1890" s="142">
        <f>S1890*H1890</f>
        <v>0</v>
      </c>
      <c r="AR1890" s="143" t="s">
        <v>283</v>
      </c>
      <c r="AT1890" s="143" t="s">
        <v>168</v>
      </c>
      <c r="AU1890" s="143" t="s">
        <v>82</v>
      </c>
      <c r="AY1890" s="18" t="s">
        <v>166</v>
      </c>
      <c r="BE1890" s="144">
        <f>IF(N1890="základní",J1890,0)</f>
        <v>0</v>
      </c>
      <c r="BF1890" s="144">
        <f>IF(N1890="snížená",J1890,0)</f>
        <v>0</v>
      </c>
      <c r="BG1890" s="144">
        <f>IF(N1890="zákl. přenesená",J1890,0)</f>
        <v>0</v>
      </c>
      <c r="BH1890" s="144">
        <f>IF(N1890="sníž. přenesená",J1890,0)</f>
        <v>0</v>
      </c>
      <c r="BI1890" s="144">
        <f>IF(N1890="nulová",J1890,0)</f>
        <v>0</v>
      </c>
      <c r="BJ1890" s="18" t="s">
        <v>80</v>
      </c>
      <c r="BK1890" s="144">
        <f>ROUND(I1890*H1890,2)</f>
        <v>0</v>
      </c>
      <c r="BL1890" s="18" t="s">
        <v>283</v>
      </c>
      <c r="BM1890" s="143" t="s">
        <v>2273</v>
      </c>
    </row>
    <row r="1891" spans="2:65" s="12" customFormat="1" ht="11.25">
      <c r="B1891" s="149"/>
      <c r="D1891" s="150" t="s">
        <v>177</v>
      </c>
      <c r="E1891" s="151" t="s">
        <v>19</v>
      </c>
      <c r="F1891" s="152" t="s">
        <v>2175</v>
      </c>
      <c r="H1891" s="151" t="s">
        <v>19</v>
      </c>
      <c r="I1891" s="153"/>
      <c r="L1891" s="149"/>
      <c r="M1891" s="154"/>
      <c r="T1891" s="155"/>
      <c r="AT1891" s="151" t="s">
        <v>177</v>
      </c>
      <c r="AU1891" s="151" t="s">
        <v>82</v>
      </c>
      <c r="AV1891" s="12" t="s">
        <v>80</v>
      </c>
      <c r="AW1891" s="12" t="s">
        <v>33</v>
      </c>
      <c r="AX1891" s="12" t="s">
        <v>72</v>
      </c>
      <c r="AY1891" s="151" t="s">
        <v>166</v>
      </c>
    </row>
    <row r="1892" spans="2:65" s="13" customFormat="1" ht="11.25">
      <c r="B1892" s="156"/>
      <c r="D1892" s="150" t="s">
        <v>177</v>
      </c>
      <c r="E1892" s="157" t="s">
        <v>19</v>
      </c>
      <c r="F1892" s="158" t="s">
        <v>2274</v>
      </c>
      <c r="H1892" s="159">
        <v>2</v>
      </c>
      <c r="I1892" s="160"/>
      <c r="L1892" s="156"/>
      <c r="M1892" s="161"/>
      <c r="T1892" s="162"/>
      <c r="AT1892" s="157" t="s">
        <v>177</v>
      </c>
      <c r="AU1892" s="157" t="s">
        <v>82</v>
      </c>
      <c r="AV1892" s="13" t="s">
        <v>82</v>
      </c>
      <c r="AW1892" s="13" t="s">
        <v>33</v>
      </c>
      <c r="AX1892" s="13" t="s">
        <v>80</v>
      </c>
      <c r="AY1892" s="157" t="s">
        <v>166</v>
      </c>
    </row>
    <row r="1893" spans="2:65" s="12" customFormat="1" ht="11.25">
      <c r="B1893" s="149"/>
      <c r="D1893" s="150" t="s">
        <v>177</v>
      </c>
      <c r="E1893" s="151" t="s">
        <v>19</v>
      </c>
      <c r="F1893" s="152" t="s">
        <v>2232</v>
      </c>
      <c r="H1893" s="151" t="s">
        <v>19</v>
      </c>
      <c r="I1893" s="153"/>
      <c r="L1893" s="149"/>
      <c r="M1893" s="154"/>
      <c r="T1893" s="155"/>
      <c r="AT1893" s="151" t="s">
        <v>177</v>
      </c>
      <c r="AU1893" s="151" t="s">
        <v>82</v>
      </c>
      <c r="AV1893" s="12" t="s">
        <v>80</v>
      </c>
      <c r="AW1893" s="12" t="s">
        <v>33</v>
      </c>
      <c r="AX1893" s="12" t="s">
        <v>72</v>
      </c>
      <c r="AY1893" s="151" t="s">
        <v>166</v>
      </c>
    </row>
    <row r="1894" spans="2:65" s="12" customFormat="1" ht="11.25">
      <c r="B1894" s="149"/>
      <c r="D1894" s="150" t="s">
        <v>177</v>
      </c>
      <c r="E1894" s="151" t="s">
        <v>19</v>
      </c>
      <c r="F1894" s="152" t="s">
        <v>2186</v>
      </c>
      <c r="H1894" s="151" t="s">
        <v>19</v>
      </c>
      <c r="I1894" s="153"/>
      <c r="L1894" s="149"/>
      <c r="M1894" s="154"/>
      <c r="T1894" s="155"/>
      <c r="AT1894" s="151" t="s">
        <v>177</v>
      </c>
      <c r="AU1894" s="151" t="s">
        <v>82</v>
      </c>
      <c r="AV1894" s="12" t="s">
        <v>80</v>
      </c>
      <c r="AW1894" s="12" t="s">
        <v>33</v>
      </c>
      <c r="AX1894" s="12" t="s">
        <v>72</v>
      </c>
      <c r="AY1894" s="151" t="s">
        <v>166</v>
      </c>
    </row>
    <row r="1895" spans="2:65" s="12" customFormat="1" ht="11.25">
      <c r="B1895" s="149"/>
      <c r="D1895" s="150" t="s">
        <v>177</v>
      </c>
      <c r="E1895" s="151" t="s">
        <v>19</v>
      </c>
      <c r="F1895" s="152" t="s">
        <v>2259</v>
      </c>
      <c r="H1895" s="151" t="s">
        <v>19</v>
      </c>
      <c r="I1895" s="153"/>
      <c r="L1895" s="149"/>
      <c r="M1895" s="154"/>
      <c r="T1895" s="155"/>
      <c r="AT1895" s="151" t="s">
        <v>177</v>
      </c>
      <c r="AU1895" s="151" t="s">
        <v>82</v>
      </c>
      <c r="AV1895" s="12" t="s">
        <v>80</v>
      </c>
      <c r="AW1895" s="12" t="s">
        <v>33</v>
      </c>
      <c r="AX1895" s="12" t="s">
        <v>72</v>
      </c>
      <c r="AY1895" s="151" t="s">
        <v>166</v>
      </c>
    </row>
    <row r="1896" spans="2:65" s="1" customFormat="1" ht="16.5" customHeight="1">
      <c r="B1896" s="33"/>
      <c r="C1896" s="132" t="s">
        <v>2275</v>
      </c>
      <c r="D1896" s="132" t="s">
        <v>168</v>
      </c>
      <c r="E1896" s="133" t="s">
        <v>2276</v>
      </c>
      <c r="F1896" s="134" t="s">
        <v>2277</v>
      </c>
      <c r="G1896" s="135" t="s">
        <v>307</v>
      </c>
      <c r="H1896" s="136">
        <v>1</v>
      </c>
      <c r="I1896" s="137"/>
      <c r="J1896" s="138">
        <f>ROUND(I1896*H1896,2)</f>
        <v>0</v>
      </c>
      <c r="K1896" s="134" t="s">
        <v>19</v>
      </c>
      <c r="L1896" s="33"/>
      <c r="M1896" s="139" t="s">
        <v>19</v>
      </c>
      <c r="N1896" s="140" t="s">
        <v>43</v>
      </c>
      <c r="P1896" s="141">
        <f>O1896*H1896</f>
        <v>0</v>
      </c>
      <c r="Q1896" s="141">
        <v>1.4930000000000001E-2</v>
      </c>
      <c r="R1896" s="141">
        <f>Q1896*H1896</f>
        <v>1.4930000000000001E-2</v>
      </c>
      <c r="S1896" s="141">
        <v>0</v>
      </c>
      <c r="T1896" s="142">
        <f>S1896*H1896</f>
        <v>0</v>
      </c>
      <c r="AR1896" s="143" t="s">
        <v>283</v>
      </c>
      <c r="AT1896" s="143" t="s">
        <v>168</v>
      </c>
      <c r="AU1896" s="143" t="s">
        <v>82</v>
      </c>
      <c r="AY1896" s="18" t="s">
        <v>166</v>
      </c>
      <c r="BE1896" s="144">
        <f>IF(N1896="základní",J1896,0)</f>
        <v>0</v>
      </c>
      <c r="BF1896" s="144">
        <f>IF(N1896="snížená",J1896,0)</f>
        <v>0</v>
      </c>
      <c r="BG1896" s="144">
        <f>IF(N1896="zákl. přenesená",J1896,0)</f>
        <v>0</v>
      </c>
      <c r="BH1896" s="144">
        <f>IF(N1896="sníž. přenesená",J1896,0)</f>
        <v>0</v>
      </c>
      <c r="BI1896" s="144">
        <f>IF(N1896="nulová",J1896,0)</f>
        <v>0</v>
      </c>
      <c r="BJ1896" s="18" t="s">
        <v>80</v>
      </c>
      <c r="BK1896" s="144">
        <f>ROUND(I1896*H1896,2)</f>
        <v>0</v>
      </c>
      <c r="BL1896" s="18" t="s">
        <v>283</v>
      </c>
      <c r="BM1896" s="143" t="s">
        <v>2278</v>
      </c>
    </row>
    <row r="1897" spans="2:65" s="12" customFormat="1" ht="11.25">
      <c r="B1897" s="149"/>
      <c r="D1897" s="150" t="s">
        <v>177</v>
      </c>
      <c r="E1897" s="151" t="s">
        <v>19</v>
      </c>
      <c r="F1897" s="152" t="s">
        <v>2175</v>
      </c>
      <c r="H1897" s="151" t="s">
        <v>19</v>
      </c>
      <c r="I1897" s="153"/>
      <c r="L1897" s="149"/>
      <c r="M1897" s="154"/>
      <c r="T1897" s="155"/>
      <c r="AT1897" s="151" t="s">
        <v>177</v>
      </c>
      <c r="AU1897" s="151" t="s">
        <v>82</v>
      </c>
      <c r="AV1897" s="12" t="s">
        <v>80</v>
      </c>
      <c r="AW1897" s="12" t="s">
        <v>33</v>
      </c>
      <c r="AX1897" s="12" t="s">
        <v>72</v>
      </c>
      <c r="AY1897" s="151" t="s">
        <v>166</v>
      </c>
    </row>
    <row r="1898" spans="2:65" s="13" customFormat="1" ht="11.25">
      <c r="B1898" s="156"/>
      <c r="D1898" s="150" t="s">
        <v>177</v>
      </c>
      <c r="E1898" s="157" t="s">
        <v>19</v>
      </c>
      <c r="F1898" s="158" t="s">
        <v>2279</v>
      </c>
      <c r="H1898" s="159">
        <v>1</v>
      </c>
      <c r="I1898" s="160"/>
      <c r="L1898" s="156"/>
      <c r="M1898" s="161"/>
      <c r="T1898" s="162"/>
      <c r="AT1898" s="157" t="s">
        <v>177</v>
      </c>
      <c r="AU1898" s="157" t="s">
        <v>82</v>
      </c>
      <c r="AV1898" s="13" t="s">
        <v>82</v>
      </c>
      <c r="AW1898" s="13" t="s">
        <v>33</v>
      </c>
      <c r="AX1898" s="13" t="s">
        <v>80</v>
      </c>
      <c r="AY1898" s="157" t="s">
        <v>166</v>
      </c>
    </row>
    <row r="1899" spans="2:65" s="12" customFormat="1" ht="11.25">
      <c r="B1899" s="149"/>
      <c r="D1899" s="150" t="s">
        <v>177</v>
      </c>
      <c r="E1899" s="151" t="s">
        <v>19</v>
      </c>
      <c r="F1899" s="152" t="s">
        <v>2232</v>
      </c>
      <c r="H1899" s="151" t="s">
        <v>19</v>
      </c>
      <c r="I1899" s="153"/>
      <c r="L1899" s="149"/>
      <c r="M1899" s="154"/>
      <c r="T1899" s="155"/>
      <c r="AT1899" s="151" t="s">
        <v>177</v>
      </c>
      <c r="AU1899" s="151" t="s">
        <v>82</v>
      </c>
      <c r="AV1899" s="12" t="s">
        <v>80</v>
      </c>
      <c r="AW1899" s="12" t="s">
        <v>33</v>
      </c>
      <c r="AX1899" s="12" t="s">
        <v>72</v>
      </c>
      <c r="AY1899" s="151" t="s">
        <v>166</v>
      </c>
    </row>
    <row r="1900" spans="2:65" s="12" customFormat="1" ht="11.25">
      <c r="B1900" s="149"/>
      <c r="D1900" s="150" t="s">
        <v>177</v>
      </c>
      <c r="E1900" s="151" t="s">
        <v>19</v>
      </c>
      <c r="F1900" s="152" t="s">
        <v>2186</v>
      </c>
      <c r="H1900" s="151" t="s">
        <v>19</v>
      </c>
      <c r="I1900" s="153"/>
      <c r="L1900" s="149"/>
      <c r="M1900" s="154"/>
      <c r="T1900" s="155"/>
      <c r="AT1900" s="151" t="s">
        <v>177</v>
      </c>
      <c r="AU1900" s="151" t="s">
        <v>82</v>
      </c>
      <c r="AV1900" s="12" t="s">
        <v>80</v>
      </c>
      <c r="AW1900" s="12" t="s">
        <v>33</v>
      </c>
      <c r="AX1900" s="12" t="s">
        <v>72</v>
      </c>
      <c r="AY1900" s="151" t="s">
        <v>166</v>
      </c>
    </row>
    <row r="1901" spans="2:65" s="12" customFormat="1" ht="11.25">
      <c r="B1901" s="149"/>
      <c r="D1901" s="150" t="s">
        <v>177</v>
      </c>
      <c r="E1901" s="151" t="s">
        <v>19</v>
      </c>
      <c r="F1901" s="152" t="s">
        <v>2280</v>
      </c>
      <c r="H1901" s="151" t="s">
        <v>19</v>
      </c>
      <c r="I1901" s="153"/>
      <c r="L1901" s="149"/>
      <c r="M1901" s="154"/>
      <c r="T1901" s="155"/>
      <c r="AT1901" s="151" t="s">
        <v>177</v>
      </c>
      <c r="AU1901" s="151" t="s">
        <v>82</v>
      </c>
      <c r="AV1901" s="12" t="s">
        <v>80</v>
      </c>
      <c r="AW1901" s="12" t="s">
        <v>33</v>
      </c>
      <c r="AX1901" s="12" t="s">
        <v>72</v>
      </c>
      <c r="AY1901" s="151" t="s">
        <v>166</v>
      </c>
    </row>
    <row r="1902" spans="2:65" s="1" customFormat="1" ht="24.2" customHeight="1">
      <c r="B1902" s="33"/>
      <c r="C1902" s="132" t="s">
        <v>2281</v>
      </c>
      <c r="D1902" s="132" t="s">
        <v>168</v>
      </c>
      <c r="E1902" s="133" t="s">
        <v>2282</v>
      </c>
      <c r="F1902" s="134" t="s">
        <v>2283</v>
      </c>
      <c r="G1902" s="135" t="s">
        <v>307</v>
      </c>
      <c r="H1902" s="136">
        <v>2</v>
      </c>
      <c r="I1902" s="137"/>
      <c r="J1902" s="138">
        <f>ROUND(I1902*H1902,2)</f>
        <v>0</v>
      </c>
      <c r="K1902" s="134" t="s">
        <v>19</v>
      </c>
      <c r="L1902" s="33"/>
      <c r="M1902" s="139" t="s">
        <v>19</v>
      </c>
      <c r="N1902" s="140" t="s">
        <v>43</v>
      </c>
      <c r="P1902" s="141">
        <f>O1902*H1902</f>
        <v>0</v>
      </c>
      <c r="Q1902" s="141">
        <v>0.42863000000000001</v>
      </c>
      <c r="R1902" s="141">
        <f>Q1902*H1902</f>
        <v>0.85726000000000002</v>
      </c>
      <c r="S1902" s="141">
        <v>0</v>
      </c>
      <c r="T1902" s="142">
        <f>S1902*H1902</f>
        <v>0</v>
      </c>
      <c r="AR1902" s="143" t="s">
        <v>283</v>
      </c>
      <c r="AT1902" s="143" t="s">
        <v>168</v>
      </c>
      <c r="AU1902" s="143" t="s">
        <v>82</v>
      </c>
      <c r="AY1902" s="18" t="s">
        <v>166</v>
      </c>
      <c r="BE1902" s="144">
        <f>IF(N1902="základní",J1902,0)</f>
        <v>0</v>
      </c>
      <c r="BF1902" s="144">
        <f>IF(N1902="snížená",J1902,0)</f>
        <v>0</v>
      </c>
      <c r="BG1902" s="144">
        <f>IF(N1902="zákl. přenesená",J1902,0)</f>
        <v>0</v>
      </c>
      <c r="BH1902" s="144">
        <f>IF(N1902="sníž. přenesená",J1902,0)</f>
        <v>0</v>
      </c>
      <c r="BI1902" s="144">
        <f>IF(N1902="nulová",J1902,0)</f>
        <v>0</v>
      </c>
      <c r="BJ1902" s="18" t="s">
        <v>80</v>
      </c>
      <c r="BK1902" s="144">
        <f>ROUND(I1902*H1902,2)</f>
        <v>0</v>
      </c>
      <c r="BL1902" s="18" t="s">
        <v>283</v>
      </c>
      <c r="BM1902" s="143" t="s">
        <v>2284</v>
      </c>
    </row>
    <row r="1903" spans="2:65" s="12" customFormat="1" ht="11.25">
      <c r="B1903" s="149"/>
      <c r="D1903" s="150" t="s">
        <v>177</v>
      </c>
      <c r="E1903" s="151" t="s">
        <v>19</v>
      </c>
      <c r="F1903" s="152" t="s">
        <v>2175</v>
      </c>
      <c r="H1903" s="151" t="s">
        <v>19</v>
      </c>
      <c r="I1903" s="153"/>
      <c r="L1903" s="149"/>
      <c r="M1903" s="154"/>
      <c r="T1903" s="155"/>
      <c r="AT1903" s="151" t="s">
        <v>177</v>
      </c>
      <c r="AU1903" s="151" t="s">
        <v>82</v>
      </c>
      <c r="AV1903" s="12" t="s">
        <v>80</v>
      </c>
      <c r="AW1903" s="12" t="s">
        <v>33</v>
      </c>
      <c r="AX1903" s="12" t="s">
        <v>72</v>
      </c>
      <c r="AY1903" s="151" t="s">
        <v>166</v>
      </c>
    </row>
    <row r="1904" spans="2:65" s="13" customFormat="1" ht="11.25">
      <c r="B1904" s="156"/>
      <c r="D1904" s="150" t="s">
        <v>177</v>
      </c>
      <c r="E1904" s="157" t="s">
        <v>19</v>
      </c>
      <c r="F1904" s="158" t="s">
        <v>2285</v>
      </c>
      <c r="H1904" s="159">
        <v>2</v>
      </c>
      <c r="I1904" s="160"/>
      <c r="L1904" s="156"/>
      <c r="M1904" s="161"/>
      <c r="T1904" s="162"/>
      <c r="AT1904" s="157" t="s">
        <v>177</v>
      </c>
      <c r="AU1904" s="157" t="s">
        <v>82</v>
      </c>
      <c r="AV1904" s="13" t="s">
        <v>82</v>
      </c>
      <c r="AW1904" s="13" t="s">
        <v>33</v>
      </c>
      <c r="AX1904" s="13" t="s">
        <v>80</v>
      </c>
      <c r="AY1904" s="157" t="s">
        <v>166</v>
      </c>
    </row>
    <row r="1905" spans="2:65" s="12" customFormat="1" ht="11.25">
      <c r="B1905" s="149"/>
      <c r="D1905" s="150" t="s">
        <v>177</v>
      </c>
      <c r="E1905" s="151" t="s">
        <v>19</v>
      </c>
      <c r="F1905" s="152" t="s">
        <v>2232</v>
      </c>
      <c r="H1905" s="151" t="s">
        <v>19</v>
      </c>
      <c r="I1905" s="153"/>
      <c r="L1905" s="149"/>
      <c r="M1905" s="154"/>
      <c r="T1905" s="155"/>
      <c r="AT1905" s="151" t="s">
        <v>177</v>
      </c>
      <c r="AU1905" s="151" t="s">
        <v>82</v>
      </c>
      <c r="AV1905" s="12" t="s">
        <v>80</v>
      </c>
      <c r="AW1905" s="12" t="s">
        <v>33</v>
      </c>
      <c r="AX1905" s="12" t="s">
        <v>72</v>
      </c>
      <c r="AY1905" s="151" t="s">
        <v>166</v>
      </c>
    </row>
    <row r="1906" spans="2:65" s="12" customFormat="1" ht="11.25">
      <c r="B1906" s="149"/>
      <c r="D1906" s="150" t="s">
        <v>177</v>
      </c>
      <c r="E1906" s="151" t="s">
        <v>19</v>
      </c>
      <c r="F1906" s="152" t="s">
        <v>2186</v>
      </c>
      <c r="H1906" s="151" t="s">
        <v>19</v>
      </c>
      <c r="I1906" s="153"/>
      <c r="L1906" s="149"/>
      <c r="M1906" s="154"/>
      <c r="T1906" s="155"/>
      <c r="AT1906" s="151" t="s">
        <v>177</v>
      </c>
      <c r="AU1906" s="151" t="s">
        <v>82</v>
      </c>
      <c r="AV1906" s="12" t="s">
        <v>80</v>
      </c>
      <c r="AW1906" s="12" t="s">
        <v>33</v>
      </c>
      <c r="AX1906" s="12" t="s">
        <v>72</v>
      </c>
      <c r="AY1906" s="151" t="s">
        <v>166</v>
      </c>
    </row>
    <row r="1907" spans="2:65" s="12" customFormat="1" ht="11.25">
      <c r="B1907" s="149"/>
      <c r="D1907" s="150" t="s">
        <v>177</v>
      </c>
      <c r="E1907" s="151" t="s">
        <v>19</v>
      </c>
      <c r="F1907" s="152" t="s">
        <v>2187</v>
      </c>
      <c r="H1907" s="151" t="s">
        <v>19</v>
      </c>
      <c r="I1907" s="153"/>
      <c r="L1907" s="149"/>
      <c r="M1907" s="154"/>
      <c r="T1907" s="155"/>
      <c r="AT1907" s="151" t="s">
        <v>177</v>
      </c>
      <c r="AU1907" s="151" t="s">
        <v>82</v>
      </c>
      <c r="AV1907" s="12" t="s">
        <v>80</v>
      </c>
      <c r="AW1907" s="12" t="s">
        <v>33</v>
      </c>
      <c r="AX1907" s="12" t="s">
        <v>72</v>
      </c>
      <c r="AY1907" s="151" t="s">
        <v>166</v>
      </c>
    </row>
    <row r="1908" spans="2:65" s="1" customFormat="1" ht="37.9" customHeight="1">
      <c r="B1908" s="33"/>
      <c r="C1908" s="132" t="s">
        <v>2286</v>
      </c>
      <c r="D1908" s="132" t="s">
        <v>168</v>
      </c>
      <c r="E1908" s="133" t="s">
        <v>2287</v>
      </c>
      <c r="F1908" s="134" t="s">
        <v>2288</v>
      </c>
      <c r="G1908" s="135" t="s">
        <v>307</v>
      </c>
      <c r="H1908" s="136">
        <v>1</v>
      </c>
      <c r="I1908" s="137"/>
      <c r="J1908" s="138">
        <f>ROUND(I1908*H1908,2)</f>
        <v>0</v>
      </c>
      <c r="K1908" s="134" t="s">
        <v>19</v>
      </c>
      <c r="L1908" s="33"/>
      <c r="M1908" s="139" t="s">
        <v>19</v>
      </c>
      <c r="N1908" s="140" t="s">
        <v>43</v>
      </c>
      <c r="P1908" s="141">
        <f>O1908*H1908</f>
        <v>0</v>
      </c>
      <c r="Q1908" s="141">
        <v>1.6225099999999999</v>
      </c>
      <c r="R1908" s="141">
        <f>Q1908*H1908</f>
        <v>1.6225099999999999</v>
      </c>
      <c r="S1908" s="141">
        <v>0</v>
      </c>
      <c r="T1908" s="142">
        <f>S1908*H1908</f>
        <v>0</v>
      </c>
      <c r="AR1908" s="143" t="s">
        <v>283</v>
      </c>
      <c r="AT1908" s="143" t="s">
        <v>168</v>
      </c>
      <c r="AU1908" s="143" t="s">
        <v>82</v>
      </c>
      <c r="AY1908" s="18" t="s">
        <v>166</v>
      </c>
      <c r="BE1908" s="144">
        <f>IF(N1908="základní",J1908,0)</f>
        <v>0</v>
      </c>
      <c r="BF1908" s="144">
        <f>IF(N1908="snížená",J1908,0)</f>
        <v>0</v>
      </c>
      <c r="BG1908" s="144">
        <f>IF(N1908="zákl. přenesená",J1908,0)</f>
        <v>0</v>
      </c>
      <c r="BH1908" s="144">
        <f>IF(N1908="sníž. přenesená",J1908,0)</f>
        <v>0</v>
      </c>
      <c r="BI1908" s="144">
        <f>IF(N1908="nulová",J1908,0)</f>
        <v>0</v>
      </c>
      <c r="BJ1908" s="18" t="s">
        <v>80</v>
      </c>
      <c r="BK1908" s="144">
        <f>ROUND(I1908*H1908,2)</f>
        <v>0</v>
      </c>
      <c r="BL1908" s="18" t="s">
        <v>283</v>
      </c>
      <c r="BM1908" s="143" t="s">
        <v>2289</v>
      </c>
    </row>
    <row r="1909" spans="2:65" s="12" customFormat="1" ht="11.25">
      <c r="B1909" s="149"/>
      <c r="D1909" s="150" t="s">
        <v>177</v>
      </c>
      <c r="E1909" s="151" t="s">
        <v>19</v>
      </c>
      <c r="F1909" s="152" t="s">
        <v>2175</v>
      </c>
      <c r="H1909" s="151" t="s">
        <v>19</v>
      </c>
      <c r="I1909" s="153"/>
      <c r="L1909" s="149"/>
      <c r="M1909" s="154"/>
      <c r="T1909" s="155"/>
      <c r="AT1909" s="151" t="s">
        <v>177</v>
      </c>
      <c r="AU1909" s="151" t="s">
        <v>82</v>
      </c>
      <c r="AV1909" s="12" t="s">
        <v>80</v>
      </c>
      <c r="AW1909" s="12" t="s">
        <v>33</v>
      </c>
      <c r="AX1909" s="12" t="s">
        <v>72</v>
      </c>
      <c r="AY1909" s="151" t="s">
        <v>166</v>
      </c>
    </row>
    <row r="1910" spans="2:65" s="13" customFormat="1" ht="11.25">
      <c r="B1910" s="156"/>
      <c r="D1910" s="150" t="s">
        <v>177</v>
      </c>
      <c r="E1910" s="157" t="s">
        <v>19</v>
      </c>
      <c r="F1910" s="158" t="s">
        <v>2290</v>
      </c>
      <c r="H1910" s="159">
        <v>1</v>
      </c>
      <c r="I1910" s="160"/>
      <c r="L1910" s="156"/>
      <c r="M1910" s="161"/>
      <c r="T1910" s="162"/>
      <c r="AT1910" s="157" t="s">
        <v>177</v>
      </c>
      <c r="AU1910" s="157" t="s">
        <v>82</v>
      </c>
      <c r="AV1910" s="13" t="s">
        <v>82</v>
      </c>
      <c r="AW1910" s="13" t="s">
        <v>33</v>
      </c>
      <c r="AX1910" s="13" t="s">
        <v>80</v>
      </c>
      <c r="AY1910" s="157" t="s">
        <v>166</v>
      </c>
    </row>
    <row r="1911" spans="2:65" s="12" customFormat="1" ht="22.5">
      <c r="B1911" s="149"/>
      <c r="D1911" s="150" t="s">
        <v>177</v>
      </c>
      <c r="E1911" s="151" t="s">
        <v>19</v>
      </c>
      <c r="F1911" s="152" t="s">
        <v>2291</v>
      </c>
      <c r="H1911" s="151" t="s">
        <v>19</v>
      </c>
      <c r="I1911" s="153"/>
      <c r="L1911" s="149"/>
      <c r="M1911" s="154"/>
      <c r="T1911" s="155"/>
      <c r="AT1911" s="151" t="s">
        <v>177</v>
      </c>
      <c r="AU1911" s="151" t="s">
        <v>82</v>
      </c>
      <c r="AV1911" s="12" t="s">
        <v>80</v>
      </c>
      <c r="AW1911" s="12" t="s">
        <v>33</v>
      </c>
      <c r="AX1911" s="12" t="s">
        <v>72</v>
      </c>
      <c r="AY1911" s="151" t="s">
        <v>166</v>
      </c>
    </row>
    <row r="1912" spans="2:65" s="12" customFormat="1" ht="11.25">
      <c r="B1912" s="149"/>
      <c r="D1912" s="150" t="s">
        <v>177</v>
      </c>
      <c r="E1912" s="151" t="s">
        <v>19</v>
      </c>
      <c r="F1912" s="152" t="s">
        <v>2232</v>
      </c>
      <c r="H1912" s="151" t="s">
        <v>19</v>
      </c>
      <c r="I1912" s="153"/>
      <c r="L1912" s="149"/>
      <c r="M1912" s="154"/>
      <c r="T1912" s="155"/>
      <c r="AT1912" s="151" t="s">
        <v>177</v>
      </c>
      <c r="AU1912" s="151" t="s">
        <v>82</v>
      </c>
      <c r="AV1912" s="12" t="s">
        <v>80</v>
      </c>
      <c r="AW1912" s="12" t="s">
        <v>33</v>
      </c>
      <c r="AX1912" s="12" t="s">
        <v>72</v>
      </c>
      <c r="AY1912" s="151" t="s">
        <v>166</v>
      </c>
    </row>
    <row r="1913" spans="2:65" s="12" customFormat="1" ht="11.25">
      <c r="B1913" s="149"/>
      <c r="D1913" s="150" t="s">
        <v>177</v>
      </c>
      <c r="E1913" s="151" t="s">
        <v>19</v>
      </c>
      <c r="F1913" s="152" t="s">
        <v>2186</v>
      </c>
      <c r="H1913" s="151" t="s">
        <v>19</v>
      </c>
      <c r="I1913" s="153"/>
      <c r="L1913" s="149"/>
      <c r="M1913" s="154"/>
      <c r="T1913" s="155"/>
      <c r="AT1913" s="151" t="s">
        <v>177</v>
      </c>
      <c r="AU1913" s="151" t="s">
        <v>82</v>
      </c>
      <c r="AV1913" s="12" t="s">
        <v>80</v>
      </c>
      <c r="AW1913" s="12" t="s">
        <v>33</v>
      </c>
      <c r="AX1913" s="12" t="s">
        <v>72</v>
      </c>
      <c r="AY1913" s="151" t="s">
        <v>166</v>
      </c>
    </row>
    <row r="1914" spans="2:65" s="12" customFormat="1" ht="11.25">
      <c r="B1914" s="149"/>
      <c r="D1914" s="150" t="s">
        <v>177</v>
      </c>
      <c r="E1914" s="151" t="s">
        <v>19</v>
      </c>
      <c r="F1914" s="152" t="s">
        <v>2187</v>
      </c>
      <c r="H1914" s="151" t="s">
        <v>19</v>
      </c>
      <c r="I1914" s="153"/>
      <c r="L1914" s="149"/>
      <c r="M1914" s="154"/>
      <c r="T1914" s="155"/>
      <c r="AT1914" s="151" t="s">
        <v>177</v>
      </c>
      <c r="AU1914" s="151" t="s">
        <v>82</v>
      </c>
      <c r="AV1914" s="12" t="s">
        <v>80</v>
      </c>
      <c r="AW1914" s="12" t="s">
        <v>33</v>
      </c>
      <c r="AX1914" s="12" t="s">
        <v>72</v>
      </c>
      <c r="AY1914" s="151" t="s">
        <v>166</v>
      </c>
    </row>
    <row r="1915" spans="2:65" s="1" customFormat="1" ht="16.5" customHeight="1">
      <c r="B1915" s="33"/>
      <c r="C1915" s="132" t="s">
        <v>2292</v>
      </c>
      <c r="D1915" s="132" t="s">
        <v>168</v>
      </c>
      <c r="E1915" s="133" t="s">
        <v>2293</v>
      </c>
      <c r="F1915" s="134" t="s">
        <v>2294</v>
      </c>
      <c r="G1915" s="135" t="s">
        <v>307</v>
      </c>
      <c r="H1915" s="136">
        <v>2</v>
      </c>
      <c r="I1915" s="137"/>
      <c r="J1915" s="138">
        <f>ROUND(I1915*H1915,2)</f>
        <v>0</v>
      </c>
      <c r="K1915" s="134" t="s">
        <v>19</v>
      </c>
      <c r="L1915" s="33"/>
      <c r="M1915" s="139" t="s">
        <v>19</v>
      </c>
      <c r="N1915" s="140" t="s">
        <v>43</v>
      </c>
      <c r="P1915" s="141">
        <f>O1915*H1915</f>
        <v>0</v>
      </c>
      <c r="Q1915" s="141">
        <v>7.2859999999999994E-2</v>
      </c>
      <c r="R1915" s="141">
        <f>Q1915*H1915</f>
        <v>0.14571999999999999</v>
      </c>
      <c r="S1915" s="141">
        <v>0</v>
      </c>
      <c r="T1915" s="142">
        <f>S1915*H1915</f>
        <v>0</v>
      </c>
      <c r="AR1915" s="143" t="s">
        <v>283</v>
      </c>
      <c r="AT1915" s="143" t="s">
        <v>168</v>
      </c>
      <c r="AU1915" s="143" t="s">
        <v>82</v>
      </c>
      <c r="AY1915" s="18" t="s">
        <v>166</v>
      </c>
      <c r="BE1915" s="144">
        <f>IF(N1915="základní",J1915,0)</f>
        <v>0</v>
      </c>
      <c r="BF1915" s="144">
        <f>IF(N1915="snížená",J1915,0)</f>
        <v>0</v>
      </c>
      <c r="BG1915" s="144">
        <f>IF(N1915="zákl. přenesená",J1915,0)</f>
        <v>0</v>
      </c>
      <c r="BH1915" s="144">
        <f>IF(N1915="sníž. přenesená",J1915,0)</f>
        <v>0</v>
      </c>
      <c r="BI1915" s="144">
        <f>IF(N1915="nulová",J1915,0)</f>
        <v>0</v>
      </c>
      <c r="BJ1915" s="18" t="s">
        <v>80</v>
      </c>
      <c r="BK1915" s="144">
        <f>ROUND(I1915*H1915,2)</f>
        <v>0</v>
      </c>
      <c r="BL1915" s="18" t="s">
        <v>283</v>
      </c>
      <c r="BM1915" s="143" t="s">
        <v>2295</v>
      </c>
    </row>
    <row r="1916" spans="2:65" s="12" customFormat="1" ht="11.25">
      <c r="B1916" s="149"/>
      <c r="D1916" s="150" t="s">
        <v>177</v>
      </c>
      <c r="E1916" s="151" t="s">
        <v>19</v>
      </c>
      <c r="F1916" s="152" t="s">
        <v>2175</v>
      </c>
      <c r="H1916" s="151" t="s">
        <v>19</v>
      </c>
      <c r="I1916" s="153"/>
      <c r="L1916" s="149"/>
      <c r="M1916" s="154"/>
      <c r="T1916" s="155"/>
      <c r="AT1916" s="151" t="s">
        <v>177</v>
      </c>
      <c r="AU1916" s="151" t="s">
        <v>82</v>
      </c>
      <c r="AV1916" s="12" t="s">
        <v>80</v>
      </c>
      <c r="AW1916" s="12" t="s">
        <v>33</v>
      </c>
      <c r="AX1916" s="12" t="s">
        <v>72</v>
      </c>
      <c r="AY1916" s="151" t="s">
        <v>166</v>
      </c>
    </row>
    <row r="1917" spans="2:65" s="13" customFormat="1" ht="11.25">
      <c r="B1917" s="156"/>
      <c r="D1917" s="150" t="s">
        <v>177</v>
      </c>
      <c r="E1917" s="157" t="s">
        <v>19</v>
      </c>
      <c r="F1917" s="158" t="s">
        <v>2296</v>
      </c>
      <c r="H1917" s="159">
        <v>2</v>
      </c>
      <c r="I1917" s="160"/>
      <c r="L1917" s="156"/>
      <c r="M1917" s="161"/>
      <c r="T1917" s="162"/>
      <c r="AT1917" s="157" t="s">
        <v>177</v>
      </c>
      <c r="AU1917" s="157" t="s">
        <v>82</v>
      </c>
      <c r="AV1917" s="13" t="s">
        <v>82</v>
      </c>
      <c r="AW1917" s="13" t="s">
        <v>33</v>
      </c>
      <c r="AX1917" s="13" t="s">
        <v>80</v>
      </c>
      <c r="AY1917" s="157" t="s">
        <v>166</v>
      </c>
    </row>
    <row r="1918" spans="2:65" s="12" customFormat="1" ht="11.25">
      <c r="B1918" s="149"/>
      <c r="D1918" s="150" t="s">
        <v>177</v>
      </c>
      <c r="E1918" s="151" t="s">
        <v>19</v>
      </c>
      <c r="F1918" s="152" t="s">
        <v>2232</v>
      </c>
      <c r="H1918" s="151" t="s">
        <v>19</v>
      </c>
      <c r="I1918" s="153"/>
      <c r="L1918" s="149"/>
      <c r="M1918" s="154"/>
      <c r="T1918" s="155"/>
      <c r="AT1918" s="151" t="s">
        <v>177</v>
      </c>
      <c r="AU1918" s="151" t="s">
        <v>82</v>
      </c>
      <c r="AV1918" s="12" t="s">
        <v>80</v>
      </c>
      <c r="AW1918" s="12" t="s">
        <v>33</v>
      </c>
      <c r="AX1918" s="12" t="s">
        <v>72</v>
      </c>
      <c r="AY1918" s="151" t="s">
        <v>166</v>
      </c>
    </row>
    <row r="1919" spans="2:65" s="12" customFormat="1" ht="11.25">
      <c r="B1919" s="149"/>
      <c r="D1919" s="150" t="s">
        <v>177</v>
      </c>
      <c r="E1919" s="151" t="s">
        <v>19</v>
      </c>
      <c r="F1919" s="152" t="s">
        <v>2186</v>
      </c>
      <c r="H1919" s="151" t="s">
        <v>19</v>
      </c>
      <c r="I1919" s="153"/>
      <c r="L1919" s="149"/>
      <c r="M1919" s="154"/>
      <c r="T1919" s="155"/>
      <c r="AT1919" s="151" t="s">
        <v>177</v>
      </c>
      <c r="AU1919" s="151" t="s">
        <v>82</v>
      </c>
      <c r="AV1919" s="12" t="s">
        <v>80</v>
      </c>
      <c r="AW1919" s="12" t="s">
        <v>33</v>
      </c>
      <c r="AX1919" s="12" t="s">
        <v>72</v>
      </c>
      <c r="AY1919" s="151" t="s">
        <v>166</v>
      </c>
    </row>
    <row r="1920" spans="2:65" s="12" customFormat="1" ht="11.25">
      <c r="B1920" s="149"/>
      <c r="D1920" s="150" t="s">
        <v>177</v>
      </c>
      <c r="E1920" s="151" t="s">
        <v>19</v>
      </c>
      <c r="F1920" s="152" t="s">
        <v>2259</v>
      </c>
      <c r="H1920" s="151" t="s">
        <v>19</v>
      </c>
      <c r="I1920" s="153"/>
      <c r="L1920" s="149"/>
      <c r="M1920" s="154"/>
      <c r="T1920" s="155"/>
      <c r="AT1920" s="151" t="s">
        <v>177</v>
      </c>
      <c r="AU1920" s="151" t="s">
        <v>82</v>
      </c>
      <c r="AV1920" s="12" t="s">
        <v>80</v>
      </c>
      <c r="AW1920" s="12" t="s">
        <v>33</v>
      </c>
      <c r="AX1920" s="12" t="s">
        <v>72</v>
      </c>
      <c r="AY1920" s="151" t="s">
        <v>166</v>
      </c>
    </row>
    <row r="1921" spans="2:65" s="1" customFormat="1" ht="16.5" customHeight="1">
      <c r="B1921" s="33"/>
      <c r="C1921" s="132" t="s">
        <v>2297</v>
      </c>
      <c r="D1921" s="132" t="s">
        <v>168</v>
      </c>
      <c r="E1921" s="133" t="s">
        <v>2298</v>
      </c>
      <c r="F1921" s="134" t="s">
        <v>2299</v>
      </c>
      <c r="G1921" s="135" t="s">
        <v>1163</v>
      </c>
      <c r="H1921" s="136">
        <v>1</v>
      </c>
      <c r="I1921" s="137"/>
      <c r="J1921" s="138">
        <f>ROUND(I1921*H1921,2)</f>
        <v>0</v>
      </c>
      <c r="K1921" s="134" t="s">
        <v>19</v>
      </c>
      <c r="L1921" s="33"/>
      <c r="M1921" s="139" t="s">
        <v>19</v>
      </c>
      <c r="N1921" s="140" t="s">
        <v>43</v>
      </c>
      <c r="P1921" s="141">
        <f>O1921*H1921</f>
        <v>0</v>
      </c>
      <c r="Q1921" s="141">
        <v>0</v>
      </c>
      <c r="R1921" s="141">
        <f>Q1921*H1921</f>
        <v>0</v>
      </c>
      <c r="S1921" s="141">
        <v>0</v>
      </c>
      <c r="T1921" s="142">
        <f>S1921*H1921</f>
        <v>0</v>
      </c>
      <c r="AR1921" s="143" t="s">
        <v>283</v>
      </c>
      <c r="AT1921" s="143" t="s">
        <v>168</v>
      </c>
      <c r="AU1921" s="143" t="s">
        <v>82</v>
      </c>
      <c r="AY1921" s="18" t="s">
        <v>166</v>
      </c>
      <c r="BE1921" s="144">
        <f>IF(N1921="základní",J1921,0)</f>
        <v>0</v>
      </c>
      <c r="BF1921" s="144">
        <f>IF(N1921="snížená",J1921,0)</f>
        <v>0</v>
      </c>
      <c r="BG1921" s="144">
        <f>IF(N1921="zákl. přenesená",J1921,0)</f>
        <v>0</v>
      </c>
      <c r="BH1921" s="144">
        <f>IF(N1921="sníž. přenesená",J1921,0)</f>
        <v>0</v>
      </c>
      <c r="BI1921" s="144">
        <f>IF(N1921="nulová",J1921,0)</f>
        <v>0</v>
      </c>
      <c r="BJ1921" s="18" t="s">
        <v>80</v>
      </c>
      <c r="BK1921" s="144">
        <f>ROUND(I1921*H1921,2)</f>
        <v>0</v>
      </c>
      <c r="BL1921" s="18" t="s">
        <v>283</v>
      </c>
      <c r="BM1921" s="143" t="s">
        <v>2300</v>
      </c>
    </row>
    <row r="1922" spans="2:65" s="1" customFormat="1" ht="16.5" customHeight="1">
      <c r="B1922" s="33"/>
      <c r="C1922" s="132" t="s">
        <v>2301</v>
      </c>
      <c r="D1922" s="132" t="s">
        <v>168</v>
      </c>
      <c r="E1922" s="133" t="s">
        <v>2302</v>
      </c>
      <c r="F1922" s="134" t="s">
        <v>2303</v>
      </c>
      <c r="G1922" s="135" t="s">
        <v>1163</v>
      </c>
      <c r="H1922" s="136">
        <v>1</v>
      </c>
      <c r="I1922" s="137"/>
      <c r="J1922" s="138">
        <f>ROUND(I1922*H1922,2)</f>
        <v>0</v>
      </c>
      <c r="K1922" s="134" t="s">
        <v>19</v>
      </c>
      <c r="L1922" s="33"/>
      <c r="M1922" s="139" t="s">
        <v>19</v>
      </c>
      <c r="N1922" s="140" t="s">
        <v>43</v>
      </c>
      <c r="P1922" s="141">
        <f>O1922*H1922</f>
        <v>0</v>
      </c>
      <c r="Q1922" s="141">
        <v>0</v>
      </c>
      <c r="R1922" s="141">
        <f>Q1922*H1922</f>
        <v>0</v>
      </c>
      <c r="S1922" s="141">
        <v>0</v>
      </c>
      <c r="T1922" s="142">
        <f>S1922*H1922</f>
        <v>0</v>
      </c>
      <c r="AR1922" s="143" t="s">
        <v>283</v>
      </c>
      <c r="AT1922" s="143" t="s">
        <v>168</v>
      </c>
      <c r="AU1922" s="143" t="s">
        <v>82</v>
      </c>
      <c r="AY1922" s="18" t="s">
        <v>166</v>
      </c>
      <c r="BE1922" s="144">
        <f>IF(N1922="základní",J1922,0)</f>
        <v>0</v>
      </c>
      <c r="BF1922" s="144">
        <f>IF(N1922="snížená",J1922,0)</f>
        <v>0</v>
      </c>
      <c r="BG1922" s="144">
        <f>IF(N1922="zákl. přenesená",J1922,0)</f>
        <v>0</v>
      </c>
      <c r="BH1922" s="144">
        <f>IF(N1922="sníž. přenesená",J1922,0)</f>
        <v>0</v>
      </c>
      <c r="BI1922" s="144">
        <f>IF(N1922="nulová",J1922,0)</f>
        <v>0</v>
      </c>
      <c r="BJ1922" s="18" t="s">
        <v>80</v>
      </c>
      <c r="BK1922" s="144">
        <f>ROUND(I1922*H1922,2)</f>
        <v>0</v>
      </c>
      <c r="BL1922" s="18" t="s">
        <v>283</v>
      </c>
      <c r="BM1922" s="143" t="s">
        <v>2304</v>
      </c>
    </row>
    <row r="1923" spans="2:65" s="12" customFormat="1" ht="11.25">
      <c r="B1923" s="149"/>
      <c r="D1923" s="150" t="s">
        <v>177</v>
      </c>
      <c r="E1923" s="151" t="s">
        <v>19</v>
      </c>
      <c r="F1923" s="152" t="s">
        <v>191</v>
      </c>
      <c r="H1923" s="151" t="s">
        <v>19</v>
      </c>
      <c r="I1923" s="153"/>
      <c r="L1923" s="149"/>
      <c r="M1923" s="154"/>
      <c r="T1923" s="155"/>
      <c r="AT1923" s="151" t="s">
        <v>177</v>
      </c>
      <c r="AU1923" s="151" t="s">
        <v>82</v>
      </c>
      <c r="AV1923" s="12" t="s">
        <v>80</v>
      </c>
      <c r="AW1923" s="12" t="s">
        <v>33</v>
      </c>
      <c r="AX1923" s="12" t="s">
        <v>72</v>
      </c>
      <c r="AY1923" s="151" t="s">
        <v>166</v>
      </c>
    </row>
    <row r="1924" spans="2:65" s="13" customFormat="1" ht="11.25">
      <c r="B1924" s="156"/>
      <c r="D1924" s="150" t="s">
        <v>177</v>
      </c>
      <c r="E1924" s="157" t="s">
        <v>19</v>
      </c>
      <c r="F1924" s="158" t="s">
        <v>80</v>
      </c>
      <c r="H1924" s="159">
        <v>1</v>
      </c>
      <c r="I1924" s="160"/>
      <c r="L1924" s="156"/>
      <c r="M1924" s="161"/>
      <c r="T1924" s="162"/>
      <c r="AT1924" s="157" t="s">
        <v>177</v>
      </c>
      <c r="AU1924" s="157" t="s">
        <v>82</v>
      </c>
      <c r="AV1924" s="13" t="s">
        <v>82</v>
      </c>
      <c r="AW1924" s="13" t="s">
        <v>33</v>
      </c>
      <c r="AX1924" s="13" t="s">
        <v>80</v>
      </c>
      <c r="AY1924" s="157" t="s">
        <v>166</v>
      </c>
    </row>
    <row r="1925" spans="2:65" s="1" customFormat="1" ht="16.5" customHeight="1">
      <c r="B1925" s="33"/>
      <c r="C1925" s="132" t="s">
        <v>2305</v>
      </c>
      <c r="D1925" s="132" t="s">
        <v>168</v>
      </c>
      <c r="E1925" s="133" t="s">
        <v>2306</v>
      </c>
      <c r="F1925" s="134" t="s">
        <v>2307</v>
      </c>
      <c r="G1925" s="135" t="s">
        <v>2308</v>
      </c>
      <c r="H1925" s="136">
        <v>1</v>
      </c>
      <c r="I1925" s="137"/>
      <c r="J1925" s="138">
        <f>ROUND(I1925*H1925,2)</f>
        <v>0</v>
      </c>
      <c r="K1925" s="134" t="s">
        <v>19</v>
      </c>
      <c r="L1925" s="33"/>
      <c r="M1925" s="139" t="s">
        <v>19</v>
      </c>
      <c r="N1925" s="140" t="s">
        <v>43</v>
      </c>
      <c r="P1925" s="141">
        <f>O1925*H1925</f>
        <v>0</v>
      </c>
      <c r="Q1925" s="141">
        <v>0</v>
      </c>
      <c r="R1925" s="141">
        <f>Q1925*H1925</f>
        <v>0</v>
      </c>
      <c r="S1925" s="141">
        <v>0</v>
      </c>
      <c r="T1925" s="142">
        <f>S1925*H1925</f>
        <v>0</v>
      </c>
      <c r="AR1925" s="143" t="s">
        <v>283</v>
      </c>
      <c r="AT1925" s="143" t="s">
        <v>168</v>
      </c>
      <c r="AU1925" s="143" t="s">
        <v>82</v>
      </c>
      <c r="AY1925" s="18" t="s">
        <v>166</v>
      </c>
      <c r="BE1925" s="144">
        <f>IF(N1925="základní",J1925,0)</f>
        <v>0</v>
      </c>
      <c r="BF1925" s="144">
        <f>IF(N1925="snížená",J1925,0)</f>
        <v>0</v>
      </c>
      <c r="BG1925" s="144">
        <f>IF(N1925="zákl. přenesená",J1925,0)</f>
        <v>0</v>
      </c>
      <c r="BH1925" s="144">
        <f>IF(N1925="sníž. přenesená",J1925,0)</f>
        <v>0</v>
      </c>
      <c r="BI1925" s="144">
        <f>IF(N1925="nulová",J1925,0)</f>
        <v>0</v>
      </c>
      <c r="BJ1925" s="18" t="s">
        <v>80</v>
      </c>
      <c r="BK1925" s="144">
        <f>ROUND(I1925*H1925,2)</f>
        <v>0</v>
      </c>
      <c r="BL1925" s="18" t="s">
        <v>283</v>
      </c>
      <c r="BM1925" s="143" t="s">
        <v>2309</v>
      </c>
    </row>
    <row r="1926" spans="2:65" s="12" customFormat="1" ht="11.25">
      <c r="B1926" s="149"/>
      <c r="D1926" s="150" t="s">
        <v>177</v>
      </c>
      <c r="E1926" s="151" t="s">
        <v>19</v>
      </c>
      <c r="F1926" s="152" t="s">
        <v>876</v>
      </c>
      <c r="H1926" s="151" t="s">
        <v>19</v>
      </c>
      <c r="I1926" s="153"/>
      <c r="L1926" s="149"/>
      <c r="M1926" s="154"/>
      <c r="T1926" s="155"/>
      <c r="AT1926" s="151" t="s">
        <v>177</v>
      </c>
      <c r="AU1926" s="151" t="s">
        <v>82</v>
      </c>
      <c r="AV1926" s="12" t="s">
        <v>80</v>
      </c>
      <c r="AW1926" s="12" t="s">
        <v>33</v>
      </c>
      <c r="AX1926" s="12" t="s">
        <v>72</v>
      </c>
      <c r="AY1926" s="151" t="s">
        <v>166</v>
      </c>
    </row>
    <row r="1927" spans="2:65" s="12" customFormat="1" ht="22.5">
      <c r="B1927" s="149"/>
      <c r="D1927" s="150" t="s">
        <v>177</v>
      </c>
      <c r="E1927" s="151" t="s">
        <v>19</v>
      </c>
      <c r="F1927" s="152" t="s">
        <v>2310</v>
      </c>
      <c r="H1927" s="151" t="s">
        <v>19</v>
      </c>
      <c r="I1927" s="153"/>
      <c r="L1927" s="149"/>
      <c r="M1927" s="154"/>
      <c r="T1927" s="155"/>
      <c r="AT1927" s="151" t="s">
        <v>177</v>
      </c>
      <c r="AU1927" s="151" t="s">
        <v>82</v>
      </c>
      <c r="AV1927" s="12" t="s">
        <v>80</v>
      </c>
      <c r="AW1927" s="12" t="s">
        <v>33</v>
      </c>
      <c r="AX1927" s="12" t="s">
        <v>72</v>
      </c>
      <c r="AY1927" s="151" t="s">
        <v>166</v>
      </c>
    </row>
    <row r="1928" spans="2:65" s="13" customFormat="1" ht="11.25">
      <c r="B1928" s="156"/>
      <c r="D1928" s="150" t="s">
        <v>177</v>
      </c>
      <c r="E1928" s="157" t="s">
        <v>19</v>
      </c>
      <c r="F1928" s="158" t="s">
        <v>2311</v>
      </c>
      <c r="H1928" s="159">
        <v>1</v>
      </c>
      <c r="I1928" s="160"/>
      <c r="L1928" s="156"/>
      <c r="M1928" s="161"/>
      <c r="T1928" s="162"/>
      <c r="AT1928" s="157" t="s">
        <v>177</v>
      </c>
      <c r="AU1928" s="157" t="s">
        <v>82</v>
      </c>
      <c r="AV1928" s="13" t="s">
        <v>82</v>
      </c>
      <c r="AW1928" s="13" t="s">
        <v>33</v>
      </c>
      <c r="AX1928" s="13" t="s">
        <v>80</v>
      </c>
      <c r="AY1928" s="157" t="s">
        <v>166</v>
      </c>
    </row>
    <row r="1929" spans="2:65" s="1" customFormat="1" ht="16.5" customHeight="1">
      <c r="B1929" s="33"/>
      <c r="C1929" s="132" t="s">
        <v>2312</v>
      </c>
      <c r="D1929" s="132" t="s">
        <v>168</v>
      </c>
      <c r="E1929" s="133" t="s">
        <v>2313</v>
      </c>
      <c r="F1929" s="134" t="s">
        <v>2314</v>
      </c>
      <c r="G1929" s="135" t="s">
        <v>2308</v>
      </c>
      <c r="H1929" s="136">
        <v>1</v>
      </c>
      <c r="I1929" s="137"/>
      <c r="J1929" s="138">
        <f>ROUND(I1929*H1929,2)</f>
        <v>0</v>
      </c>
      <c r="K1929" s="134" t="s">
        <v>19</v>
      </c>
      <c r="L1929" s="33"/>
      <c r="M1929" s="139" t="s">
        <v>19</v>
      </c>
      <c r="N1929" s="140" t="s">
        <v>43</v>
      </c>
      <c r="P1929" s="141">
        <f>O1929*H1929</f>
        <v>0</v>
      </c>
      <c r="Q1929" s="141">
        <v>0</v>
      </c>
      <c r="R1929" s="141">
        <f>Q1929*H1929</f>
        <v>0</v>
      </c>
      <c r="S1929" s="141">
        <v>0</v>
      </c>
      <c r="T1929" s="142">
        <f>S1929*H1929</f>
        <v>0</v>
      </c>
      <c r="AR1929" s="143" t="s">
        <v>283</v>
      </c>
      <c r="AT1929" s="143" t="s">
        <v>168</v>
      </c>
      <c r="AU1929" s="143" t="s">
        <v>82</v>
      </c>
      <c r="AY1929" s="18" t="s">
        <v>166</v>
      </c>
      <c r="BE1929" s="144">
        <f>IF(N1929="základní",J1929,0)</f>
        <v>0</v>
      </c>
      <c r="BF1929" s="144">
        <f>IF(N1929="snížená",J1929,0)</f>
        <v>0</v>
      </c>
      <c r="BG1929" s="144">
        <f>IF(N1929="zákl. přenesená",J1929,0)</f>
        <v>0</v>
      </c>
      <c r="BH1929" s="144">
        <f>IF(N1929="sníž. přenesená",J1929,0)</f>
        <v>0</v>
      </c>
      <c r="BI1929" s="144">
        <f>IF(N1929="nulová",J1929,0)</f>
        <v>0</v>
      </c>
      <c r="BJ1929" s="18" t="s">
        <v>80</v>
      </c>
      <c r="BK1929" s="144">
        <f>ROUND(I1929*H1929,2)</f>
        <v>0</v>
      </c>
      <c r="BL1929" s="18" t="s">
        <v>283</v>
      </c>
      <c r="BM1929" s="143" t="s">
        <v>2315</v>
      </c>
    </row>
    <row r="1930" spans="2:65" s="12" customFormat="1" ht="11.25">
      <c r="B1930" s="149"/>
      <c r="D1930" s="150" t="s">
        <v>177</v>
      </c>
      <c r="E1930" s="151" t="s">
        <v>19</v>
      </c>
      <c r="F1930" s="152" t="s">
        <v>876</v>
      </c>
      <c r="H1930" s="151" t="s">
        <v>19</v>
      </c>
      <c r="I1930" s="153"/>
      <c r="L1930" s="149"/>
      <c r="M1930" s="154"/>
      <c r="T1930" s="155"/>
      <c r="AT1930" s="151" t="s">
        <v>177</v>
      </c>
      <c r="AU1930" s="151" t="s">
        <v>82</v>
      </c>
      <c r="AV1930" s="12" t="s">
        <v>80</v>
      </c>
      <c r="AW1930" s="12" t="s">
        <v>33</v>
      </c>
      <c r="AX1930" s="12" t="s">
        <v>72</v>
      </c>
      <c r="AY1930" s="151" t="s">
        <v>166</v>
      </c>
    </row>
    <row r="1931" spans="2:65" s="13" customFormat="1" ht="11.25">
      <c r="B1931" s="156"/>
      <c r="D1931" s="150" t="s">
        <v>177</v>
      </c>
      <c r="E1931" s="157" t="s">
        <v>19</v>
      </c>
      <c r="F1931" s="158" t="s">
        <v>2311</v>
      </c>
      <c r="H1931" s="159">
        <v>1</v>
      </c>
      <c r="I1931" s="160"/>
      <c r="L1931" s="156"/>
      <c r="M1931" s="161"/>
      <c r="T1931" s="162"/>
      <c r="AT1931" s="157" t="s">
        <v>177</v>
      </c>
      <c r="AU1931" s="157" t="s">
        <v>82</v>
      </c>
      <c r="AV1931" s="13" t="s">
        <v>82</v>
      </c>
      <c r="AW1931" s="13" t="s">
        <v>33</v>
      </c>
      <c r="AX1931" s="13" t="s">
        <v>80</v>
      </c>
      <c r="AY1931" s="157" t="s">
        <v>166</v>
      </c>
    </row>
    <row r="1932" spans="2:65" s="1" customFormat="1" ht="16.5" customHeight="1">
      <c r="B1932" s="33"/>
      <c r="C1932" s="132" t="s">
        <v>2316</v>
      </c>
      <c r="D1932" s="132" t="s">
        <v>168</v>
      </c>
      <c r="E1932" s="133" t="s">
        <v>2317</v>
      </c>
      <c r="F1932" s="134" t="s">
        <v>2318</v>
      </c>
      <c r="G1932" s="135" t="s">
        <v>280</v>
      </c>
      <c r="H1932" s="136">
        <v>457.39</v>
      </c>
      <c r="I1932" s="137"/>
      <c r="J1932" s="138">
        <f>ROUND(I1932*H1932,2)</f>
        <v>0</v>
      </c>
      <c r="K1932" s="134" t="s">
        <v>19</v>
      </c>
      <c r="L1932" s="33"/>
      <c r="M1932" s="139" t="s">
        <v>19</v>
      </c>
      <c r="N1932" s="140" t="s">
        <v>43</v>
      </c>
      <c r="P1932" s="141">
        <f>O1932*H1932</f>
        <v>0</v>
      </c>
      <c r="Q1932" s="141">
        <v>1E-3</v>
      </c>
      <c r="R1932" s="141">
        <f>Q1932*H1932</f>
        <v>0.45739000000000002</v>
      </c>
      <c r="S1932" s="141">
        <v>0</v>
      </c>
      <c r="T1932" s="142">
        <f>S1932*H1932</f>
        <v>0</v>
      </c>
      <c r="AR1932" s="143" t="s">
        <v>283</v>
      </c>
      <c r="AT1932" s="143" t="s">
        <v>168</v>
      </c>
      <c r="AU1932" s="143" t="s">
        <v>82</v>
      </c>
      <c r="AY1932" s="18" t="s">
        <v>166</v>
      </c>
      <c r="BE1932" s="144">
        <f>IF(N1932="základní",J1932,0)</f>
        <v>0</v>
      </c>
      <c r="BF1932" s="144">
        <f>IF(N1932="snížená",J1932,0)</f>
        <v>0</v>
      </c>
      <c r="BG1932" s="144">
        <f>IF(N1932="zákl. přenesená",J1932,0)</f>
        <v>0</v>
      </c>
      <c r="BH1932" s="144">
        <f>IF(N1932="sníž. přenesená",J1932,0)</f>
        <v>0</v>
      </c>
      <c r="BI1932" s="144">
        <f>IF(N1932="nulová",J1932,0)</f>
        <v>0</v>
      </c>
      <c r="BJ1932" s="18" t="s">
        <v>80</v>
      </c>
      <c r="BK1932" s="144">
        <f>ROUND(I1932*H1932,2)</f>
        <v>0</v>
      </c>
      <c r="BL1932" s="18" t="s">
        <v>283</v>
      </c>
      <c r="BM1932" s="143" t="s">
        <v>2319</v>
      </c>
    </row>
    <row r="1933" spans="2:65" s="12" customFormat="1" ht="11.25">
      <c r="B1933" s="149"/>
      <c r="D1933" s="150" t="s">
        <v>177</v>
      </c>
      <c r="E1933" s="151" t="s">
        <v>19</v>
      </c>
      <c r="F1933" s="152" t="s">
        <v>2175</v>
      </c>
      <c r="H1933" s="151" t="s">
        <v>19</v>
      </c>
      <c r="I1933" s="153"/>
      <c r="L1933" s="149"/>
      <c r="M1933" s="154"/>
      <c r="T1933" s="155"/>
      <c r="AT1933" s="151" t="s">
        <v>177</v>
      </c>
      <c r="AU1933" s="151" t="s">
        <v>82</v>
      </c>
      <c r="AV1933" s="12" t="s">
        <v>80</v>
      </c>
      <c r="AW1933" s="12" t="s">
        <v>33</v>
      </c>
      <c r="AX1933" s="12" t="s">
        <v>72</v>
      </c>
      <c r="AY1933" s="151" t="s">
        <v>166</v>
      </c>
    </row>
    <row r="1934" spans="2:65" s="12" customFormat="1" ht="11.25">
      <c r="B1934" s="149"/>
      <c r="D1934" s="150" t="s">
        <v>177</v>
      </c>
      <c r="E1934" s="151" t="s">
        <v>19</v>
      </c>
      <c r="F1934" s="152" t="s">
        <v>2232</v>
      </c>
      <c r="H1934" s="151" t="s">
        <v>19</v>
      </c>
      <c r="I1934" s="153"/>
      <c r="L1934" s="149"/>
      <c r="M1934" s="154"/>
      <c r="T1934" s="155"/>
      <c r="AT1934" s="151" t="s">
        <v>177</v>
      </c>
      <c r="AU1934" s="151" t="s">
        <v>82</v>
      </c>
      <c r="AV1934" s="12" t="s">
        <v>80</v>
      </c>
      <c r="AW1934" s="12" t="s">
        <v>33</v>
      </c>
      <c r="AX1934" s="12" t="s">
        <v>72</v>
      </c>
      <c r="AY1934" s="151" t="s">
        <v>166</v>
      </c>
    </row>
    <row r="1935" spans="2:65" s="12" customFormat="1" ht="11.25">
      <c r="B1935" s="149"/>
      <c r="D1935" s="150" t="s">
        <v>177</v>
      </c>
      <c r="E1935" s="151" t="s">
        <v>19</v>
      </c>
      <c r="F1935" s="152" t="s">
        <v>2186</v>
      </c>
      <c r="H1935" s="151" t="s">
        <v>19</v>
      </c>
      <c r="I1935" s="153"/>
      <c r="L1935" s="149"/>
      <c r="M1935" s="154"/>
      <c r="T1935" s="155"/>
      <c r="AT1935" s="151" t="s">
        <v>177</v>
      </c>
      <c r="AU1935" s="151" t="s">
        <v>82</v>
      </c>
      <c r="AV1935" s="12" t="s">
        <v>80</v>
      </c>
      <c r="AW1935" s="12" t="s">
        <v>33</v>
      </c>
      <c r="AX1935" s="12" t="s">
        <v>72</v>
      </c>
      <c r="AY1935" s="151" t="s">
        <v>166</v>
      </c>
    </row>
    <row r="1936" spans="2:65" s="12" customFormat="1" ht="11.25">
      <c r="B1936" s="149"/>
      <c r="D1936" s="150" t="s">
        <v>177</v>
      </c>
      <c r="E1936" s="151" t="s">
        <v>19</v>
      </c>
      <c r="F1936" s="152" t="s">
        <v>2259</v>
      </c>
      <c r="H1936" s="151" t="s">
        <v>19</v>
      </c>
      <c r="I1936" s="153"/>
      <c r="L1936" s="149"/>
      <c r="M1936" s="154"/>
      <c r="T1936" s="155"/>
      <c r="AT1936" s="151" t="s">
        <v>177</v>
      </c>
      <c r="AU1936" s="151" t="s">
        <v>82</v>
      </c>
      <c r="AV1936" s="12" t="s">
        <v>80</v>
      </c>
      <c r="AW1936" s="12" t="s">
        <v>33</v>
      </c>
      <c r="AX1936" s="12" t="s">
        <v>72</v>
      </c>
      <c r="AY1936" s="151" t="s">
        <v>166</v>
      </c>
    </row>
    <row r="1937" spans="2:65" s="13" customFormat="1" ht="11.25">
      <c r="B1937" s="156"/>
      <c r="D1937" s="150" t="s">
        <v>177</v>
      </c>
      <c r="E1937" s="157" t="s">
        <v>19</v>
      </c>
      <c r="F1937" s="158" t="s">
        <v>2320</v>
      </c>
      <c r="H1937" s="159">
        <v>86.16</v>
      </c>
      <c r="I1937" s="160"/>
      <c r="L1937" s="156"/>
      <c r="M1937" s="161"/>
      <c r="T1937" s="162"/>
      <c r="AT1937" s="157" t="s">
        <v>177</v>
      </c>
      <c r="AU1937" s="157" t="s">
        <v>82</v>
      </c>
      <c r="AV1937" s="13" t="s">
        <v>82</v>
      </c>
      <c r="AW1937" s="13" t="s">
        <v>33</v>
      </c>
      <c r="AX1937" s="13" t="s">
        <v>72</v>
      </c>
      <c r="AY1937" s="157" t="s">
        <v>166</v>
      </c>
    </row>
    <row r="1938" spans="2:65" s="13" customFormat="1" ht="11.25">
      <c r="B1938" s="156"/>
      <c r="D1938" s="150" t="s">
        <v>177</v>
      </c>
      <c r="E1938" s="157" t="s">
        <v>19</v>
      </c>
      <c r="F1938" s="158" t="s">
        <v>2321</v>
      </c>
      <c r="H1938" s="159">
        <v>48.3</v>
      </c>
      <c r="I1938" s="160"/>
      <c r="L1938" s="156"/>
      <c r="M1938" s="161"/>
      <c r="T1938" s="162"/>
      <c r="AT1938" s="157" t="s">
        <v>177</v>
      </c>
      <c r="AU1938" s="157" t="s">
        <v>82</v>
      </c>
      <c r="AV1938" s="13" t="s">
        <v>82</v>
      </c>
      <c r="AW1938" s="13" t="s">
        <v>33</v>
      </c>
      <c r="AX1938" s="13" t="s">
        <v>72</v>
      </c>
      <c r="AY1938" s="157" t="s">
        <v>166</v>
      </c>
    </row>
    <row r="1939" spans="2:65" s="13" customFormat="1" ht="11.25">
      <c r="B1939" s="156"/>
      <c r="D1939" s="150" t="s">
        <v>177</v>
      </c>
      <c r="E1939" s="157" t="s">
        <v>19</v>
      </c>
      <c r="F1939" s="158" t="s">
        <v>2322</v>
      </c>
      <c r="H1939" s="159">
        <v>162.93</v>
      </c>
      <c r="I1939" s="160"/>
      <c r="L1939" s="156"/>
      <c r="M1939" s="161"/>
      <c r="T1939" s="162"/>
      <c r="AT1939" s="157" t="s">
        <v>177</v>
      </c>
      <c r="AU1939" s="157" t="s">
        <v>82</v>
      </c>
      <c r="AV1939" s="13" t="s">
        <v>82</v>
      </c>
      <c r="AW1939" s="13" t="s">
        <v>33</v>
      </c>
      <c r="AX1939" s="13" t="s">
        <v>72</v>
      </c>
      <c r="AY1939" s="157" t="s">
        <v>166</v>
      </c>
    </row>
    <row r="1940" spans="2:65" s="13" customFormat="1" ht="11.25">
      <c r="B1940" s="156"/>
      <c r="D1940" s="150" t="s">
        <v>177</v>
      </c>
      <c r="E1940" s="157" t="s">
        <v>19</v>
      </c>
      <c r="F1940" s="158" t="s">
        <v>2323</v>
      </c>
      <c r="H1940" s="159">
        <v>160</v>
      </c>
      <c r="I1940" s="160"/>
      <c r="L1940" s="156"/>
      <c r="M1940" s="161"/>
      <c r="T1940" s="162"/>
      <c r="AT1940" s="157" t="s">
        <v>177</v>
      </c>
      <c r="AU1940" s="157" t="s">
        <v>82</v>
      </c>
      <c r="AV1940" s="13" t="s">
        <v>82</v>
      </c>
      <c r="AW1940" s="13" t="s">
        <v>33</v>
      </c>
      <c r="AX1940" s="13" t="s">
        <v>72</v>
      </c>
      <c r="AY1940" s="157" t="s">
        <v>166</v>
      </c>
    </row>
    <row r="1941" spans="2:65" s="14" customFormat="1" ht="11.25">
      <c r="B1941" s="163"/>
      <c r="D1941" s="150" t="s">
        <v>177</v>
      </c>
      <c r="E1941" s="164" t="s">
        <v>19</v>
      </c>
      <c r="F1941" s="165" t="s">
        <v>206</v>
      </c>
      <c r="H1941" s="166">
        <v>457.39</v>
      </c>
      <c r="I1941" s="167"/>
      <c r="L1941" s="163"/>
      <c r="M1941" s="168"/>
      <c r="T1941" s="169"/>
      <c r="AT1941" s="164" t="s">
        <v>177</v>
      </c>
      <c r="AU1941" s="164" t="s">
        <v>82</v>
      </c>
      <c r="AV1941" s="14" t="s">
        <v>173</v>
      </c>
      <c r="AW1941" s="14" t="s">
        <v>33</v>
      </c>
      <c r="AX1941" s="14" t="s">
        <v>80</v>
      </c>
      <c r="AY1941" s="164" t="s">
        <v>166</v>
      </c>
    </row>
    <row r="1942" spans="2:65" s="1" customFormat="1" ht="21.75" customHeight="1">
      <c r="B1942" s="33"/>
      <c r="C1942" s="132" t="s">
        <v>2324</v>
      </c>
      <c r="D1942" s="132" t="s">
        <v>168</v>
      </c>
      <c r="E1942" s="133" t="s">
        <v>2325</v>
      </c>
      <c r="F1942" s="134" t="s">
        <v>2326</v>
      </c>
      <c r="G1942" s="135" t="s">
        <v>307</v>
      </c>
      <c r="H1942" s="136">
        <v>2</v>
      </c>
      <c r="I1942" s="137"/>
      <c r="J1942" s="138">
        <f>ROUND(I1942*H1942,2)</f>
        <v>0</v>
      </c>
      <c r="K1942" s="134" t="s">
        <v>19</v>
      </c>
      <c r="L1942" s="33"/>
      <c r="M1942" s="139" t="s">
        <v>19</v>
      </c>
      <c r="N1942" s="140" t="s">
        <v>43</v>
      </c>
      <c r="P1942" s="141">
        <f>O1942*H1942</f>
        <v>0</v>
      </c>
      <c r="Q1942" s="141">
        <v>5.3920000000000003E-2</v>
      </c>
      <c r="R1942" s="141">
        <f>Q1942*H1942</f>
        <v>0.10784000000000001</v>
      </c>
      <c r="S1942" s="141">
        <v>0</v>
      </c>
      <c r="T1942" s="142">
        <f>S1942*H1942</f>
        <v>0</v>
      </c>
      <c r="AR1942" s="143" t="s">
        <v>283</v>
      </c>
      <c r="AT1942" s="143" t="s">
        <v>168</v>
      </c>
      <c r="AU1942" s="143" t="s">
        <v>82</v>
      </c>
      <c r="AY1942" s="18" t="s">
        <v>166</v>
      </c>
      <c r="BE1942" s="144">
        <f>IF(N1942="základní",J1942,0)</f>
        <v>0</v>
      </c>
      <c r="BF1942" s="144">
        <f>IF(N1942="snížená",J1942,0)</f>
        <v>0</v>
      </c>
      <c r="BG1942" s="144">
        <f>IF(N1942="zákl. přenesená",J1942,0)</f>
        <v>0</v>
      </c>
      <c r="BH1942" s="144">
        <f>IF(N1942="sníž. přenesená",J1942,0)</f>
        <v>0</v>
      </c>
      <c r="BI1942" s="144">
        <f>IF(N1942="nulová",J1942,0)</f>
        <v>0</v>
      </c>
      <c r="BJ1942" s="18" t="s">
        <v>80</v>
      </c>
      <c r="BK1942" s="144">
        <f>ROUND(I1942*H1942,2)</f>
        <v>0</v>
      </c>
      <c r="BL1942" s="18" t="s">
        <v>283</v>
      </c>
      <c r="BM1942" s="143" t="s">
        <v>2327</v>
      </c>
    </row>
    <row r="1943" spans="2:65" s="12" customFormat="1" ht="11.25">
      <c r="B1943" s="149"/>
      <c r="D1943" s="150" t="s">
        <v>177</v>
      </c>
      <c r="E1943" s="151" t="s">
        <v>19</v>
      </c>
      <c r="F1943" s="152" t="s">
        <v>2175</v>
      </c>
      <c r="H1943" s="151" t="s">
        <v>19</v>
      </c>
      <c r="I1943" s="153"/>
      <c r="L1943" s="149"/>
      <c r="M1943" s="154"/>
      <c r="T1943" s="155"/>
      <c r="AT1943" s="151" t="s">
        <v>177</v>
      </c>
      <c r="AU1943" s="151" t="s">
        <v>82</v>
      </c>
      <c r="AV1943" s="12" t="s">
        <v>80</v>
      </c>
      <c r="AW1943" s="12" t="s">
        <v>33</v>
      </c>
      <c r="AX1943" s="12" t="s">
        <v>72</v>
      </c>
      <c r="AY1943" s="151" t="s">
        <v>166</v>
      </c>
    </row>
    <row r="1944" spans="2:65" s="13" customFormat="1" ht="11.25">
      <c r="B1944" s="156"/>
      <c r="D1944" s="150" t="s">
        <v>177</v>
      </c>
      <c r="E1944" s="157" t="s">
        <v>19</v>
      </c>
      <c r="F1944" s="158" t="s">
        <v>2328</v>
      </c>
      <c r="H1944" s="159">
        <v>2</v>
      </c>
      <c r="I1944" s="160"/>
      <c r="L1944" s="156"/>
      <c r="M1944" s="161"/>
      <c r="T1944" s="162"/>
      <c r="AT1944" s="157" t="s">
        <v>177</v>
      </c>
      <c r="AU1944" s="157" t="s">
        <v>82</v>
      </c>
      <c r="AV1944" s="13" t="s">
        <v>82</v>
      </c>
      <c r="AW1944" s="13" t="s">
        <v>33</v>
      </c>
      <c r="AX1944" s="13" t="s">
        <v>80</v>
      </c>
      <c r="AY1944" s="157" t="s">
        <v>166</v>
      </c>
    </row>
    <row r="1945" spans="2:65" s="12" customFormat="1" ht="11.25">
      <c r="B1945" s="149"/>
      <c r="D1945" s="150" t="s">
        <v>177</v>
      </c>
      <c r="E1945" s="151" t="s">
        <v>19</v>
      </c>
      <c r="F1945" s="152" t="s">
        <v>2232</v>
      </c>
      <c r="H1945" s="151" t="s">
        <v>19</v>
      </c>
      <c r="I1945" s="153"/>
      <c r="L1945" s="149"/>
      <c r="M1945" s="154"/>
      <c r="T1945" s="155"/>
      <c r="AT1945" s="151" t="s">
        <v>177</v>
      </c>
      <c r="AU1945" s="151" t="s">
        <v>82</v>
      </c>
      <c r="AV1945" s="12" t="s">
        <v>80</v>
      </c>
      <c r="AW1945" s="12" t="s">
        <v>33</v>
      </c>
      <c r="AX1945" s="12" t="s">
        <v>72</v>
      </c>
      <c r="AY1945" s="151" t="s">
        <v>166</v>
      </c>
    </row>
    <row r="1946" spans="2:65" s="12" customFormat="1" ht="11.25">
      <c r="B1946" s="149"/>
      <c r="D1946" s="150" t="s">
        <v>177</v>
      </c>
      <c r="E1946" s="151" t="s">
        <v>19</v>
      </c>
      <c r="F1946" s="152" t="s">
        <v>2186</v>
      </c>
      <c r="H1946" s="151" t="s">
        <v>19</v>
      </c>
      <c r="I1946" s="153"/>
      <c r="L1946" s="149"/>
      <c r="M1946" s="154"/>
      <c r="T1946" s="155"/>
      <c r="AT1946" s="151" t="s">
        <v>177</v>
      </c>
      <c r="AU1946" s="151" t="s">
        <v>82</v>
      </c>
      <c r="AV1946" s="12" t="s">
        <v>80</v>
      </c>
      <c r="AW1946" s="12" t="s">
        <v>33</v>
      </c>
      <c r="AX1946" s="12" t="s">
        <v>72</v>
      </c>
      <c r="AY1946" s="151" t="s">
        <v>166</v>
      </c>
    </row>
    <row r="1947" spans="2:65" s="12" customFormat="1" ht="11.25">
      <c r="B1947" s="149"/>
      <c r="D1947" s="150" t="s">
        <v>177</v>
      </c>
      <c r="E1947" s="151" t="s">
        <v>19</v>
      </c>
      <c r="F1947" s="152" t="s">
        <v>2187</v>
      </c>
      <c r="H1947" s="151" t="s">
        <v>19</v>
      </c>
      <c r="I1947" s="153"/>
      <c r="L1947" s="149"/>
      <c r="M1947" s="154"/>
      <c r="T1947" s="155"/>
      <c r="AT1947" s="151" t="s">
        <v>177</v>
      </c>
      <c r="AU1947" s="151" t="s">
        <v>82</v>
      </c>
      <c r="AV1947" s="12" t="s">
        <v>80</v>
      </c>
      <c r="AW1947" s="12" t="s">
        <v>33</v>
      </c>
      <c r="AX1947" s="12" t="s">
        <v>72</v>
      </c>
      <c r="AY1947" s="151" t="s">
        <v>166</v>
      </c>
    </row>
    <row r="1948" spans="2:65" s="1" customFormat="1" ht="24.2" customHeight="1">
      <c r="B1948" s="33"/>
      <c r="C1948" s="132" t="s">
        <v>2329</v>
      </c>
      <c r="D1948" s="132" t="s">
        <v>168</v>
      </c>
      <c r="E1948" s="133" t="s">
        <v>2330</v>
      </c>
      <c r="F1948" s="134" t="s">
        <v>2331</v>
      </c>
      <c r="G1948" s="135" t="s">
        <v>307</v>
      </c>
      <c r="H1948" s="136">
        <v>1</v>
      </c>
      <c r="I1948" s="137"/>
      <c r="J1948" s="138">
        <f>ROUND(I1948*H1948,2)</f>
        <v>0</v>
      </c>
      <c r="K1948" s="134" t="s">
        <v>19</v>
      </c>
      <c r="L1948" s="33"/>
      <c r="M1948" s="139" t="s">
        <v>19</v>
      </c>
      <c r="N1948" s="140" t="s">
        <v>43</v>
      </c>
      <c r="P1948" s="141">
        <f>O1948*H1948</f>
        <v>0</v>
      </c>
      <c r="Q1948" s="141">
        <v>2.5499999999999998E-2</v>
      </c>
      <c r="R1948" s="141">
        <f>Q1948*H1948</f>
        <v>2.5499999999999998E-2</v>
      </c>
      <c r="S1948" s="141">
        <v>0</v>
      </c>
      <c r="T1948" s="142">
        <f>S1948*H1948</f>
        <v>0</v>
      </c>
      <c r="AR1948" s="143" t="s">
        <v>283</v>
      </c>
      <c r="AT1948" s="143" t="s">
        <v>168</v>
      </c>
      <c r="AU1948" s="143" t="s">
        <v>82</v>
      </c>
      <c r="AY1948" s="18" t="s">
        <v>166</v>
      </c>
      <c r="BE1948" s="144">
        <f>IF(N1948="základní",J1948,0)</f>
        <v>0</v>
      </c>
      <c r="BF1948" s="144">
        <f>IF(N1948="snížená",J1948,0)</f>
        <v>0</v>
      </c>
      <c r="BG1948" s="144">
        <f>IF(N1948="zákl. přenesená",J1948,0)</f>
        <v>0</v>
      </c>
      <c r="BH1948" s="144">
        <f>IF(N1948="sníž. přenesená",J1948,0)</f>
        <v>0</v>
      </c>
      <c r="BI1948" s="144">
        <f>IF(N1948="nulová",J1948,0)</f>
        <v>0</v>
      </c>
      <c r="BJ1948" s="18" t="s">
        <v>80</v>
      </c>
      <c r="BK1948" s="144">
        <f>ROUND(I1948*H1948,2)</f>
        <v>0</v>
      </c>
      <c r="BL1948" s="18" t="s">
        <v>283</v>
      </c>
      <c r="BM1948" s="143" t="s">
        <v>2332</v>
      </c>
    </row>
    <row r="1949" spans="2:65" s="12" customFormat="1" ht="11.25">
      <c r="B1949" s="149"/>
      <c r="D1949" s="150" t="s">
        <v>177</v>
      </c>
      <c r="E1949" s="151" t="s">
        <v>19</v>
      </c>
      <c r="F1949" s="152" t="s">
        <v>2175</v>
      </c>
      <c r="H1949" s="151" t="s">
        <v>19</v>
      </c>
      <c r="I1949" s="153"/>
      <c r="L1949" s="149"/>
      <c r="M1949" s="154"/>
      <c r="T1949" s="155"/>
      <c r="AT1949" s="151" t="s">
        <v>177</v>
      </c>
      <c r="AU1949" s="151" t="s">
        <v>82</v>
      </c>
      <c r="AV1949" s="12" t="s">
        <v>80</v>
      </c>
      <c r="AW1949" s="12" t="s">
        <v>33</v>
      </c>
      <c r="AX1949" s="12" t="s">
        <v>72</v>
      </c>
      <c r="AY1949" s="151" t="s">
        <v>166</v>
      </c>
    </row>
    <row r="1950" spans="2:65" s="13" customFormat="1" ht="11.25">
      <c r="B1950" s="156"/>
      <c r="D1950" s="150" t="s">
        <v>177</v>
      </c>
      <c r="E1950" s="157" t="s">
        <v>19</v>
      </c>
      <c r="F1950" s="158" t="s">
        <v>2333</v>
      </c>
      <c r="H1950" s="159">
        <v>1</v>
      </c>
      <c r="I1950" s="160"/>
      <c r="L1950" s="156"/>
      <c r="M1950" s="161"/>
      <c r="T1950" s="162"/>
      <c r="AT1950" s="157" t="s">
        <v>177</v>
      </c>
      <c r="AU1950" s="157" t="s">
        <v>82</v>
      </c>
      <c r="AV1950" s="13" t="s">
        <v>82</v>
      </c>
      <c r="AW1950" s="13" t="s">
        <v>33</v>
      </c>
      <c r="AX1950" s="13" t="s">
        <v>80</v>
      </c>
      <c r="AY1950" s="157" t="s">
        <v>166</v>
      </c>
    </row>
    <row r="1951" spans="2:65" s="12" customFormat="1" ht="22.5">
      <c r="B1951" s="149"/>
      <c r="D1951" s="150" t="s">
        <v>177</v>
      </c>
      <c r="E1951" s="151" t="s">
        <v>19</v>
      </c>
      <c r="F1951" s="152" t="s">
        <v>2334</v>
      </c>
      <c r="H1951" s="151" t="s">
        <v>19</v>
      </c>
      <c r="I1951" s="153"/>
      <c r="L1951" s="149"/>
      <c r="M1951" s="154"/>
      <c r="T1951" s="155"/>
      <c r="AT1951" s="151" t="s">
        <v>177</v>
      </c>
      <c r="AU1951" s="151" t="s">
        <v>82</v>
      </c>
      <c r="AV1951" s="12" t="s">
        <v>80</v>
      </c>
      <c r="AW1951" s="12" t="s">
        <v>33</v>
      </c>
      <c r="AX1951" s="12" t="s">
        <v>72</v>
      </c>
      <c r="AY1951" s="151" t="s">
        <v>166</v>
      </c>
    </row>
    <row r="1952" spans="2:65" s="12" customFormat="1" ht="11.25">
      <c r="B1952" s="149"/>
      <c r="D1952" s="150" t="s">
        <v>177</v>
      </c>
      <c r="E1952" s="151" t="s">
        <v>19</v>
      </c>
      <c r="F1952" s="152" t="s">
        <v>2232</v>
      </c>
      <c r="H1952" s="151" t="s">
        <v>19</v>
      </c>
      <c r="I1952" s="153"/>
      <c r="L1952" s="149"/>
      <c r="M1952" s="154"/>
      <c r="T1952" s="155"/>
      <c r="AT1952" s="151" t="s">
        <v>177</v>
      </c>
      <c r="AU1952" s="151" t="s">
        <v>82</v>
      </c>
      <c r="AV1952" s="12" t="s">
        <v>80</v>
      </c>
      <c r="AW1952" s="12" t="s">
        <v>33</v>
      </c>
      <c r="AX1952" s="12" t="s">
        <v>72</v>
      </c>
      <c r="AY1952" s="151" t="s">
        <v>166</v>
      </c>
    </row>
    <row r="1953" spans="2:65" s="12" customFormat="1" ht="11.25">
      <c r="B1953" s="149"/>
      <c r="D1953" s="150" t="s">
        <v>177</v>
      </c>
      <c r="E1953" s="151" t="s">
        <v>19</v>
      </c>
      <c r="F1953" s="152" t="s">
        <v>2186</v>
      </c>
      <c r="H1953" s="151" t="s">
        <v>19</v>
      </c>
      <c r="I1953" s="153"/>
      <c r="L1953" s="149"/>
      <c r="M1953" s="154"/>
      <c r="T1953" s="155"/>
      <c r="AT1953" s="151" t="s">
        <v>177</v>
      </c>
      <c r="AU1953" s="151" t="s">
        <v>82</v>
      </c>
      <c r="AV1953" s="12" t="s">
        <v>80</v>
      </c>
      <c r="AW1953" s="12" t="s">
        <v>33</v>
      </c>
      <c r="AX1953" s="12" t="s">
        <v>72</v>
      </c>
      <c r="AY1953" s="151" t="s">
        <v>166</v>
      </c>
    </row>
    <row r="1954" spans="2:65" s="12" customFormat="1" ht="11.25">
      <c r="B1954" s="149"/>
      <c r="D1954" s="150" t="s">
        <v>177</v>
      </c>
      <c r="E1954" s="151" t="s">
        <v>19</v>
      </c>
      <c r="F1954" s="152" t="s">
        <v>2187</v>
      </c>
      <c r="H1954" s="151" t="s">
        <v>19</v>
      </c>
      <c r="I1954" s="153"/>
      <c r="L1954" s="149"/>
      <c r="M1954" s="154"/>
      <c r="T1954" s="155"/>
      <c r="AT1954" s="151" t="s">
        <v>177</v>
      </c>
      <c r="AU1954" s="151" t="s">
        <v>82</v>
      </c>
      <c r="AV1954" s="12" t="s">
        <v>80</v>
      </c>
      <c r="AW1954" s="12" t="s">
        <v>33</v>
      </c>
      <c r="AX1954" s="12" t="s">
        <v>72</v>
      </c>
      <c r="AY1954" s="151" t="s">
        <v>166</v>
      </c>
    </row>
    <row r="1955" spans="2:65" s="1" customFormat="1" ht="16.5" customHeight="1">
      <c r="B1955" s="33"/>
      <c r="C1955" s="132" t="s">
        <v>2335</v>
      </c>
      <c r="D1955" s="132" t="s">
        <v>168</v>
      </c>
      <c r="E1955" s="133" t="s">
        <v>2336</v>
      </c>
      <c r="F1955" s="134" t="s">
        <v>2337</v>
      </c>
      <c r="G1955" s="135" t="s">
        <v>458</v>
      </c>
      <c r="H1955" s="136">
        <v>38.04</v>
      </c>
      <c r="I1955" s="137"/>
      <c r="J1955" s="138">
        <f>ROUND(I1955*H1955,2)</f>
        <v>0</v>
      </c>
      <c r="K1955" s="134" t="s">
        <v>19</v>
      </c>
      <c r="L1955" s="33"/>
      <c r="M1955" s="139" t="s">
        <v>19</v>
      </c>
      <c r="N1955" s="140" t="s">
        <v>43</v>
      </c>
      <c r="P1955" s="141">
        <f>O1955*H1955</f>
        <v>0</v>
      </c>
      <c r="Q1955" s="141">
        <v>0</v>
      </c>
      <c r="R1955" s="141">
        <f>Q1955*H1955</f>
        <v>0</v>
      </c>
      <c r="S1955" s="141">
        <v>0</v>
      </c>
      <c r="T1955" s="142">
        <f>S1955*H1955</f>
        <v>0</v>
      </c>
      <c r="AR1955" s="143" t="s">
        <v>283</v>
      </c>
      <c r="AT1955" s="143" t="s">
        <v>168</v>
      </c>
      <c r="AU1955" s="143" t="s">
        <v>82</v>
      </c>
      <c r="AY1955" s="18" t="s">
        <v>166</v>
      </c>
      <c r="BE1955" s="144">
        <f>IF(N1955="základní",J1955,0)</f>
        <v>0</v>
      </c>
      <c r="BF1955" s="144">
        <f>IF(N1955="snížená",J1955,0)</f>
        <v>0</v>
      </c>
      <c r="BG1955" s="144">
        <f>IF(N1955="zákl. přenesená",J1955,0)</f>
        <v>0</v>
      </c>
      <c r="BH1955" s="144">
        <f>IF(N1955="sníž. přenesená",J1955,0)</f>
        <v>0</v>
      </c>
      <c r="BI1955" s="144">
        <f>IF(N1955="nulová",J1955,0)</f>
        <v>0</v>
      </c>
      <c r="BJ1955" s="18" t="s">
        <v>80</v>
      </c>
      <c r="BK1955" s="144">
        <f>ROUND(I1955*H1955,2)</f>
        <v>0</v>
      </c>
      <c r="BL1955" s="18" t="s">
        <v>283</v>
      </c>
      <c r="BM1955" s="143" t="s">
        <v>2338</v>
      </c>
    </row>
    <row r="1956" spans="2:65" s="12" customFormat="1" ht="11.25">
      <c r="B1956" s="149"/>
      <c r="D1956" s="150" t="s">
        <v>177</v>
      </c>
      <c r="E1956" s="151" t="s">
        <v>19</v>
      </c>
      <c r="F1956" s="152" t="s">
        <v>191</v>
      </c>
      <c r="H1956" s="151" t="s">
        <v>19</v>
      </c>
      <c r="I1956" s="153"/>
      <c r="L1956" s="149"/>
      <c r="M1956" s="154"/>
      <c r="T1956" s="155"/>
      <c r="AT1956" s="151" t="s">
        <v>177</v>
      </c>
      <c r="AU1956" s="151" t="s">
        <v>82</v>
      </c>
      <c r="AV1956" s="12" t="s">
        <v>80</v>
      </c>
      <c r="AW1956" s="12" t="s">
        <v>33</v>
      </c>
      <c r="AX1956" s="12" t="s">
        <v>72</v>
      </c>
      <c r="AY1956" s="151" t="s">
        <v>166</v>
      </c>
    </row>
    <row r="1957" spans="2:65" s="12" customFormat="1" ht="11.25">
      <c r="B1957" s="149"/>
      <c r="D1957" s="150" t="s">
        <v>177</v>
      </c>
      <c r="E1957" s="151" t="s">
        <v>19</v>
      </c>
      <c r="F1957" s="152" t="s">
        <v>407</v>
      </c>
      <c r="H1957" s="151" t="s">
        <v>19</v>
      </c>
      <c r="I1957" s="153"/>
      <c r="L1957" s="149"/>
      <c r="M1957" s="154"/>
      <c r="T1957" s="155"/>
      <c r="AT1957" s="151" t="s">
        <v>177</v>
      </c>
      <c r="AU1957" s="151" t="s">
        <v>82</v>
      </c>
      <c r="AV1957" s="12" t="s">
        <v>80</v>
      </c>
      <c r="AW1957" s="12" t="s">
        <v>33</v>
      </c>
      <c r="AX1957" s="12" t="s">
        <v>72</v>
      </c>
      <c r="AY1957" s="151" t="s">
        <v>166</v>
      </c>
    </row>
    <row r="1958" spans="2:65" s="12" customFormat="1" ht="11.25">
      <c r="B1958" s="149"/>
      <c r="D1958" s="150" t="s">
        <v>177</v>
      </c>
      <c r="E1958" s="151" t="s">
        <v>19</v>
      </c>
      <c r="F1958" s="152" t="s">
        <v>2339</v>
      </c>
      <c r="H1958" s="151" t="s">
        <v>19</v>
      </c>
      <c r="I1958" s="153"/>
      <c r="L1958" s="149"/>
      <c r="M1958" s="154"/>
      <c r="T1958" s="155"/>
      <c r="AT1958" s="151" t="s">
        <v>177</v>
      </c>
      <c r="AU1958" s="151" t="s">
        <v>82</v>
      </c>
      <c r="AV1958" s="12" t="s">
        <v>80</v>
      </c>
      <c r="AW1958" s="12" t="s">
        <v>33</v>
      </c>
      <c r="AX1958" s="12" t="s">
        <v>72</v>
      </c>
      <c r="AY1958" s="151" t="s">
        <v>166</v>
      </c>
    </row>
    <row r="1959" spans="2:65" s="12" customFormat="1" ht="11.25">
      <c r="B1959" s="149"/>
      <c r="D1959" s="150" t="s">
        <v>177</v>
      </c>
      <c r="E1959" s="151" t="s">
        <v>19</v>
      </c>
      <c r="F1959" s="152" t="s">
        <v>1073</v>
      </c>
      <c r="H1959" s="151" t="s">
        <v>19</v>
      </c>
      <c r="I1959" s="153"/>
      <c r="L1959" s="149"/>
      <c r="M1959" s="154"/>
      <c r="T1959" s="155"/>
      <c r="AT1959" s="151" t="s">
        <v>177</v>
      </c>
      <c r="AU1959" s="151" t="s">
        <v>82</v>
      </c>
      <c r="AV1959" s="12" t="s">
        <v>80</v>
      </c>
      <c r="AW1959" s="12" t="s">
        <v>33</v>
      </c>
      <c r="AX1959" s="12" t="s">
        <v>72</v>
      </c>
      <c r="AY1959" s="151" t="s">
        <v>166</v>
      </c>
    </row>
    <row r="1960" spans="2:65" s="13" customFormat="1" ht="11.25">
      <c r="B1960" s="156"/>
      <c r="D1960" s="150" t="s">
        <v>177</v>
      </c>
      <c r="E1960" s="157" t="s">
        <v>19</v>
      </c>
      <c r="F1960" s="158" t="s">
        <v>1129</v>
      </c>
      <c r="H1960" s="159">
        <v>12.64</v>
      </c>
      <c r="I1960" s="160"/>
      <c r="L1960" s="156"/>
      <c r="M1960" s="161"/>
      <c r="T1960" s="162"/>
      <c r="AT1960" s="157" t="s">
        <v>177</v>
      </c>
      <c r="AU1960" s="157" t="s">
        <v>82</v>
      </c>
      <c r="AV1960" s="13" t="s">
        <v>82</v>
      </c>
      <c r="AW1960" s="13" t="s">
        <v>33</v>
      </c>
      <c r="AX1960" s="13" t="s">
        <v>72</v>
      </c>
      <c r="AY1960" s="157" t="s">
        <v>166</v>
      </c>
    </row>
    <row r="1961" spans="2:65" s="12" customFormat="1" ht="11.25">
      <c r="B1961" s="149"/>
      <c r="D1961" s="150" t="s">
        <v>177</v>
      </c>
      <c r="E1961" s="151" t="s">
        <v>19</v>
      </c>
      <c r="F1961" s="152" t="s">
        <v>1115</v>
      </c>
      <c r="H1961" s="151" t="s">
        <v>19</v>
      </c>
      <c r="I1961" s="153"/>
      <c r="L1961" s="149"/>
      <c r="M1961" s="154"/>
      <c r="T1961" s="155"/>
      <c r="AT1961" s="151" t="s">
        <v>177</v>
      </c>
      <c r="AU1961" s="151" t="s">
        <v>82</v>
      </c>
      <c r="AV1961" s="12" t="s">
        <v>80</v>
      </c>
      <c r="AW1961" s="12" t="s">
        <v>33</v>
      </c>
      <c r="AX1961" s="12" t="s">
        <v>72</v>
      </c>
      <c r="AY1961" s="151" t="s">
        <v>166</v>
      </c>
    </row>
    <row r="1962" spans="2:65" s="13" customFormat="1" ht="11.25">
      <c r="B1962" s="156"/>
      <c r="D1962" s="150" t="s">
        <v>177</v>
      </c>
      <c r="E1962" s="157" t="s">
        <v>19</v>
      </c>
      <c r="F1962" s="158" t="s">
        <v>2340</v>
      </c>
      <c r="H1962" s="159">
        <v>4</v>
      </c>
      <c r="I1962" s="160"/>
      <c r="L1962" s="156"/>
      <c r="M1962" s="161"/>
      <c r="T1962" s="162"/>
      <c r="AT1962" s="157" t="s">
        <v>177</v>
      </c>
      <c r="AU1962" s="157" t="s">
        <v>82</v>
      </c>
      <c r="AV1962" s="13" t="s">
        <v>82</v>
      </c>
      <c r="AW1962" s="13" t="s">
        <v>33</v>
      </c>
      <c r="AX1962" s="13" t="s">
        <v>72</v>
      </c>
      <c r="AY1962" s="157" t="s">
        <v>166</v>
      </c>
    </row>
    <row r="1963" spans="2:65" s="13" customFormat="1" ht="11.25">
      <c r="B1963" s="156"/>
      <c r="D1963" s="150" t="s">
        <v>177</v>
      </c>
      <c r="E1963" s="157" t="s">
        <v>19</v>
      </c>
      <c r="F1963" s="158" t="s">
        <v>2341</v>
      </c>
      <c r="H1963" s="159">
        <v>21.4</v>
      </c>
      <c r="I1963" s="160"/>
      <c r="L1963" s="156"/>
      <c r="M1963" s="161"/>
      <c r="T1963" s="162"/>
      <c r="AT1963" s="157" t="s">
        <v>177</v>
      </c>
      <c r="AU1963" s="157" t="s">
        <v>82</v>
      </c>
      <c r="AV1963" s="13" t="s">
        <v>82</v>
      </c>
      <c r="AW1963" s="13" t="s">
        <v>33</v>
      </c>
      <c r="AX1963" s="13" t="s">
        <v>72</v>
      </c>
      <c r="AY1963" s="157" t="s">
        <v>166</v>
      </c>
    </row>
    <row r="1964" spans="2:65" s="14" customFormat="1" ht="11.25">
      <c r="B1964" s="163"/>
      <c r="D1964" s="150" t="s">
        <v>177</v>
      </c>
      <c r="E1964" s="164" t="s">
        <v>19</v>
      </c>
      <c r="F1964" s="165" t="s">
        <v>206</v>
      </c>
      <c r="H1964" s="166">
        <v>38.04</v>
      </c>
      <c r="I1964" s="167"/>
      <c r="L1964" s="163"/>
      <c r="M1964" s="168"/>
      <c r="T1964" s="169"/>
      <c r="AT1964" s="164" t="s">
        <v>177</v>
      </c>
      <c r="AU1964" s="164" t="s">
        <v>82</v>
      </c>
      <c r="AV1964" s="14" t="s">
        <v>173</v>
      </c>
      <c r="AW1964" s="14" t="s">
        <v>33</v>
      </c>
      <c r="AX1964" s="14" t="s">
        <v>80</v>
      </c>
      <c r="AY1964" s="164" t="s">
        <v>166</v>
      </c>
    </row>
    <row r="1965" spans="2:65" s="1" customFormat="1" ht="24.2" customHeight="1">
      <c r="B1965" s="33"/>
      <c r="C1965" s="132" t="s">
        <v>2342</v>
      </c>
      <c r="D1965" s="132" t="s">
        <v>168</v>
      </c>
      <c r="E1965" s="133" t="s">
        <v>2343</v>
      </c>
      <c r="F1965" s="134" t="s">
        <v>2344</v>
      </c>
      <c r="G1965" s="135" t="s">
        <v>307</v>
      </c>
      <c r="H1965" s="136">
        <v>1</v>
      </c>
      <c r="I1965" s="137"/>
      <c r="J1965" s="138">
        <f>ROUND(I1965*H1965,2)</f>
        <v>0</v>
      </c>
      <c r="K1965" s="134" t="s">
        <v>19</v>
      </c>
      <c r="L1965" s="33"/>
      <c r="M1965" s="139" t="s">
        <v>19</v>
      </c>
      <c r="N1965" s="140" t="s">
        <v>43</v>
      </c>
      <c r="P1965" s="141">
        <f>O1965*H1965</f>
        <v>0</v>
      </c>
      <c r="Q1965" s="141">
        <v>2.6280000000000001E-2</v>
      </c>
      <c r="R1965" s="141">
        <f>Q1965*H1965</f>
        <v>2.6280000000000001E-2</v>
      </c>
      <c r="S1965" s="141">
        <v>0</v>
      </c>
      <c r="T1965" s="142">
        <f>S1965*H1965</f>
        <v>0</v>
      </c>
      <c r="AR1965" s="143" t="s">
        <v>283</v>
      </c>
      <c r="AT1965" s="143" t="s">
        <v>168</v>
      </c>
      <c r="AU1965" s="143" t="s">
        <v>82</v>
      </c>
      <c r="AY1965" s="18" t="s">
        <v>166</v>
      </c>
      <c r="BE1965" s="144">
        <f>IF(N1965="základní",J1965,0)</f>
        <v>0</v>
      </c>
      <c r="BF1965" s="144">
        <f>IF(N1965="snížená",J1965,0)</f>
        <v>0</v>
      </c>
      <c r="BG1965" s="144">
        <f>IF(N1965="zákl. přenesená",J1965,0)</f>
        <v>0</v>
      </c>
      <c r="BH1965" s="144">
        <f>IF(N1965="sníž. přenesená",J1965,0)</f>
        <v>0</v>
      </c>
      <c r="BI1965" s="144">
        <f>IF(N1965="nulová",J1965,0)</f>
        <v>0</v>
      </c>
      <c r="BJ1965" s="18" t="s">
        <v>80</v>
      </c>
      <c r="BK1965" s="144">
        <f>ROUND(I1965*H1965,2)</f>
        <v>0</v>
      </c>
      <c r="BL1965" s="18" t="s">
        <v>283</v>
      </c>
      <c r="BM1965" s="143" t="s">
        <v>2345</v>
      </c>
    </row>
    <row r="1966" spans="2:65" s="12" customFormat="1" ht="11.25">
      <c r="B1966" s="149"/>
      <c r="D1966" s="150" t="s">
        <v>177</v>
      </c>
      <c r="E1966" s="151" t="s">
        <v>19</v>
      </c>
      <c r="F1966" s="152" t="s">
        <v>2175</v>
      </c>
      <c r="H1966" s="151" t="s">
        <v>19</v>
      </c>
      <c r="I1966" s="153"/>
      <c r="L1966" s="149"/>
      <c r="M1966" s="154"/>
      <c r="T1966" s="155"/>
      <c r="AT1966" s="151" t="s">
        <v>177</v>
      </c>
      <c r="AU1966" s="151" t="s">
        <v>82</v>
      </c>
      <c r="AV1966" s="12" t="s">
        <v>80</v>
      </c>
      <c r="AW1966" s="12" t="s">
        <v>33</v>
      </c>
      <c r="AX1966" s="12" t="s">
        <v>72</v>
      </c>
      <c r="AY1966" s="151" t="s">
        <v>166</v>
      </c>
    </row>
    <row r="1967" spans="2:65" s="13" customFormat="1" ht="11.25">
      <c r="B1967" s="156"/>
      <c r="D1967" s="150" t="s">
        <v>177</v>
      </c>
      <c r="E1967" s="157" t="s">
        <v>19</v>
      </c>
      <c r="F1967" s="158" t="s">
        <v>2346</v>
      </c>
      <c r="H1967" s="159">
        <v>1</v>
      </c>
      <c r="I1967" s="160"/>
      <c r="L1967" s="156"/>
      <c r="M1967" s="161"/>
      <c r="T1967" s="162"/>
      <c r="AT1967" s="157" t="s">
        <v>177</v>
      </c>
      <c r="AU1967" s="157" t="s">
        <v>82</v>
      </c>
      <c r="AV1967" s="13" t="s">
        <v>82</v>
      </c>
      <c r="AW1967" s="13" t="s">
        <v>33</v>
      </c>
      <c r="AX1967" s="13" t="s">
        <v>80</v>
      </c>
      <c r="AY1967" s="157" t="s">
        <v>166</v>
      </c>
    </row>
    <row r="1968" spans="2:65" s="12" customFormat="1" ht="11.25">
      <c r="B1968" s="149"/>
      <c r="D1968" s="150" t="s">
        <v>177</v>
      </c>
      <c r="E1968" s="151" t="s">
        <v>19</v>
      </c>
      <c r="F1968" s="152" t="s">
        <v>2232</v>
      </c>
      <c r="H1968" s="151" t="s">
        <v>19</v>
      </c>
      <c r="I1968" s="153"/>
      <c r="L1968" s="149"/>
      <c r="M1968" s="154"/>
      <c r="T1968" s="155"/>
      <c r="AT1968" s="151" t="s">
        <v>177</v>
      </c>
      <c r="AU1968" s="151" t="s">
        <v>82</v>
      </c>
      <c r="AV1968" s="12" t="s">
        <v>80</v>
      </c>
      <c r="AW1968" s="12" t="s">
        <v>33</v>
      </c>
      <c r="AX1968" s="12" t="s">
        <v>72</v>
      </c>
      <c r="AY1968" s="151" t="s">
        <v>166</v>
      </c>
    </row>
    <row r="1969" spans="2:65" s="12" customFormat="1" ht="11.25">
      <c r="B1969" s="149"/>
      <c r="D1969" s="150" t="s">
        <v>177</v>
      </c>
      <c r="E1969" s="151" t="s">
        <v>19</v>
      </c>
      <c r="F1969" s="152" t="s">
        <v>2186</v>
      </c>
      <c r="H1969" s="151" t="s">
        <v>19</v>
      </c>
      <c r="I1969" s="153"/>
      <c r="L1969" s="149"/>
      <c r="M1969" s="154"/>
      <c r="T1969" s="155"/>
      <c r="AT1969" s="151" t="s">
        <v>177</v>
      </c>
      <c r="AU1969" s="151" t="s">
        <v>82</v>
      </c>
      <c r="AV1969" s="12" t="s">
        <v>80</v>
      </c>
      <c r="AW1969" s="12" t="s">
        <v>33</v>
      </c>
      <c r="AX1969" s="12" t="s">
        <v>72</v>
      </c>
      <c r="AY1969" s="151" t="s">
        <v>166</v>
      </c>
    </row>
    <row r="1970" spans="2:65" s="12" customFormat="1" ht="11.25">
      <c r="B1970" s="149"/>
      <c r="D1970" s="150" t="s">
        <v>177</v>
      </c>
      <c r="E1970" s="151" t="s">
        <v>19</v>
      </c>
      <c r="F1970" s="152" t="s">
        <v>2347</v>
      </c>
      <c r="H1970" s="151" t="s">
        <v>19</v>
      </c>
      <c r="I1970" s="153"/>
      <c r="L1970" s="149"/>
      <c r="M1970" s="154"/>
      <c r="T1970" s="155"/>
      <c r="AT1970" s="151" t="s">
        <v>177</v>
      </c>
      <c r="AU1970" s="151" t="s">
        <v>82</v>
      </c>
      <c r="AV1970" s="12" t="s">
        <v>80</v>
      </c>
      <c r="AW1970" s="12" t="s">
        <v>33</v>
      </c>
      <c r="AX1970" s="12" t="s">
        <v>72</v>
      </c>
      <c r="AY1970" s="151" t="s">
        <v>166</v>
      </c>
    </row>
    <row r="1971" spans="2:65" s="12" customFormat="1" ht="22.5">
      <c r="B1971" s="149"/>
      <c r="D1971" s="150" t="s">
        <v>177</v>
      </c>
      <c r="E1971" s="151" t="s">
        <v>19</v>
      </c>
      <c r="F1971" s="152" t="s">
        <v>2348</v>
      </c>
      <c r="H1971" s="151" t="s">
        <v>19</v>
      </c>
      <c r="I1971" s="153"/>
      <c r="L1971" s="149"/>
      <c r="M1971" s="154"/>
      <c r="T1971" s="155"/>
      <c r="AT1971" s="151" t="s">
        <v>177</v>
      </c>
      <c r="AU1971" s="151" t="s">
        <v>82</v>
      </c>
      <c r="AV1971" s="12" t="s">
        <v>80</v>
      </c>
      <c r="AW1971" s="12" t="s">
        <v>33</v>
      </c>
      <c r="AX1971" s="12" t="s">
        <v>72</v>
      </c>
      <c r="AY1971" s="151" t="s">
        <v>166</v>
      </c>
    </row>
    <row r="1972" spans="2:65" s="1" customFormat="1" ht="24.2" customHeight="1">
      <c r="B1972" s="33"/>
      <c r="C1972" s="132" t="s">
        <v>2349</v>
      </c>
      <c r="D1972" s="132" t="s">
        <v>168</v>
      </c>
      <c r="E1972" s="133" t="s">
        <v>2350</v>
      </c>
      <c r="F1972" s="134" t="s">
        <v>2351</v>
      </c>
      <c r="G1972" s="135" t="s">
        <v>307</v>
      </c>
      <c r="H1972" s="136">
        <v>1</v>
      </c>
      <c r="I1972" s="137"/>
      <c r="J1972" s="138">
        <f>ROUND(I1972*H1972,2)</f>
        <v>0</v>
      </c>
      <c r="K1972" s="134" t="s">
        <v>19</v>
      </c>
      <c r="L1972" s="33"/>
      <c r="M1972" s="139" t="s">
        <v>19</v>
      </c>
      <c r="N1972" s="140" t="s">
        <v>43</v>
      </c>
      <c r="P1972" s="141">
        <f>O1972*H1972</f>
        <v>0</v>
      </c>
      <c r="Q1972" s="141">
        <v>3.2849999999999997E-2</v>
      </c>
      <c r="R1972" s="141">
        <f>Q1972*H1972</f>
        <v>3.2849999999999997E-2</v>
      </c>
      <c r="S1972" s="141">
        <v>0</v>
      </c>
      <c r="T1972" s="142">
        <f>S1972*H1972</f>
        <v>0</v>
      </c>
      <c r="AR1972" s="143" t="s">
        <v>283</v>
      </c>
      <c r="AT1972" s="143" t="s">
        <v>168</v>
      </c>
      <c r="AU1972" s="143" t="s">
        <v>82</v>
      </c>
      <c r="AY1972" s="18" t="s">
        <v>166</v>
      </c>
      <c r="BE1972" s="144">
        <f>IF(N1972="základní",J1972,0)</f>
        <v>0</v>
      </c>
      <c r="BF1972" s="144">
        <f>IF(N1972="snížená",J1972,0)</f>
        <v>0</v>
      </c>
      <c r="BG1972" s="144">
        <f>IF(N1972="zákl. přenesená",J1972,0)</f>
        <v>0</v>
      </c>
      <c r="BH1972" s="144">
        <f>IF(N1972="sníž. přenesená",J1972,0)</f>
        <v>0</v>
      </c>
      <c r="BI1972" s="144">
        <f>IF(N1972="nulová",J1972,0)</f>
        <v>0</v>
      </c>
      <c r="BJ1972" s="18" t="s">
        <v>80</v>
      </c>
      <c r="BK1972" s="144">
        <f>ROUND(I1972*H1972,2)</f>
        <v>0</v>
      </c>
      <c r="BL1972" s="18" t="s">
        <v>283</v>
      </c>
      <c r="BM1972" s="143" t="s">
        <v>2352</v>
      </c>
    </row>
    <row r="1973" spans="2:65" s="12" customFormat="1" ht="11.25">
      <c r="B1973" s="149"/>
      <c r="D1973" s="150" t="s">
        <v>177</v>
      </c>
      <c r="E1973" s="151" t="s">
        <v>19</v>
      </c>
      <c r="F1973" s="152" t="s">
        <v>2175</v>
      </c>
      <c r="H1973" s="151" t="s">
        <v>19</v>
      </c>
      <c r="I1973" s="153"/>
      <c r="L1973" s="149"/>
      <c r="M1973" s="154"/>
      <c r="T1973" s="155"/>
      <c r="AT1973" s="151" t="s">
        <v>177</v>
      </c>
      <c r="AU1973" s="151" t="s">
        <v>82</v>
      </c>
      <c r="AV1973" s="12" t="s">
        <v>80</v>
      </c>
      <c r="AW1973" s="12" t="s">
        <v>33</v>
      </c>
      <c r="AX1973" s="12" t="s">
        <v>72</v>
      </c>
      <c r="AY1973" s="151" t="s">
        <v>166</v>
      </c>
    </row>
    <row r="1974" spans="2:65" s="13" customFormat="1" ht="11.25">
      <c r="B1974" s="156"/>
      <c r="D1974" s="150" t="s">
        <v>177</v>
      </c>
      <c r="E1974" s="157" t="s">
        <v>19</v>
      </c>
      <c r="F1974" s="158" t="s">
        <v>2346</v>
      </c>
      <c r="H1974" s="159">
        <v>1</v>
      </c>
      <c r="I1974" s="160"/>
      <c r="L1974" s="156"/>
      <c r="M1974" s="161"/>
      <c r="T1974" s="162"/>
      <c r="AT1974" s="157" t="s">
        <v>177</v>
      </c>
      <c r="AU1974" s="157" t="s">
        <v>82</v>
      </c>
      <c r="AV1974" s="13" t="s">
        <v>82</v>
      </c>
      <c r="AW1974" s="13" t="s">
        <v>33</v>
      </c>
      <c r="AX1974" s="13" t="s">
        <v>80</v>
      </c>
      <c r="AY1974" s="157" t="s">
        <v>166</v>
      </c>
    </row>
    <row r="1975" spans="2:65" s="12" customFormat="1" ht="11.25">
      <c r="B1975" s="149"/>
      <c r="D1975" s="150" t="s">
        <v>177</v>
      </c>
      <c r="E1975" s="151" t="s">
        <v>19</v>
      </c>
      <c r="F1975" s="152" t="s">
        <v>2232</v>
      </c>
      <c r="H1975" s="151" t="s">
        <v>19</v>
      </c>
      <c r="I1975" s="153"/>
      <c r="L1975" s="149"/>
      <c r="M1975" s="154"/>
      <c r="T1975" s="155"/>
      <c r="AT1975" s="151" t="s">
        <v>177</v>
      </c>
      <c r="AU1975" s="151" t="s">
        <v>82</v>
      </c>
      <c r="AV1975" s="12" t="s">
        <v>80</v>
      </c>
      <c r="AW1975" s="12" t="s">
        <v>33</v>
      </c>
      <c r="AX1975" s="12" t="s">
        <v>72</v>
      </c>
      <c r="AY1975" s="151" t="s">
        <v>166</v>
      </c>
    </row>
    <row r="1976" spans="2:65" s="12" customFormat="1" ht="11.25">
      <c r="B1976" s="149"/>
      <c r="D1976" s="150" t="s">
        <v>177</v>
      </c>
      <c r="E1976" s="151" t="s">
        <v>19</v>
      </c>
      <c r="F1976" s="152" t="s">
        <v>2186</v>
      </c>
      <c r="H1976" s="151" t="s">
        <v>19</v>
      </c>
      <c r="I1976" s="153"/>
      <c r="L1976" s="149"/>
      <c r="M1976" s="154"/>
      <c r="T1976" s="155"/>
      <c r="AT1976" s="151" t="s">
        <v>177</v>
      </c>
      <c r="AU1976" s="151" t="s">
        <v>82</v>
      </c>
      <c r="AV1976" s="12" t="s">
        <v>80</v>
      </c>
      <c r="AW1976" s="12" t="s">
        <v>33</v>
      </c>
      <c r="AX1976" s="12" t="s">
        <v>72</v>
      </c>
      <c r="AY1976" s="151" t="s">
        <v>166</v>
      </c>
    </row>
    <row r="1977" spans="2:65" s="12" customFormat="1" ht="11.25">
      <c r="B1977" s="149"/>
      <c r="D1977" s="150" t="s">
        <v>177</v>
      </c>
      <c r="E1977" s="151" t="s">
        <v>19</v>
      </c>
      <c r="F1977" s="152" t="s">
        <v>2353</v>
      </c>
      <c r="H1977" s="151" t="s">
        <v>19</v>
      </c>
      <c r="I1977" s="153"/>
      <c r="L1977" s="149"/>
      <c r="M1977" s="154"/>
      <c r="T1977" s="155"/>
      <c r="AT1977" s="151" t="s">
        <v>177</v>
      </c>
      <c r="AU1977" s="151" t="s">
        <v>82</v>
      </c>
      <c r="AV1977" s="12" t="s">
        <v>80</v>
      </c>
      <c r="AW1977" s="12" t="s">
        <v>33</v>
      </c>
      <c r="AX1977" s="12" t="s">
        <v>72</v>
      </c>
      <c r="AY1977" s="151" t="s">
        <v>166</v>
      </c>
    </row>
    <row r="1978" spans="2:65" s="12" customFormat="1" ht="22.5">
      <c r="B1978" s="149"/>
      <c r="D1978" s="150" t="s">
        <v>177</v>
      </c>
      <c r="E1978" s="151" t="s">
        <v>19</v>
      </c>
      <c r="F1978" s="152" t="s">
        <v>2348</v>
      </c>
      <c r="H1978" s="151" t="s">
        <v>19</v>
      </c>
      <c r="I1978" s="153"/>
      <c r="L1978" s="149"/>
      <c r="M1978" s="154"/>
      <c r="T1978" s="155"/>
      <c r="AT1978" s="151" t="s">
        <v>177</v>
      </c>
      <c r="AU1978" s="151" t="s">
        <v>82</v>
      </c>
      <c r="AV1978" s="12" t="s">
        <v>80</v>
      </c>
      <c r="AW1978" s="12" t="s">
        <v>33</v>
      </c>
      <c r="AX1978" s="12" t="s">
        <v>72</v>
      </c>
      <c r="AY1978" s="151" t="s">
        <v>166</v>
      </c>
    </row>
    <row r="1979" spans="2:65" s="1" customFormat="1" ht="55.5" customHeight="1">
      <c r="B1979" s="33"/>
      <c r="C1979" s="132" t="s">
        <v>2354</v>
      </c>
      <c r="D1979" s="132" t="s">
        <v>168</v>
      </c>
      <c r="E1979" s="133" t="s">
        <v>2355</v>
      </c>
      <c r="F1979" s="134" t="s">
        <v>2356</v>
      </c>
      <c r="G1979" s="135" t="s">
        <v>341</v>
      </c>
      <c r="H1979" s="136">
        <v>6.3040000000000003</v>
      </c>
      <c r="I1979" s="137"/>
      <c r="J1979" s="138">
        <f>ROUND(I1979*H1979,2)</f>
        <v>0</v>
      </c>
      <c r="K1979" s="134" t="s">
        <v>172</v>
      </c>
      <c r="L1979" s="33"/>
      <c r="M1979" s="139" t="s">
        <v>19</v>
      </c>
      <c r="N1979" s="140" t="s">
        <v>43</v>
      </c>
      <c r="P1979" s="141">
        <f>O1979*H1979</f>
        <v>0</v>
      </c>
      <c r="Q1979" s="141">
        <v>0</v>
      </c>
      <c r="R1979" s="141">
        <f>Q1979*H1979</f>
        <v>0</v>
      </c>
      <c r="S1979" s="141">
        <v>0</v>
      </c>
      <c r="T1979" s="142">
        <f>S1979*H1979</f>
        <v>0</v>
      </c>
      <c r="AR1979" s="143" t="s">
        <v>283</v>
      </c>
      <c r="AT1979" s="143" t="s">
        <v>168</v>
      </c>
      <c r="AU1979" s="143" t="s">
        <v>82</v>
      </c>
      <c r="AY1979" s="18" t="s">
        <v>166</v>
      </c>
      <c r="BE1979" s="144">
        <f>IF(N1979="základní",J1979,0)</f>
        <v>0</v>
      </c>
      <c r="BF1979" s="144">
        <f>IF(N1979="snížená",J1979,0)</f>
        <v>0</v>
      </c>
      <c r="BG1979" s="144">
        <f>IF(N1979="zákl. přenesená",J1979,0)</f>
        <v>0</v>
      </c>
      <c r="BH1979" s="144">
        <f>IF(N1979="sníž. přenesená",J1979,0)</f>
        <v>0</v>
      </c>
      <c r="BI1979" s="144">
        <f>IF(N1979="nulová",J1979,0)</f>
        <v>0</v>
      </c>
      <c r="BJ1979" s="18" t="s">
        <v>80</v>
      </c>
      <c r="BK1979" s="144">
        <f>ROUND(I1979*H1979,2)</f>
        <v>0</v>
      </c>
      <c r="BL1979" s="18" t="s">
        <v>283</v>
      </c>
      <c r="BM1979" s="143" t="s">
        <v>2357</v>
      </c>
    </row>
    <row r="1980" spans="2:65" s="1" customFormat="1" ht="11.25">
      <c r="B1980" s="33"/>
      <c r="D1980" s="145" t="s">
        <v>175</v>
      </c>
      <c r="F1980" s="146" t="s">
        <v>2358</v>
      </c>
      <c r="I1980" s="147"/>
      <c r="L1980" s="33"/>
      <c r="M1980" s="148"/>
      <c r="T1980" s="54"/>
      <c r="AT1980" s="18" t="s">
        <v>175</v>
      </c>
      <c r="AU1980" s="18" t="s">
        <v>82</v>
      </c>
    </row>
    <row r="1981" spans="2:65" s="11" customFormat="1" ht="22.9" customHeight="1">
      <c r="B1981" s="120"/>
      <c r="D1981" s="121" t="s">
        <v>71</v>
      </c>
      <c r="E1981" s="130" t="s">
        <v>2359</v>
      </c>
      <c r="F1981" s="130" t="s">
        <v>2360</v>
      </c>
      <c r="I1981" s="123"/>
      <c r="J1981" s="131">
        <f>BK1981</f>
        <v>0</v>
      </c>
      <c r="L1981" s="120"/>
      <c r="M1981" s="125"/>
      <c r="P1981" s="126">
        <f>SUM(P1982:P2011)</f>
        <v>0</v>
      </c>
      <c r="R1981" s="126">
        <f>SUM(R1982:R2011)</f>
        <v>4.3953642999999998</v>
      </c>
      <c r="T1981" s="127">
        <f>SUM(T1982:T2011)</f>
        <v>0</v>
      </c>
      <c r="AR1981" s="121" t="s">
        <v>82</v>
      </c>
      <c r="AT1981" s="128" t="s">
        <v>71</v>
      </c>
      <c r="AU1981" s="128" t="s">
        <v>80</v>
      </c>
      <c r="AY1981" s="121" t="s">
        <v>166</v>
      </c>
      <c r="BK1981" s="129">
        <f>SUM(BK1982:BK2011)</f>
        <v>0</v>
      </c>
    </row>
    <row r="1982" spans="2:65" s="1" customFormat="1" ht="24.2" customHeight="1">
      <c r="B1982" s="33"/>
      <c r="C1982" s="132" t="s">
        <v>2361</v>
      </c>
      <c r="D1982" s="132" t="s">
        <v>168</v>
      </c>
      <c r="E1982" s="133" t="s">
        <v>2362</v>
      </c>
      <c r="F1982" s="134" t="s">
        <v>2363</v>
      </c>
      <c r="G1982" s="135" t="s">
        <v>188</v>
      </c>
      <c r="H1982" s="136">
        <v>268.98</v>
      </c>
      <c r="I1982" s="137"/>
      <c r="J1982" s="138">
        <f>ROUND(I1982*H1982,2)</f>
        <v>0</v>
      </c>
      <c r="K1982" s="134" t="s">
        <v>172</v>
      </c>
      <c r="L1982" s="33"/>
      <c r="M1982" s="139" t="s">
        <v>19</v>
      </c>
      <c r="N1982" s="140" t="s">
        <v>43</v>
      </c>
      <c r="P1982" s="141">
        <f>O1982*H1982</f>
        <v>0</v>
      </c>
      <c r="Q1982" s="141">
        <v>0</v>
      </c>
      <c r="R1982" s="141">
        <f>Q1982*H1982</f>
        <v>0</v>
      </c>
      <c r="S1982" s="141">
        <v>0</v>
      </c>
      <c r="T1982" s="142">
        <f>S1982*H1982</f>
        <v>0</v>
      </c>
      <c r="AR1982" s="143" t="s">
        <v>283</v>
      </c>
      <c r="AT1982" s="143" t="s">
        <v>168</v>
      </c>
      <c r="AU1982" s="143" t="s">
        <v>82</v>
      </c>
      <c r="AY1982" s="18" t="s">
        <v>166</v>
      </c>
      <c r="BE1982" s="144">
        <f>IF(N1982="základní",J1982,0)</f>
        <v>0</v>
      </c>
      <c r="BF1982" s="144">
        <f>IF(N1982="snížená",J1982,0)</f>
        <v>0</v>
      </c>
      <c r="BG1982" s="144">
        <f>IF(N1982="zákl. přenesená",J1982,0)</f>
        <v>0</v>
      </c>
      <c r="BH1982" s="144">
        <f>IF(N1982="sníž. přenesená",J1982,0)</f>
        <v>0</v>
      </c>
      <c r="BI1982" s="144">
        <f>IF(N1982="nulová",J1982,0)</f>
        <v>0</v>
      </c>
      <c r="BJ1982" s="18" t="s">
        <v>80</v>
      </c>
      <c r="BK1982" s="144">
        <f>ROUND(I1982*H1982,2)</f>
        <v>0</v>
      </c>
      <c r="BL1982" s="18" t="s">
        <v>283</v>
      </c>
      <c r="BM1982" s="143" t="s">
        <v>2364</v>
      </c>
    </row>
    <row r="1983" spans="2:65" s="1" customFormat="1" ht="11.25">
      <c r="B1983" s="33"/>
      <c r="D1983" s="145" t="s">
        <v>175</v>
      </c>
      <c r="F1983" s="146" t="s">
        <v>2365</v>
      </c>
      <c r="I1983" s="147"/>
      <c r="L1983" s="33"/>
      <c r="M1983" s="148"/>
      <c r="T1983" s="54"/>
      <c r="AT1983" s="18" t="s">
        <v>175</v>
      </c>
      <c r="AU1983" s="18" t="s">
        <v>82</v>
      </c>
    </row>
    <row r="1984" spans="2:65" s="12" customFormat="1" ht="11.25">
      <c r="B1984" s="149"/>
      <c r="D1984" s="150" t="s">
        <v>177</v>
      </c>
      <c r="E1984" s="151" t="s">
        <v>19</v>
      </c>
      <c r="F1984" s="152" t="s">
        <v>407</v>
      </c>
      <c r="H1984" s="151" t="s">
        <v>19</v>
      </c>
      <c r="I1984" s="153"/>
      <c r="L1984" s="149"/>
      <c r="M1984" s="154"/>
      <c r="T1984" s="155"/>
      <c r="AT1984" s="151" t="s">
        <v>177</v>
      </c>
      <c r="AU1984" s="151" t="s">
        <v>82</v>
      </c>
      <c r="AV1984" s="12" t="s">
        <v>80</v>
      </c>
      <c r="AW1984" s="12" t="s">
        <v>33</v>
      </c>
      <c r="AX1984" s="12" t="s">
        <v>72</v>
      </c>
      <c r="AY1984" s="151" t="s">
        <v>166</v>
      </c>
    </row>
    <row r="1985" spans="2:65" s="12" customFormat="1" ht="11.25">
      <c r="B1985" s="149"/>
      <c r="D1985" s="150" t="s">
        <v>177</v>
      </c>
      <c r="E1985" s="151" t="s">
        <v>19</v>
      </c>
      <c r="F1985" s="152" t="s">
        <v>1115</v>
      </c>
      <c r="H1985" s="151" t="s">
        <v>19</v>
      </c>
      <c r="I1985" s="153"/>
      <c r="L1985" s="149"/>
      <c r="M1985" s="154"/>
      <c r="T1985" s="155"/>
      <c r="AT1985" s="151" t="s">
        <v>177</v>
      </c>
      <c r="AU1985" s="151" t="s">
        <v>82</v>
      </c>
      <c r="AV1985" s="12" t="s">
        <v>80</v>
      </c>
      <c r="AW1985" s="12" t="s">
        <v>33</v>
      </c>
      <c r="AX1985" s="12" t="s">
        <v>72</v>
      </c>
      <c r="AY1985" s="151" t="s">
        <v>166</v>
      </c>
    </row>
    <row r="1986" spans="2:65" s="13" customFormat="1" ht="11.25">
      <c r="B1986" s="156"/>
      <c r="D1986" s="150" t="s">
        <v>177</v>
      </c>
      <c r="E1986" s="157" t="s">
        <v>19</v>
      </c>
      <c r="F1986" s="158" t="s">
        <v>2366</v>
      </c>
      <c r="H1986" s="159">
        <v>268.98</v>
      </c>
      <c r="I1986" s="160"/>
      <c r="L1986" s="156"/>
      <c r="M1986" s="161"/>
      <c r="T1986" s="162"/>
      <c r="AT1986" s="157" t="s">
        <v>177</v>
      </c>
      <c r="AU1986" s="157" t="s">
        <v>82</v>
      </c>
      <c r="AV1986" s="13" t="s">
        <v>82</v>
      </c>
      <c r="AW1986" s="13" t="s">
        <v>33</v>
      </c>
      <c r="AX1986" s="13" t="s">
        <v>80</v>
      </c>
      <c r="AY1986" s="157" t="s">
        <v>166</v>
      </c>
    </row>
    <row r="1987" spans="2:65" s="1" customFormat="1" ht="24.2" customHeight="1">
      <c r="B1987" s="33"/>
      <c r="C1987" s="132" t="s">
        <v>2367</v>
      </c>
      <c r="D1987" s="132" t="s">
        <v>168</v>
      </c>
      <c r="E1987" s="133" t="s">
        <v>2368</v>
      </c>
      <c r="F1987" s="134" t="s">
        <v>2369</v>
      </c>
      <c r="G1987" s="135" t="s">
        <v>188</v>
      </c>
      <c r="H1987" s="136">
        <v>191.69</v>
      </c>
      <c r="I1987" s="137"/>
      <c r="J1987" s="138">
        <f>ROUND(I1987*H1987,2)</f>
        <v>0</v>
      </c>
      <c r="K1987" s="134" t="s">
        <v>172</v>
      </c>
      <c r="L1987" s="33"/>
      <c r="M1987" s="139" t="s">
        <v>19</v>
      </c>
      <c r="N1987" s="140" t="s">
        <v>43</v>
      </c>
      <c r="P1987" s="141">
        <f>O1987*H1987</f>
        <v>0</v>
      </c>
      <c r="Q1987" s="141">
        <v>2.9999999999999997E-4</v>
      </c>
      <c r="R1987" s="141">
        <f>Q1987*H1987</f>
        <v>5.7506999999999996E-2</v>
      </c>
      <c r="S1987" s="141">
        <v>0</v>
      </c>
      <c r="T1987" s="142">
        <f>S1987*H1987</f>
        <v>0</v>
      </c>
      <c r="AR1987" s="143" t="s">
        <v>283</v>
      </c>
      <c r="AT1987" s="143" t="s">
        <v>168</v>
      </c>
      <c r="AU1987" s="143" t="s">
        <v>82</v>
      </c>
      <c r="AY1987" s="18" t="s">
        <v>166</v>
      </c>
      <c r="BE1987" s="144">
        <f>IF(N1987="základní",J1987,0)</f>
        <v>0</v>
      </c>
      <c r="BF1987" s="144">
        <f>IF(N1987="snížená",J1987,0)</f>
        <v>0</v>
      </c>
      <c r="BG1987" s="144">
        <f>IF(N1987="zákl. přenesená",J1987,0)</f>
        <v>0</v>
      </c>
      <c r="BH1987" s="144">
        <f>IF(N1987="sníž. přenesená",J1987,0)</f>
        <v>0</v>
      </c>
      <c r="BI1987" s="144">
        <f>IF(N1987="nulová",J1987,0)</f>
        <v>0</v>
      </c>
      <c r="BJ1987" s="18" t="s">
        <v>80</v>
      </c>
      <c r="BK1987" s="144">
        <f>ROUND(I1987*H1987,2)</f>
        <v>0</v>
      </c>
      <c r="BL1987" s="18" t="s">
        <v>283</v>
      </c>
      <c r="BM1987" s="143" t="s">
        <v>2370</v>
      </c>
    </row>
    <row r="1988" spans="2:65" s="1" customFormat="1" ht="11.25">
      <c r="B1988" s="33"/>
      <c r="D1988" s="145" t="s">
        <v>175</v>
      </c>
      <c r="F1988" s="146" t="s">
        <v>2371</v>
      </c>
      <c r="I1988" s="147"/>
      <c r="L1988" s="33"/>
      <c r="M1988" s="148"/>
      <c r="T1988" s="54"/>
      <c r="AT1988" s="18" t="s">
        <v>175</v>
      </c>
      <c r="AU1988" s="18" t="s">
        <v>82</v>
      </c>
    </row>
    <row r="1989" spans="2:65" s="13" customFormat="1" ht="11.25">
      <c r="B1989" s="156"/>
      <c r="D1989" s="150" t="s">
        <v>177</v>
      </c>
      <c r="E1989" s="157" t="s">
        <v>19</v>
      </c>
      <c r="F1989" s="158" t="s">
        <v>2372</v>
      </c>
      <c r="H1989" s="159">
        <v>191.69</v>
      </c>
      <c r="I1989" s="160"/>
      <c r="L1989" s="156"/>
      <c r="M1989" s="161"/>
      <c r="T1989" s="162"/>
      <c r="AT1989" s="157" t="s">
        <v>177</v>
      </c>
      <c r="AU1989" s="157" t="s">
        <v>82</v>
      </c>
      <c r="AV1989" s="13" t="s">
        <v>82</v>
      </c>
      <c r="AW1989" s="13" t="s">
        <v>33</v>
      </c>
      <c r="AX1989" s="13" t="s">
        <v>80</v>
      </c>
      <c r="AY1989" s="157" t="s">
        <v>166</v>
      </c>
    </row>
    <row r="1990" spans="2:65" s="1" customFormat="1" ht="37.9" customHeight="1">
      <c r="B1990" s="33"/>
      <c r="C1990" s="132" t="s">
        <v>2373</v>
      </c>
      <c r="D1990" s="132" t="s">
        <v>168</v>
      </c>
      <c r="E1990" s="133" t="s">
        <v>2374</v>
      </c>
      <c r="F1990" s="134" t="s">
        <v>2375</v>
      </c>
      <c r="G1990" s="135" t="s">
        <v>458</v>
      </c>
      <c r="H1990" s="136">
        <v>57.2</v>
      </c>
      <c r="I1990" s="137"/>
      <c r="J1990" s="138">
        <f>ROUND(I1990*H1990,2)</f>
        <v>0</v>
      </c>
      <c r="K1990" s="134" t="s">
        <v>172</v>
      </c>
      <c r="L1990" s="33"/>
      <c r="M1990" s="139" t="s">
        <v>19</v>
      </c>
      <c r="N1990" s="140" t="s">
        <v>43</v>
      </c>
      <c r="P1990" s="141">
        <f>O1990*H1990</f>
        <v>0</v>
      </c>
      <c r="Q1990" s="141">
        <v>7.3999999999999999E-4</v>
      </c>
      <c r="R1990" s="141">
        <f>Q1990*H1990</f>
        <v>4.2328000000000005E-2</v>
      </c>
      <c r="S1990" s="141">
        <v>0</v>
      </c>
      <c r="T1990" s="142">
        <f>S1990*H1990</f>
        <v>0</v>
      </c>
      <c r="AR1990" s="143" t="s">
        <v>283</v>
      </c>
      <c r="AT1990" s="143" t="s">
        <v>168</v>
      </c>
      <c r="AU1990" s="143" t="s">
        <v>82</v>
      </c>
      <c r="AY1990" s="18" t="s">
        <v>166</v>
      </c>
      <c r="BE1990" s="144">
        <f>IF(N1990="základní",J1990,0)</f>
        <v>0</v>
      </c>
      <c r="BF1990" s="144">
        <f>IF(N1990="snížená",J1990,0)</f>
        <v>0</v>
      </c>
      <c r="BG1990" s="144">
        <f>IF(N1990="zákl. přenesená",J1990,0)</f>
        <v>0</v>
      </c>
      <c r="BH1990" s="144">
        <f>IF(N1990="sníž. přenesená",J1990,0)</f>
        <v>0</v>
      </c>
      <c r="BI1990" s="144">
        <f>IF(N1990="nulová",J1990,0)</f>
        <v>0</v>
      </c>
      <c r="BJ1990" s="18" t="s">
        <v>80</v>
      </c>
      <c r="BK1990" s="144">
        <f>ROUND(I1990*H1990,2)</f>
        <v>0</v>
      </c>
      <c r="BL1990" s="18" t="s">
        <v>283</v>
      </c>
      <c r="BM1990" s="143" t="s">
        <v>2376</v>
      </c>
    </row>
    <row r="1991" spans="2:65" s="1" customFormat="1" ht="11.25">
      <c r="B1991" s="33"/>
      <c r="D1991" s="145" t="s">
        <v>175</v>
      </c>
      <c r="F1991" s="146" t="s">
        <v>2377</v>
      </c>
      <c r="I1991" s="147"/>
      <c r="L1991" s="33"/>
      <c r="M1991" s="148"/>
      <c r="T1991" s="54"/>
      <c r="AT1991" s="18" t="s">
        <v>175</v>
      </c>
      <c r="AU1991" s="18" t="s">
        <v>82</v>
      </c>
    </row>
    <row r="1992" spans="2:65" s="12" customFormat="1" ht="11.25">
      <c r="B1992" s="149"/>
      <c r="D1992" s="150" t="s">
        <v>177</v>
      </c>
      <c r="E1992" s="151" t="s">
        <v>19</v>
      </c>
      <c r="F1992" s="152" t="s">
        <v>407</v>
      </c>
      <c r="H1992" s="151" t="s">
        <v>19</v>
      </c>
      <c r="I1992" s="153"/>
      <c r="L1992" s="149"/>
      <c r="M1992" s="154"/>
      <c r="T1992" s="155"/>
      <c r="AT1992" s="151" t="s">
        <v>177</v>
      </c>
      <c r="AU1992" s="151" t="s">
        <v>82</v>
      </c>
      <c r="AV1992" s="12" t="s">
        <v>80</v>
      </c>
      <c r="AW1992" s="12" t="s">
        <v>33</v>
      </c>
      <c r="AX1992" s="12" t="s">
        <v>72</v>
      </c>
      <c r="AY1992" s="151" t="s">
        <v>166</v>
      </c>
    </row>
    <row r="1993" spans="2:65" s="12" customFormat="1" ht="11.25">
      <c r="B1993" s="149"/>
      <c r="D1993" s="150" t="s">
        <v>177</v>
      </c>
      <c r="E1993" s="151" t="s">
        <v>19</v>
      </c>
      <c r="F1993" s="152" t="s">
        <v>1115</v>
      </c>
      <c r="H1993" s="151" t="s">
        <v>19</v>
      </c>
      <c r="I1993" s="153"/>
      <c r="L1993" s="149"/>
      <c r="M1993" s="154"/>
      <c r="T1993" s="155"/>
      <c r="AT1993" s="151" t="s">
        <v>177</v>
      </c>
      <c r="AU1993" s="151" t="s">
        <v>82</v>
      </c>
      <c r="AV1993" s="12" t="s">
        <v>80</v>
      </c>
      <c r="AW1993" s="12" t="s">
        <v>33</v>
      </c>
      <c r="AX1993" s="12" t="s">
        <v>72</v>
      </c>
      <c r="AY1993" s="151" t="s">
        <v>166</v>
      </c>
    </row>
    <row r="1994" spans="2:65" s="13" customFormat="1" ht="11.25">
      <c r="B1994" s="156"/>
      <c r="D1994" s="150" t="s">
        <v>177</v>
      </c>
      <c r="E1994" s="157" t="s">
        <v>19</v>
      </c>
      <c r="F1994" s="158" t="s">
        <v>2378</v>
      </c>
      <c r="H1994" s="159">
        <v>57.2</v>
      </c>
      <c r="I1994" s="160"/>
      <c r="L1994" s="156"/>
      <c r="M1994" s="161"/>
      <c r="T1994" s="162"/>
      <c r="AT1994" s="157" t="s">
        <v>177</v>
      </c>
      <c r="AU1994" s="157" t="s">
        <v>82</v>
      </c>
      <c r="AV1994" s="13" t="s">
        <v>82</v>
      </c>
      <c r="AW1994" s="13" t="s">
        <v>33</v>
      </c>
      <c r="AX1994" s="13" t="s">
        <v>80</v>
      </c>
      <c r="AY1994" s="157" t="s">
        <v>166</v>
      </c>
    </row>
    <row r="1995" spans="2:65" s="1" customFormat="1" ht="49.15" customHeight="1">
      <c r="B1995" s="33"/>
      <c r="C1995" s="132" t="s">
        <v>2379</v>
      </c>
      <c r="D1995" s="132" t="s">
        <v>168</v>
      </c>
      <c r="E1995" s="133" t="s">
        <v>2380</v>
      </c>
      <c r="F1995" s="134" t="s">
        <v>2381</v>
      </c>
      <c r="G1995" s="135" t="s">
        <v>188</v>
      </c>
      <c r="H1995" s="136">
        <v>134.49</v>
      </c>
      <c r="I1995" s="137"/>
      <c r="J1995" s="138">
        <f>ROUND(I1995*H1995,2)</f>
        <v>0</v>
      </c>
      <c r="K1995" s="134" t="s">
        <v>172</v>
      </c>
      <c r="L1995" s="33"/>
      <c r="M1995" s="139" t="s">
        <v>19</v>
      </c>
      <c r="N1995" s="140" t="s">
        <v>43</v>
      </c>
      <c r="P1995" s="141">
        <f>O1995*H1995</f>
        <v>0</v>
      </c>
      <c r="Q1995" s="141">
        <v>6.1700000000000001E-3</v>
      </c>
      <c r="R1995" s="141">
        <f>Q1995*H1995</f>
        <v>0.82980330000000002</v>
      </c>
      <c r="S1995" s="141">
        <v>0</v>
      </c>
      <c r="T1995" s="142">
        <f>S1995*H1995</f>
        <v>0</v>
      </c>
      <c r="AR1995" s="143" t="s">
        <v>283</v>
      </c>
      <c r="AT1995" s="143" t="s">
        <v>168</v>
      </c>
      <c r="AU1995" s="143" t="s">
        <v>82</v>
      </c>
      <c r="AY1995" s="18" t="s">
        <v>166</v>
      </c>
      <c r="BE1995" s="144">
        <f>IF(N1995="základní",J1995,0)</f>
        <v>0</v>
      </c>
      <c r="BF1995" s="144">
        <f>IF(N1995="snížená",J1995,0)</f>
        <v>0</v>
      </c>
      <c r="BG1995" s="144">
        <f>IF(N1995="zákl. přenesená",J1995,0)</f>
        <v>0</v>
      </c>
      <c r="BH1995" s="144">
        <f>IF(N1995="sníž. přenesená",J1995,0)</f>
        <v>0</v>
      </c>
      <c r="BI1995" s="144">
        <f>IF(N1995="nulová",J1995,0)</f>
        <v>0</v>
      </c>
      <c r="BJ1995" s="18" t="s">
        <v>80</v>
      </c>
      <c r="BK1995" s="144">
        <f>ROUND(I1995*H1995,2)</f>
        <v>0</v>
      </c>
      <c r="BL1995" s="18" t="s">
        <v>283</v>
      </c>
      <c r="BM1995" s="143" t="s">
        <v>2382</v>
      </c>
    </row>
    <row r="1996" spans="2:65" s="1" customFormat="1" ht="11.25">
      <c r="B1996" s="33"/>
      <c r="D1996" s="145" t="s">
        <v>175</v>
      </c>
      <c r="F1996" s="146" t="s">
        <v>2383</v>
      </c>
      <c r="I1996" s="147"/>
      <c r="L1996" s="33"/>
      <c r="M1996" s="148"/>
      <c r="T1996" s="54"/>
      <c r="AT1996" s="18" t="s">
        <v>175</v>
      </c>
      <c r="AU1996" s="18" t="s">
        <v>82</v>
      </c>
    </row>
    <row r="1997" spans="2:65" s="12" customFormat="1" ht="11.25">
      <c r="B1997" s="149"/>
      <c r="D1997" s="150" t="s">
        <v>177</v>
      </c>
      <c r="E1997" s="151" t="s">
        <v>19</v>
      </c>
      <c r="F1997" s="152" t="s">
        <v>407</v>
      </c>
      <c r="H1997" s="151" t="s">
        <v>19</v>
      </c>
      <c r="I1997" s="153"/>
      <c r="L1997" s="149"/>
      <c r="M1997" s="154"/>
      <c r="T1997" s="155"/>
      <c r="AT1997" s="151" t="s">
        <v>177</v>
      </c>
      <c r="AU1997" s="151" t="s">
        <v>82</v>
      </c>
      <c r="AV1997" s="12" t="s">
        <v>80</v>
      </c>
      <c r="AW1997" s="12" t="s">
        <v>33</v>
      </c>
      <c r="AX1997" s="12" t="s">
        <v>72</v>
      </c>
      <c r="AY1997" s="151" t="s">
        <v>166</v>
      </c>
    </row>
    <row r="1998" spans="2:65" s="12" customFormat="1" ht="11.25">
      <c r="B1998" s="149"/>
      <c r="D1998" s="150" t="s">
        <v>177</v>
      </c>
      <c r="E1998" s="151" t="s">
        <v>19</v>
      </c>
      <c r="F1998" s="152" t="s">
        <v>1115</v>
      </c>
      <c r="H1998" s="151" t="s">
        <v>19</v>
      </c>
      <c r="I1998" s="153"/>
      <c r="L1998" s="149"/>
      <c r="M1998" s="154"/>
      <c r="T1998" s="155"/>
      <c r="AT1998" s="151" t="s">
        <v>177</v>
      </c>
      <c r="AU1998" s="151" t="s">
        <v>82</v>
      </c>
      <c r="AV1998" s="12" t="s">
        <v>80</v>
      </c>
      <c r="AW1998" s="12" t="s">
        <v>33</v>
      </c>
      <c r="AX1998" s="12" t="s">
        <v>72</v>
      </c>
      <c r="AY1998" s="151" t="s">
        <v>166</v>
      </c>
    </row>
    <row r="1999" spans="2:65" s="13" customFormat="1" ht="11.25">
      <c r="B1999" s="156"/>
      <c r="D1999" s="150" t="s">
        <v>177</v>
      </c>
      <c r="E1999" s="157" t="s">
        <v>19</v>
      </c>
      <c r="F1999" s="158" t="s">
        <v>1116</v>
      </c>
      <c r="H1999" s="159">
        <v>134.49</v>
      </c>
      <c r="I1999" s="160"/>
      <c r="L1999" s="156"/>
      <c r="M1999" s="161"/>
      <c r="T1999" s="162"/>
      <c r="AT1999" s="157" t="s">
        <v>177</v>
      </c>
      <c r="AU1999" s="157" t="s">
        <v>82</v>
      </c>
      <c r="AV1999" s="13" t="s">
        <v>82</v>
      </c>
      <c r="AW1999" s="13" t="s">
        <v>33</v>
      </c>
      <c r="AX1999" s="13" t="s">
        <v>80</v>
      </c>
      <c r="AY1999" s="157" t="s">
        <v>166</v>
      </c>
    </row>
    <row r="2000" spans="2:65" s="1" customFormat="1" ht="33" customHeight="1">
      <c r="B2000" s="33"/>
      <c r="C2000" s="170" t="s">
        <v>2384</v>
      </c>
      <c r="D2000" s="170" t="s">
        <v>277</v>
      </c>
      <c r="E2000" s="171" t="s">
        <v>2385</v>
      </c>
      <c r="F2000" s="172" t="s">
        <v>2386</v>
      </c>
      <c r="G2000" s="173" t="s">
        <v>188</v>
      </c>
      <c r="H2000" s="174">
        <v>157.37700000000001</v>
      </c>
      <c r="I2000" s="175"/>
      <c r="J2000" s="176">
        <f>ROUND(I2000*H2000,2)</f>
        <v>0</v>
      </c>
      <c r="K2000" s="172" t="s">
        <v>172</v>
      </c>
      <c r="L2000" s="177"/>
      <c r="M2000" s="178" t="s">
        <v>19</v>
      </c>
      <c r="N2000" s="179" t="s">
        <v>43</v>
      </c>
      <c r="P2000" s="141">
        <f>O2000*H2000</f>
        <v>0</v>
      </c>
      <c r="Q2000" s="141">
        <v>2.1999999999999999E-2</v>
      </c>
      <c r="R2000" s="141">
        <f>Q2000*H2000</f>
        <v>3.462294</v>
      </c>
      <c r="S2000" s="141">
        <v>0</v>
      </c>
      <c r="T2000" s="142">
        <f>S2000*H2000</f>
        <v>0</v>
      </c>
      <c r="AR2000" s="143" t="s">
        <v>368</v>
      </c>
      <c r="AT2000" s="143" t="s">
        <v>277</v>
      </c>
      <c r="AU2000" s="143" t="s">
        <v>82</v>
      </c>
      <c r="AY2000" s="18" t="s">
        <v>166</v>
      </c>
      <c r="BE2000" s="144">
        <f>IF(N2000="základní",J2000,0)</f>
        <v>0</v>
      </c>
      <c r="BF2000" s="144">
        <f>IF(N2000="snížená",J2000,0)</f>
        <v>0</v>
      </c>
      <c r="BG2000" s="144">
        <f>IF(N2000="zákl. přenesená",J2000,0)</f>
        <v>0</v>
      </c>
      <c r="BH2000" s="144">
        <f>IF(N2000="sníž. přenesená",J2000,0)</f>
        <v>0</v>
      </c>
      <c r="BI2000" s="144">
        <f>IF(N2000="nulová",J2000,0)</f>
        <v>0</v>
      </c>
      <c r="BJ2000" s="18" t="s">
        <v>80</v>
      </c>
      <c r="BK2000" s="144">
        <f>ROUND(I2000*H2000,2)</f>
        <v>0</v>
      </c>
      <c r="BL2000" s="18" t="s">
        <v>283</v>
      </c>
      <c r="BM2000" s="143" t="s">
        <v>2387</v>
      </c>
    </row>
    <row r="2001" spans="2:65" s="13" customFormat="1" ht="11.25">
      <c r="B2001" s="156"/>
      <c r="D2001" s="150" t="s">
        <v>177</v>
      </c>
      <c r="E2001" s="157" t="s">
        <v>19</v>
      </c>
      <c r="F2001" s="158" t="s">
        <v>2388</v>
      </c>
      <c r="H2001" s="159">
        <v>134.49</v>
      </c>
      <c r="I2001" s="160"/>
      <c r="L2001" s="156"/>
      <c r="M2001" s="161"/>
      <c r="T2001" s="162"/>
      <c r="AT2001" s="157" t="s">
        <v>177</v>
      </c>
      <c r="AU2001" s="157" t="s">
        <v>82</v>
      </c>
      <c r="AV2001" s="13" t="s">
        <v>82</v>
      </c>
      <c r="AW2001" s="13" t="s">
        <v>33</v>
      </c>
      <c r="AX2001" s="13" t="s">
        <v>72</v>
      </c>
      <c r="AY2001" s="157" t="s">
        <v>166</v>
      </c>
    </row>
    <row r="2002" spans="2:65" s="13" customFormat="1" ht="11.25">
      <c r="B2002" s="156"/>
      <c r="D2002" s="150" t="s">
        <v>177</v>
      </c>
      <c r="E2002" s="157" t="s">
        <v>19</v>
      </c>
      <c r="F2002" s="158" t="s">
        <v>2389</v>
      </c>
      <c r="H2002" s="159">
        <v>8.58</v>
      </c>
      <c r="I2002" s="160"/>
      <c r="L2002" s="156"/>
      <c r="M2002" s="161"/>
      <c r="T2002" s="162"/>
      <c r="AT2002" s="157" t="s">
        <v>177</v>
      </c>
      <c r="AU2002" s="157" t="s">
        <v>82</v>
      </c>
      <c r="AV2002" s="13" t="s">
        <v>82</v>
      </c>
      <c r="AW2002" s="13" t="s">
        <v>33</v>
      </c>
      <c r="AX2002" s="13" t="s">
        <v>72</v>
      </c>
      <c r="AY2002" s="157" t="s">
        <v>166</v>
      </c>
    </row>
    <row r="2003" spans="2:65" s="14" customFormat="1" ht="11.25">
      <c r="B2003" s="163"/>
      <c r="D2003" s="150" t="s">
        <v>177</v>
      </c>
      <c r="E2003" s="164" t="s">
        <v>19</v>
      </c>
      <c r="F2003" s="165" t="s">
        <v>206</v>
      </c>
      <c r="H2003" s="166">
        <v>143.07000000000002</v>
      </c>
      <c r="I2003" s="167"/>
      <c r="L2003" s="163"/>
      <c r="M2003" s="168"/>
      <c r="T2003" s="169"/>
      <c r="AT2003" s="164" t="s">
        <v>177</v>
      </c>
      <c r="AU2003" s="164" t="s">
        <v>82</v>
      </c>
      <c r="AV2003" s="14" t="s">
        <v>173</v>
      </c>
      <c r="AW2003" s="14" t="s">
        <v>33</v>
      </c>
      <c r="AX2003" s="14" t="s">
        <v>80</v>
      </c>
      <c r="AY2003" s="164" t="s">
        <v>166</v>
      </c>
    </row>
    <row r="2004" spans="2:65" s="13" customFormat="1" ht="11.25">
      <c r="B2004" s="156"/>
      <c r="D2004" s="150" t="s">
        <v>177</v>
      </c>
      <c r="F2004" s="158" t="s">
        <v>2390</v>
      </c>
      <c r="H2004" s="159">
        <v>157.37700000000001</v>
      </c>
      <c r="I2004" s="160"/>
      <c r="L2004" s="156"/>
      <c r="M2004" s="161"/>
      <c r="T2004" s="162"/>
      <c r="AT2004" s="157" t="s">
        <v>177</v>
      </c>
      <c r="AU2004" s="157" t="s">
        <v>82</v>
      </c>
      <c r="AV2004" s="13" t="s">
        <v>82</v>
      </c>
      <c r="AW2004" s="13" t="s">
        <v>4</v>
      </c>
      <c r="AX2004" s="13" t="s">
        <v>80</v>
      </c>
      <c r="AY2004" s="157" t="s">
        <v>166</v>
      </c>
    </row>
    <row r="2005" spans="2:65" s="1" customFormat="1" ht="33" customHeight="1">
      <c r="B2005" s="33"/>
      <c r="C2005" s="132" t="s">
        <v>2391</v>
      </c>
      <c r="D2005" s="132" t="s">
        <v>168</v>
      </c>
      <c r="E2005" s="133" t="s">
        <v>2392</v>
      </c>
      <c r="F2005" s="134" t="s">
        <v>2393</v>
      </c>
      <c r="G2005" s="135" t="s">
        <v>188</v>
      </c>
      <c r="H2005" s="136">
        <v>191.69</v>
      </c>
      <c r="I2005" s="137"/>
      <c r="J2005" s="138">
        <f>ROUND(I2005*H2005,2)</f>
        <v>0</v>
      </c>
      <c r="K2005" s="134" t="s">
        <v>172</v>
      </c>
      <c r="L2005" s="33"/>
      <c r="M2005" s="139" t="s">
        <v>19</v>
      </c>
      <c r="N2005" s="140" t="s">
        <v>43</v>
      </c>
      <c r="P2005" s="141">
        <f>O2005*H2005</f>
        <v>0</v>
      </c>
      <c r="Q2005" s="141">
        <v>0</v>
      </c>
      <c r="R2005" s="141">
        <f>Q2005*H2005</f>
        <v>0</v>
      </c>
      <c r="S2005" s="141">
        <v>0</v>
      </c>
      <c r="T2005" s="142">
        <f>S2005*H2005</f>
        <v>0</v>
      </c>
      <c r="AR2005" s="143" t="s">
        <v>283</v>
      </c>
      <c r="AT2005" s="143" t="s">
        <v>168</v>
      </c>
      <c r="AU2005" s="143" t="s">
        <v>82</v>
      </c>
      <c r="AY2005" s="18" t="s">
        <v>166</v>
      </c>
      <c r="BE2005" s="144">
        <f>IF(N2005="základní",J2005,0)</f>
        <v>0</v>
      </c>
      <c r="BF2005" s="144">
        <f>IF(N2005="snížená",J2005,0)</f>
        <v>0</v>
      </c>
      <c r="BG2005" s="144">
        <f>IF(N2005="zákl. přenesená",J2005,0)</f>
        <v>0</v>
      </c>
      <c r="BH2005" s="144">
        <f>IF(N2005="sníž. přenesená",J2005,0)</f>
        <v>0</v>
      </c>
      <c r="BI2005" s="144">
        <f>IF(N2005="nulová",J2005,0)</f>
        <v>0</v>
      </c>
      <c r="BJ2005" s="18" t="s">
        <v>80</v>
      </c>
      <c r="BK2005" s="144">
        <f>ROUND(I2005*H2005,2)</f>
        <v>0</v>
      </c>
      <c r="BL2005" s="18" t="s">
        <v>283</v>
      </c>
      <c r="BM2005" s="143" t="s">
        <v>2394</v>
      </c>
    </row>
    <row r="2006" spans="2:65" s="1" customFormat="1" ht="11.25">
      <c r="B2006" s="33"/>
      <c r="D2006" s="145" t="s">
        <v>175</v>
      </c>
      <c r="F2006" s="146" t="s">
        <v>2395</v>
      </c>
      <c r="I2006" s="147"/>
      <c r="L2006" s="33"/>
      <c r="M2006" s="148"/>
      <c r="T2006" s="54"/>
      <c r="AT2006" s="18" t="s">
        <v>175</v>
      </c>
      <c r="AU2006" s="18" t="s">
        <v>82</v>
      </c>
    </row>
    <row r="2007" spans="2:65" s="1" customFormat="1" ht="16.5" customHeight="1">
      <c r="B2007" s="33"/>
      <c r="C2007" s="132" t="s">
        <v>2396</v>
      </c>
      <c r="D2007" s="132" t="s">
        <v>168</v>
      </c>
      <c r="E2007" s="133" t="s">
        <v>2397</v>
      </c>
      <c r="F2007" s="134" t="s">
        <v>2398</v>
      </c>
      <c r="G2007" s="135" t="s">
        <v>458</v>
      </c>
      <c r="H2007" s="136">
        <v>114.4</v>
      </c>
      <c r="I2007" s="137"/>
      <c r="J2007" s="138">
        <f>ROUND(I2007*H2007,2)</f>
        <v>0</v>
      </c>
      <c r="K2007" s="134" t="s">
        <v>172</v>
      </c>
      <c r="L2007" s="33"/>
      <c r="M2007" s="139" t="s">
        <v>19</v>
      </c>
      <c r="N2007" s="140" t="s">
        <v>43</v>
      </c>
      <c r="P2007" s="141">
        <f>O2007*H2007</f>
        <v>0</v>
      </c>
      <c r="Q2007" s="141">
        <v>3.0000000000000001E-5</v>
      </c>
      <c r="R2007" s="141">
        <f>Q2007*H2007</f>
        <v>3.4320000000000002E-3</v>
      </c>
      <c r="S2007" s="141">
        <v>0</v>
      </c>
      <c r="T2007" s="142">
        <f>S2007*H2007</f>
        <v>0</v>
      </c>
      <c r="AR2007" s="143" t="s">
        <v>283</v>
      </c>
      <c r="AT2007" s="143" t="s">
        <v>168</v>
      </c>
      <c r="AU2007" s="143" t="s">
        <v>82</v>
      </c>
      <c r="AY2007" s="18" t="s">
        <v>166</v>
      </c>
      <c r="BE2007" s="144">
        <f>IF(N2007="základní",J2007,0)</f>
        <v>0</v>
      </c>
      <c r="BF2007" s="144">
        <f>IF(N2007="snížená",J2007,0)</f>
        <v>0</v>
      </c>
      <c r="BG2007" s="144">
        <f>IF(N2007="zákl. přenesená",J2007,0)</f>
        <v>0</v>
      </c>
      <c r="BH2007" s="144">
        <f>IF(N2007="sníž. přenesená",J2007,0)</f>
        <v>0</v>
      </c>
      <c r="BI2007" s="144">
        <f>IF(N2007="nulová",J2007,0)</f>
        <v>0</v>
      </c>
      <c r="BJ2007" s="18" t="s">
        <v>80</v>
      </c>
      <c r="BK2007" s="144">
        <f>ROUND(I2007*H2007,2)</f>
        <v>0</v>
      </c>
      <c r="BL2007" s="18" t="s">
        <v>283</v>
      </c>
      <c r="BM2007" s="143" t="s">
        <v>2399</v>
      </c>
    </row>
    <row r="2008" spans="2:65" s="1" customFormat="1" ht="11.25">
      <c r="B2008" s="33"/>
      <c r="D2008" s="145" t="s">
        <v>175</v>
      </c>
      <c r="F2008" s="146" t="s">
        <v>2400</v>
      </c>
      <c r="I2008" s="147"/>
      <c r="L2008" s="33"/>
      <c r="M2008" s="148"/>
      <c r="T2008" s="54"/>
      <c r="AT2008" s="18" t="s">
        <v>175</v>
      </c>
      <c r="AU2008" s="18" t="s">
        <v>82</v>
      </c>
    </row>
    <row r="2009" spans="2:65" s="13" customFormat="1" ht="11.25">
      <c r="B2009" s="156"/>
      <c r="D2009" s="150" t="s">
        <v>177</v>
      </c>
      <c r="E2009" s="157" t="s">
        <v>19</v>
      </c>
      <c r="F2009" s="158" t="s">
        <v>2401</v>
      </c>
      <c r="H2009" s="159">
        <v>114.4</v>
      </c>
      <c r="I2009" s="160"/>
      <c r="L2009" s="156"/>
      <c r="M2009" s="161"/>
      <c r="T2009" s="162"/>
      <c r="AT2009" s="157" t="s">
        <v>177</v>
      </c>
      <c r="AU2009" s="157" t="s">
        <v>82</v>
      </c>
      <c r="AV2009" s="13" t="s">
        <v>82</v>
      </c>
      <c r="AW2009" s="13" t="s">
        <v>33</v>
      </c>
      <c r="AX2009" s="13" t="s">
        <v>80</v>
      </c>
      <c r="AY2009" s="157" t="s">
        <v>166</v>
      </c>
    </row>
    <row r="2010" spans="2:65" s="1" customFormat="1" ht="49.15" customHeight="1">
      <c r="B2010" s="33"/>
      <c r="C2010" s="132" t="s">
        <v>2402</v>
      </c>
      <c r="D2010" s="132" t="s">
        <v>168</v>
      </c>
      <c r="E2010" s="133" t="s">
        <v>2403</v>
      </c>
      <c r="F2010" s="134" t="s">
        <v>2404</v>
      </c>
      <c r="G2010" s="135" t="s">
        <v>341</v>
      </c>
      <c r="H2010" s="136">
        <v>4.3949999999999996</v>
      </c>
      <c r="I2010" s="137"/>
      <c r="J2010" s="138">
        <f>ROUND(I2010*H2010,2)</f>
        <v>0</v>
      </c>
      <c r="K2010" s="134" t="s">
        <v>172</v>
      </c>
      <c r="L2010" s="33"/>
      <c r="M2010" s="139" t="s">
        <v>19</v>
      </c>
      <c r="N2010" s="140" t="s">
        <v>43</v>
      </c>
      <c r="P2010" s="141">
        <f>O2010*H2010</f>
        <v>0</v>
      </c>
      <c r="Q2010" s="141">
        <v>0</v>
      </c>
      <c r="R2010" s="141">
        <f>Q2010*H2010</f>
        <v>0</v>
      </c>
      <c r="S2010" s="141">
        <v>0</v>
      </c>
      <c r="T2010" s="142">
        <f>S2010*H2010</f>
        <v>0</v>
      </c>
      <c r="AR2010" s="143" t="s">
        <v>283</v>
      </c>
      <c r="AT2010" s="143" t="s">
        <v>168</v>
      </c>
      <c r="AU2010" s="143" t="s">
        <v>82</v>
      </c>
      <c r="AY2010" s="18" t="s">
        <v>166</v>
      </c>
      <c r="BE2010" s="144">
        <f>IF(N2010="základní",J2010,0)</f>
        <v>0</v>
      </c>
      <c r="BF2010" s="144">
        <f>IF(N2010="snížená",J2010,0)</f>
        <v>0</v>
      </c>
      <c r="BG2010" s="144">
        <f>IF(N2010="zákl. přenesená",J2010,0)</f>
        <v>0</v>
      </c>
      <c r="BH2010" s="144">
        <f>IF(N2010="sníž. přenesená",J2010,0)</f>
        <v>0</v>
      </c>
      <c r="BI2010" s="144">
        <f>IF(N2010="nulová",J2010,0)</f>
        <v>0</v>
      </c>
      <c r="BJ2010" s="18" t="s">
        <v>80</v>
      </c>
      <c r="BK2010" s="144">
        <f>ROUND(I2010*H2010,2)</f>
        <v>0</v>
      </c>
      <c r="BL2010" s="18" t="s">
        <v>283</v>
      </c>
      <c r="BM2010" s="143" t="s">
        <v>2405</v>
      </c>
    </row>
    <row r="2011" spans="2:65" s="1" customFormat="1" ht="11.25">
      <c r="B2011" s="33"/>
      <c r="D2011" s="145" t="s">
        <v>175</v>
      </c>
      <c r="F2011" s="146" t="s">
        <v>2406</v>
      </c>
      <c r="I2011" s="147"/>
      <c r="L2011" s="33"/>
      <c r="M2011" s="148"/>
      <c r="T2011" s="54"/>
      <c r="AT2011" s="18" t="s">
        <v>175</v>
      </c>
      <c r="AU2011" s="18" t="s">
        <v>82</v>
      </c>
    </row>
    <row r="2012" spans="2:65" s="11" customFormat="1" ht="22.9" customHeight="1">
      <c r="B2012" s="120"/>
      <c r="D2012" s="121" t="s">
        <v>71</v>
      </c>
      <c r="E2012" s="130" t="s">
        <v>2407</v>
      </c>
      <c r="F2012" s="130" t="s">
        <v>2408</v>
      </c>
      <c r="I2012" s="123"/>
      <c r="J2012" s="131">
        <f>BK2012</f>
        <v>0</v>
      </c>
      <c r="L2012" s="120"/>
      <c r="M2012" s="125"/>
      <c r="P2012" s="126">
        <f>SUM(P2013:P2043)</f>
        <v>0</v>
      </c>
      <c r="R2012" s="126">
        <f>SUM(R2013:R2043)</f>
        <v>0.24034460000000002</v>
      </c>
      <c r="T2012" s="127">
        <f>SUM(T2013:T2043)</f>
        <v>0</v>
      </c>
      <c r="AR2012" s="121" t="s">
        <v>82</v>
      </c>
      <c r="AT2012" s="128" t="s">
        <v>71</v>
      </c>
      <c r="AU2012" s="128" t="s">
        <v>80</v>
      </c>
      <c r="AY2012" s="121" t="s">
        <v>166</v>
      </c>
      <c r="BK2012" s="129">
        <f>SUM(BK2013:BK2043)</f>
        <v>0</v>
      </c>
    </row>
    <row r="2013" spans="2:65" s="1" customFormat="1" ht="44.25" customHeight="1">
      <c r="B2013" s="33"/>
      <c r="C2013" s="132" t="s">
        <v>2409</v>
      </c>
      <c r="D2013" s="132" t="s">
        <v>168</v>
      </c>
      <c r="E2013" s="133" t="s">
        <v>2410</v>
      </c>
      <c r="F2013" s="134" t="s">
        <v>2411</v>
      </c>
      <c r="G2013" s="135" t="s">
        <v>188</v>
      </c>
      <c r="H2013" s="136">
        <v>374.99</v>
      </c>
      <c r="I2013" s="137"/>
      <c r="J2013" s="138">
        <f>ROUND(I2013*H2013,2)</f>
        <v>0</v>
      </c>
      <c r="K2013" s="134" t="s">
        <v>172</v>
      </c>
      <c r="L2013" s="33"/>
      <c r="M2013" s="139" t="s">
        <v>19</v>
      </c>
      <c r="N2013" s="140" t="s">
        <v>43</v>
      </c>
      <c r="P2013" s="141">
        <f>O2013*H2013</f>
        <v>0</v>
      </c>
      <c r="Q2013" s="141">
        <v>0</v>
      </c>
      <c r="R2013" s="141">
        <f>Q2013*H2013</f>
        <v>0</v>
      </c>
      <c r="S2013" s="141">
        <v>0</v>
      </c>
      <c r="T2013" s="142">
        <f>S2013*H2013</f>
        <v>0</v>
      </c>
      <c r="AR2013" s="143" t="s">
        <v>283</v>
      </c>
      <c r="AT2013" s="143" t="s">
        <v>168</v>
      </c>
      <c r="AU2013" s="143" t="s">
        <v>82</v>
      </c>
      <c r="AY2013" s="18" t="s">
        <v>166</v>
      </c>
      <c r="BE2013" s="144">
        <f>IF(N2013="základní",J2013,0)</f>
        <v>0</v>
      </c>
      <c r="BF2013" s="144">
        <f>IF(N2013="snížená",J2013,0)</f>
        <v>0</v>
      </c>
      <c r="BG2013" s="144">
        <f>IF(N2013="zákl. přenesená",J2013,0)</f>
        <v>0</v>
      </c>
      <c r="BH2013" s="144">
        <f>IF(N2013="sníž. přenesená",J2013,0)</f>
        <v>0</v>
      </c>
      <c r="BI2013" s="144">
        <f>IF(N2013="nulová",J2013,0)</f>
        <v>0</v>
      </c>
      <c r="BJ2013" s="18" t="s">
        <v>80</v>
      </c>
      <c r="BK2013" s="144">
        <f>ROUND(I2013*H2013,2)</f>
        <v>0</v>
      </c>
      <c r="BL2013" s="18" t="s">
        <v>283</v>
      </c>
      <c r="BM2013" s="143" t="s">
        <v>2412</v>
      </c>
    </row>
    <row r="2014" spans="2:65" s="1" customFormat="1" ht="11.25">
      <c r="B2014" s="33"/>
      <c r="D2014" s="145" t="s">
        <v>175</v>
      </c>
      <c r="F2014" s="146" t="s">
        <v>2413</v>
      </c>
      <c r="I2014" s="147"/>
      <c r="L2014" s="33"/>
      <c r="M2014" s="148"/>
      <c r="T2014" s="54"/>
      <c r="AT2014" s="18" t="s">
        <v>175</v>
      </c>
      <c r="AU2014" s="18" t="s">
        <v>82</v>
      </c>
    </row>
    <row r="2015" spans="2:65" s="12" customFormat="1" ht="11.25">
      <c r="B2015" s="149"/>
      <c r="D2015" s="150" t="s">
        <v>177</v>
      </c>
      <c r="E2015" s="151" t="s">
        <v>19</v>
      </c>
      <c r="F2015" s="152" t="s">
        <v>407</v>
      </c>
      <c r="H2015" s="151" t="s">
        <v>19</v>
      </c>
      <c r="I2015" s="153"/>
      <c r="L2015" s="149"/>
      <c r="M2015" s="154"/>
      <c r="T2015" s="155"/>
      <c r="AT2015" s="151" t="s">
        <v>177</v>
      </c>
      <c r="AU2015" s="151" t="s">
        <v>82</v>
      </c>
      <c r="AV2015" s="12" t="s">
        <v>80</v>
      </c>
      <c r="AW2015" s="12" t="s">
        <v>33</v>
      </c>
      <c r="AX2015" s="12" t="s">
        <v>72</v>
      </c>
      <c r="AY2015" s="151" t="s">
        <v>166</v>
      </c>
    </row>
    <row r="2016" spans="2:65" s="12" customFormat="1" ht="11.25">
      <c r="B2016" s="149"/>
      <c r="D2016" s="150" t="s">
        <v>177</v>
      </c>
      <c r="E2016" s="151" t="s">
        <v>19</v>
      </c>
      <c r="F2016" s="152" t="s">
        <v>967</v>
      </c>
      <c r="H2016" s="151" t="s">
        <v>19</v>
      </c>
      <c r="I2016" s="153"/>
      <c r="L2016" s="149"/>
      <c r="M2016" s="154"/>
      <c r="T2016" s="155"/>
      <c r="AT2016" s="151" t="s">
        <v>177</v>
      </c>
      <c r="AU2016" s="151" t="s">
        <v>82</v>
      </c>
      <c r="AV2016" s="12" t="s">
        <v>80</v>
      </c>
      <c r="AW2016" s="12" t="s">
        <v>33</v>
      </c>
      <c r="AX2016" s="12" t="s">
        <v>72</v>
      </c>
      <c r="AY2016" s="151" t="s">
        <v>166</v>
      </c>
    </row>
    <row r="2017" spans="2:65" s="13" customFormat="1" ht="11.25">
      <c r="B2017" s="156"/>
      <c r="D2017" s="150" t="s">
        <v>177</v>
      </c>
      <c r="E2017" s="157" t="s">
        <v>19</v>
      </c>
      <c r="F2017" s="158" t="s">
        <v>968</v>
      </c>
      <c r="H2017" s="159">
        <v>265</v>
      </c>
      <c r="I2017" s="160"/>
      <c r="L2017" s="156"/>
      <c r="M2017" s="161"/>
      <c r="T2017" s="162"/>
      <c r="AT2017" s="157" t="s">
        <v>177</v>
      </c>
      <c r="AU2017" s="157" t="s">
        <v>82</v>
      </c>
      <c r="AV2017" s="13" t="s">
        <v>82</v>
      </c>
      <c r="AW2017" s="13" t="s">
        <v>33</v>
      </c>
      <c r="AX2017" s="13" t="s">
        <v>72</v>
      </c>
      <c r="AY2017" s="157" t="s">
        <v>166</v>
      </c>
    </row>
    <row r="2018" spans="2:65" s="12" customFormat="1" ht="11.25">
      <c r="B2018" s="149"/>
      <c r="D2018" s="150" t="s">
        <v>177</v>
      </c>
      <c r="E2018" s="151" t="s">
        <v>19</v>
      </c>
      <c r="F2018" s="152" t="s">
        <v>971</v>
      </c>
      <c r="H2018" s="151" t="s">
        <v>19</v>
      </c>
      <c r="I2018" s="153"/>
      <c r="L2018" s="149"/>
      <c r="M2018" s="154"/>
      <c r="T2018" s="155"/>
      <c r="AT2018" s="151" t="s">
        <v>177</v>
      </c>
      <c r="AU2018" s="151" t="s">
        <v>82</v>
      </c>
      <c r="AV2018" s="12" t="s">
        <v>80</v>
      </c>
      <c r="AW2018" s="12" t="s">
        <v>33</v>
      </c>
      <c r="AX2018" s="12" t="s">
        <v>72</v>
      </c>
      <c r="AY2018" s="151" t="s">
        <v>166</v>
      </c>
    </row>
    <row r="2019" spans="2:65" s="13" customFormat="1" ht="11.25">
      <c r="B2019" s="156"/>
      <c r="D2019" s="150" t="s">
        <v>177</v>
      </c>
      <c r="E2019" s="157" t="s">
        <v>19</v>
      </c>
      <c r="F2019" s="158" t="s">
        <v>972</v>
      </c>
      <c r="H2019" s="159">
        <v>28.41</v>
      </c>
      <c r="I2019" s="160"/>
      <c r="L2019" s="156"/>
      <c r="M2019" s="161"/>
      <c r="T2019" s="162"/>
      <c r="AT2019" s="157" t="s">
        <v>177</v>
      </c>
      <c r="AU2019" s="157" t="s">
        <v>82</v>
      </c>
      <c r="AV2019" s="13" t="s">
        <v>82</v>
      </c>
      <c r="AW2019" s="13" t="s">
        <v>33</v>
      </c>
      <c r="AX2019" s="13" t="s">
        <v>72</v>
      </c>
      <c r="AY2019" s="157" t="s">
        <v>166</v>
      </c>
    </row>
    <row r="2020" spans="2:65" s="12" customFormat="1" ht="11.25">
      <c r="B2020" s="149"/>
      <c r="D2020" s="150" t="s">
        <v>177</v>
      </c>
      <c r="E2020" s="151" t="s">
        <v>19</v>
      </c>
      <c r="F2020" s="152" t="s">
        <v>2414</v>
      </c>
      <c r="H2020" s="151" t="s">
        <v>19</v>
      </c>
      <c r="I2020" s="153"/>
      <c r="L2020" s="149"/>
      <c r="M2020" s="154"/>
      <c r="T2020" s="155"/>
      <c r="AT2020" s="151" t="s">
        <v>177</v>
      </c>
      <c r="AU2020" s="151" t="s">
        <v>82</v>
      </c>
      <c r="AV2020" s="12" t="s">
        <v>80</v>
      </c>
      <c r="AW2020" s="12" t="s">
        <v>33</v>
      </c>
      <c r="AX2020" s="12" t="s">
        <v>72</v>
      </c>
      <c r="AY2020" s="151" t="s">
        <v>166</v>
      </c>
    </row>
    <row r="2021" spans="2:65" s="13" customFormat="1" ht="11.25">
      <c r="B2021" s="156"/>
      <c r="D2021" s="150" t="s">
        <v>177</v>
      </c>
      <c r="E2021" s="157" t="s">
        <v>19</v>
      </c>
      <c r="F2021" s="158" t="s">
        <v>974</v>
      </c>
      <c r="H2021" s="159">
        <v>59.13</v>
      </c>
      <c r="I2021" s="160"/>
      <c r="L2021" s="156"/>
      <c r="M2021" s="161"/>
      <c r="T2021" s="162"/>
      <c r="AT2021" s="157" t="s">
        <v>177</v>
      </c>
      <c r="AU2021" s="157" t="s">
        <v>82</v>
      </c>
      <c r="AV2021" s="13" t="s">
        <v>82</v>
      </c>
      <c r="AW2021" s="13" t="s">
        <v>33</v>
      </c>
      <c r="AX2021" s="13" t="s">
        <v>72</v>
      </c>
      <c r="AY2021" s="157" t="s">
        <v>166</v>
      </c>
    </row>
    <row r="2022" spans="2:65" s="12" customFormat="1" ht="11.25">
      <c r="B2022" s="149"/>
      <c r="D2022" s="150" t="s">
        <v>177</v>
      </c>
      <c r="E2022" s="151" t="s">
        <v>19</v>
      </c>
      <c r="F2022" s="152" t="s">
        <v>487</v>
      </c>
      <c r="H2022" s="151" t="s">
        <v>19</v>
      </c>
      <c r="I2022" s="153"/>
      <c r="L2022" s="149"/>
      <c r="M2022" s="154"/>
      <c r="T2022" s="155"/>
      <c r="AT2022" s="151" t="s">
        <v>177</v>
      </c>
      <c r="AU2022" s="151" t="s">
        <v>82</v>
      </c>
      <c r="AV2022" s="12" t="s">
        <v>80</v>
      </c>
      <c r="AW2022" s="12" t="s">
        <v>33</v>
      </c>
      <c r="AX2022" s="12" t="s">
        <v>72</v>
      </c>
      <c r="AY2022" s="151" t="s">
        <v>166</v>
      </c>
    </row>
    <row r="2023" spans="2:65" s="13" customFormat="1" ht="11.25">
      <c r="B2023" s="156"/>
      <c r="D2023" s="150" t="s">
        <v>177</v>
      </c>
      <c r="E2023" s="157" t="s">
        <v>19</v>
      </c>
      <c r="F2023" s="158" t="s">
        <v>488</v>
      </c>
      <c r="H2023" s="159">
        <v>22.45</v>
      </c>
      <c r="I2023" s="160"/>
      <c r="L2023" s="156"/>
      <c r="M2023" s="161"/>
      <c r="T2023" s="162"/>
      <c r="AT2023" s="157" t="s">
        <v>177</v>
      </c>
      <c r="AU2023" s="157" t="s">
        <v>82</v>
      </c>
      <c r="AV2023" s="13" t="s">
        <v>82</v>
      </c>
      <c r="AW2023" s="13" t="s">
        <v>33</v>
      </c>
      <c r="AX2023" s="13" t="s">
        <v>72</v>
      </c>
      <c r="AY2023" s="157" t="s">
        <v>166</v>
      </c>
    </row>
    <row r="2024" spans="2:65" s="14" customFormat="1" ht="11.25">
      <c r="B2024" s="163"/>
      <c r="D2024" s="150" t="s">
        <v>177</v>
      </c>
      <c r="E2024" s="164" t="s">
        <v>19</v>
      </c>
      <c r="F2024" s="165" t="s">
        <v>206</v>
      </c>
      <c r="H2024" s="166">
        <v>374.99</v>
      </c>
      <c r="I2024" s="167"/>
      <c r="L2024" s="163"/>
      <c r="M2024" s="168"/>
      <c r="T2024" s="169"/>
      <c r="AT2024" s="164" t="s">
        <v>177</v>
      </c>
      <c r="AU2024" s="164" t="s">
        <v>82</v>
      </c>
      <c r="AV2024" s="14" t="s">
        <v>173</v>
      </c>
      <c r="AW2024" s="14" t="s">
        <v>33</v>
      </c>
      <c r="AX2024" s="14" t="s">
        <v>80</v>
      </c>
      <c r="AY2024" s="164" t="s">
        <v>166</v>
      </c>
    </row>
    <row r="2025" spans="2:65" s="1" customFormat="1" ht="16.5" customHeight="1">
      <c r="B2025" s="33"/>
      <c r="C2025" s="170" t="s">
        <v>2415</v>
      </c>
      <c r="D2025" s="170" t="s">
        <v>277</v>
      </c>
      <c r="E2025" s="171" t="s">
        <v>2416</v>
      </c>
      <c r="F2025" s="172" t="s">
        <v>2417</v>
      </c>
      <c r="G2025" s="173" t="s">
        <v>307</v>
      </c>
      <c r="H2025" s="174">
        <v>149.99600000000001</v>
      </c>
      <c r="I2025" s="175"/>
      <c r="J2025" s="176">
        <f>ROUND(I2025*H2025,2)</f>
        <v>0</v>
      </c>
      <c r="K2025" s="172" t="s">
        <v>19</v>
      </c>
      <c r="L2025" s="177"/>
      <c r="M2025" s="178" t="s">
        <v>19</v>
      </c>
      <c r="N2025" s="179" t="s">
        <v>43</v>
      </c>
      <c r="P2025" s="141">
        <f>O2025*H2025</f>
        <v>0</v>
      </c>
      <c r="Q2025" s="141">
        <v>1E-3</v>
      </c>
      <c r="R2025" s="141">
        <f>Q2025*H2025</f>
        <v>0.14999600000000002</v>
      </c>
      <c r="S2025" s="141">
        <v>0</v>
      </c>
      <c r="T2025" s="142">
        <f>S2025*H2025</f>
        <v>0</v>
      </c>
      <c r="AR2025" s="143" t="s">
        <v>368</v>
      </c>
      <c r="AT2025" s="143" t="s">
        <v>277</v>
      </c>
      <c r="AU2025" s="143" t="s">
        <v>82</v>
      </c>
      <c r="AY2025" s="18" t="s">
        <v>166</v>
      </c>
      <c r="BE2025" s="144">
        <f>IF(N2025="základní",J2025,0)</f>
        <v>0</v>
      </c>
      <c r="BF2025" s="144">
        <f>IF(N2025="snížená",J2025,0)</f>
        <v>0</v>
      </c>
      <c r="BG2025" s="144">
        <f>IF(N2025="zákl. přenesená",J2025,0)</f>
        <v>0</v>
      </c>
      <c r="BH2025" s="144">
        <f>IF(N2025="sníž. přenesená",J2025,0)</f>
        <v>0</v>
      </c>
      <c r="BI2025" s="144">
        <f>IF(N2025="nulová",J2025,0)</f>
        <v>0</v>
      </c>
      <c r="BJ2025" s="18" t="s">
        <v>80</v>
      </c>
      <c r="BK2025" s="144">
        <f>ROUND(I2025*H2025,2)</f>
        <v>0</v>
      </c>
      <c r="BL2025" s="18" t="s">
        <v>283</v>
      </c>
      <c r="BM2025" s="143" t="s">
        <v>2418</v>
      </c>
    </row>
    <row r="2026" spans="2:65" s="13" customFormat="1" ht="11.25">
      <c r="B2026" s="156"/>
      <c r="D2026" s="150" t="s">
        <v>177</v>
      </c>
      <c r="F2026" s="158" t="s">
        <v>2419</v>
      </c>
      <c r="H2026" s="159">
        <v>149.99600000000001</v>
      </c>
      <c r="I2026" s="160"/>
      <c r="L2026" s="156"/>
      <c r="M2026" s="161"/>
      <c r="T2026" s="162"/>
      <c r="AT2026" s="157" t="s">
        <v>177</v>
      </c>
      <c r="AU2026" s="157" t="s">
        <v>82</v>
      </c>
      <c r="AV2026" s="13" t="s">
        <v>82</v>
      </c>
      <c r="AW2026" s="13" t="s">
        <v>4</v>
      </c>
      <c r="AX2026" s="13" t="s">
        <v>80</v>
      </c>
      <c r="AY2026" s="157" t="s">
        <v>166</v>
      </c>
    </row>
    <row r="2027" spans="2:65" s="1" customFormat="1" ht="37.9" customHeight="1">
      <c r="B2027" s="33"/>
      <c r="C2027" s="132" t="s">
        <v>2420</v>
      </c>
      <c r="D2027" s="132" t="s">
        <v>168</v>
      </c>
      <c r="E2027" s="133" t="s">
        <v>2421</v>
      </c>
      <c r="F2027" s="134" t="s">
        <v>2422</v>
      </c>
      <c r="G2027" s="135" t="s">
        <v>188</v>
      </c>
      <c r="H2027" s="136">
        <v>56.82</v>
      </c>
      <c r="I2027" s="137"/>
      <c r="J2027" s="138">
        <f>ROUND(I2027*H2027,2)</f>
        <v>0</v>
      </c>
      <c r="K2027" s="134" t="s">
        <v>172</v>
      </c>
      <c r="L2027" s="33"/>
      <c r="M2027" s="139" t="s">
        <v>19</v>
      </c>
      <c r="N2027" s="140" t="s">
        <v>43</v>
      </c>
      <c r="P2027" s="141">
        <f>O2027*H2027</f>
        <v>0</v>
      </c>
      <c r="Q2027" s="141">
        <v>7.3999999999999999E-4</v>
      </c>
      <c r="R2027" s="141">
        <f>Q2027*H2027</f>
        <v>4.2046800000000002E-2</v>
      </c>
      <c r="S2027" s="141">
        <v>0</v>
      </c>
      <c r="T2027" s="142">
        <f>S2027*H2027</f>
        <v>0</v>
      </c>
      <c r="AR2027" s="143" t="s">
        <v>283</v>
      </c>
      <c r="AT2027" s="143" t="s">
        <v>168</v>
      </c>
      <c r="AU2027" s="143" t="s">
        <v>82</v>
      </c>
      <c r="AY2027" s="18" t="s">
        <v>166</v>
      </c>
      <c r="BE2027" s="144">
        <f>IF(N2027="základní",J2027,0)</f>
        <v>0</v>
      </c>
      <c r="BF2027" s="144">
        <f>IF(N2027="snížená",J2027,0)</f>
        <v>0</v>
      </c>
      <c r="BG2027" s="144">
        <f>IF(N2027="zákl. přenesená",J2027,0)</f>
        <v>0</v>
      </c>
      <c r="BH2027" s="144">
        <f>IF(N2027="sníž. přenesená",J2027,0)</f>
        <v>0</v>
      </c>
      <c r="BI2027" s="144">
        <f>IF(N2027="nulová",J2027,0)</f>
        <v>0</v>
      </c>
      <c r="BJ2027" s="18" t="s">
        <v>80</v>
      </c>
      <c r="BK2027" s="144">
        <f>ROUND(I2027*H2027,2)</f>
        <v>0</v>
      </c>
      <c r="BL2027" s="18" t="s">
        <v>283</v>
      </c>
      <c r="BM2027" s="143" t="s">
        <v>2423</v>
      </c>
    </row>
    <row r="2028" spans="2:65" s="1" customFormat="1" ht="11.25">
      <c r="B2028" s="33"/>
      <c r="D2028" s="145" t="s">
        <v>175</v>
      </c>
      <c r="F2028" s="146" t="s">
        <v>2424</v>
      </c>
      <c r="I2028" s="147"/>
      <c r="L2028" s="33"/>
      <c r="M2028" s="148"/>
      <c r="T2028" s="54"/>
      <c r="AT2028" s="18" t="s">
        <v>175</v>
      </c>
      <c r="AU2028" s="18" t="s">
        <v>82</v>
      </c>
    </row>
    <row r="2029" spans="2:65" s="12" customFormat="1" ht="11.25">
      <c r="B2029" s="149"/>
      <c r="D2029" s="150" t="s">
        <v>177</v>
      </c>
      <c r="E2029" s="151" t="s">
        <v>19</v>
      </c>
      <c r="F2029" s="152" t="s">
        <v>407</v>
      </c>
      <c r="H2029" s="151" t="s">
        <v>19</v>
      </c>
      <c r="I2029" s="153"/>
      <c r="L2029" s="149"/>
      <c r="M2029" s="154"/>
      <c r="T2029" s="155"/>
      <c r="AT2029" s="151" t="s">
        <v>177</v>
      </c>
      <c r="AU2029" s="151" t="s">
        <v>82</v>
      </c>
      <c r="AV2029" s="12" t="s">
        <v>80</v>
      </c>
      <c r="AW2029" s="12" t="s">
        <v>33</v>
      </c>
      <c r="AX2029" s="12" t="s">
        <v>72</v>
      </c>
      <c r="AY2029" s="151" t="s">
        <v>166</v>
      </c>
    </row>
    <row r="2030" spans="2:65" s="12" customFormat="1" ht="11.25">
      <c r="B2030" s="149"/>
      <c r="D2030" s="150" t="s">
        <v>177</v>
      </c>
      <c r="E2030" s="151" t="s">
        <v>19</v>
      </c>
      <c r="F2030" s="152" t="s">
        <v>971</v>
      </c>
      <c r="H2030" s="151" t="s">
        <v>19</v>
      </c>
      <c r="I2030" s="153"/>
      <c r="L2030" s="149"/>
      <c r="M2030" s="154"/>
      <c r="T2030" s="155"/>
      <c r="AT2030" s="151" t="s">
        <v>177</v>
      </c>
      <c r="AU2030" s="151" t="s">
        <v>82</v>
      </c>
      <c r="AV2030" s="12" t="s">
        <v>80</v>
      </c>
      <c r="AW2030" s="12" t="s">
        <v>33</v>
      </c>
      <c r="AX2030" s="12" t="s">
        <v>72</v>
      </c>
      <c r="AY2030" s="151" t="s">
        <v>166</v>
      </c>
    </row>
    <row r="2031" spans="2:65" s="13" customFormat="1" ht="11.25">
      <c r="B2031" s="156"/>
      <c r="D2031" s="150" t="s">
        <v>177</v>
      </c>
      <c r="E2031" s="157" t="s">
        <v>19</v>
      </c>
      <c r="F2031" s="158" t="s">
        <v>2425</v>
      </c>
      <c r="H2031" s="159">
        <v>56.82</v>
      </c>
      <c r="I2031" s="160"/>
      <c r="L2031" s="156"/>
      <c r="M2031" s="161"/>
      <c r="T2031" s="162"/>
      <c r="AT2031" s="157" t="s">
        <v>177</v>
      </c>
      <c r="AU2031" s="157" t="s">
        <v>82</v>
      </c>
      <c r="AV2031" s="13" t="s">
        <v>82</v>
      </c>
      <c r="AW2031" s="13" t="s">
        <v>33</v>
      </c>
      <c r="AX2031" s="13" t="s">
        <v>80</v>
      </c>
      <c r="AY2031" s="157" t="s">
        <v>166</v>
      </c>
    </row>
    <row r="2032" spans="2:65" s="1" customFormat="1" ht="21.75" customHeight="1">
      <c r="B2032" s="33"/>
      <c r="C2032" s="132" t="s">
        <v>2426</v>
      </c>
      <c r="D2032" s="132" t="s">
        <v>168</v>
      </c>
      <c r="E2032" s="133" t="s">
        <v>2427</v>
      </c>
      <c r="F2032" s="134" t="s">
        <v>2428</v>
      </c>
      <c r="G2032" s="135" t="s">
        <v>188</v>
      </c>
      <c r="H2032" s="136">
        <v>28.41</v>
      </c>
      <c r="I2032" s="137"/>
      <c r="J2032" s="138">
        <f>ROUND(I2032*H2032,2)</f>
        <v>0</v>
      </c>
      <c r="K2032" s="134" t="s">
        <v>172</v>
      </c>
      <c r="L2032" s="33"/>
      <c r="M2032" s="139" t="s">
        <v>19</v>
      </c>
      <c r="N2032" s="140" t="s">
        <v>43</v>
      </c>
      <c r="P2032" s="141">
        <f>O2032*H2032</f>
        <v>0</v>
      </c>
      <c r="Q2032" s="141">
        <v>2.7999999999999998E-4</v>
      </c>
      <c r="R2032" s="141">
        <f>Q2032*H2032</f>
        <v>7.9547999999999997E-3</v>
      </c>
      <c r="S2032" s="141">
        <v>0</v>
      </c>
      <c r="T2032" s="142">
        <f>S2032*H2032</f>
        <v>0</v>
      </c>
      <c r="AR2032" s="143" t="s">
        <v>283</v>
      </c>
      <c r="AT2032" s="143" t="s">
        <v>168</v>
      </c>
      <c r="AU2032" s="143" t="s">
        <v>82</v>
      </c>
      <c r="AY2032" s="18" t="s">
        <v>166</v>
      </c>
      <c r="BE2032" s="144">
        <f>IF(N2032="základní",J2032,0)</f>
        <v>0</v>
      </c>
      <c r="BF2032" s="144">
        <f>IF(N2032="snížená",J2032,0)</f>
        <v>0</v>
      </c>
      <c r="BG2032" s="144">
        <f>IF(N2032="zákl. přenesená",J2032,0)</f>
        <v>0</v>
      </c>
      <c r="BH2032" s="144">
        <f>IF(N2032="sníž. přenesená",J2032,0)</f>
        <v>0</v>
      </c>
      <c r="BI2032" s="144">
        <f>IF(N2032="nulová",J2032,0)</f>
        <v>0</v>
      </c>
      <c r="BJ2032" s="18" t="s">
        <v>80</v>
      </c>
      <c r="BK2032" s="144">
        <f>ROUND(I2032*H2032,2)</f>
        <v>0</v>
      </c>
      <c r="BL2032" s="18" t="s">
        <v>283</v>
      </c>
      <c r="BM2032" s="143" t="s">
        <v>2429</v>
      </c>
    </row>
    <row r="2033" spans="2:65" s="1" customFormat="1" ht="11.25">
      <c r="B2033" s="33"/>
      <c r="D2033" s="145" t="s">
        <v>175</v>
      </c>
      <c r="F2033" s="146" t="s">
        <v>2430</v>
      </c>
      <c r="I2033" s="147"/>
      <c r="L2033" s="33"/>
      <c r="M2033" s="148"/>
      <c r="T2033" s="54"/>
      <c r="AT2033" s="18" t="s">
        <v>175</v>
      </c>
      <c r="AU2033" s="18" t="s">
        <v>82</v>
      </c>
    </row>
    <row r="2034" spans="2:65" s="12" customFormat="1" ht="11.25">
      <c r="B2034" s="149"/>
      <c r="D2034" s="150" t="s">
        <v>177</v>
      </c>
      <c r="E2034" s="151" t="s">
        <v>19</v>
      </c>
      <c r="F2034" s="152" t="s">
        <v>407</v>
      </c>
      <c r="H2034" s="151" t="s">
        <v>19</v>
      </c>
      <c r="I2034" s="153"/>
      <c r="L2034" s="149"/>
      <c r="M2034" s="154"/>
      <c r="T2034" s="155"/>
      <c r="AT2034" s="151" t="s">
        <v>177</v>
      </c>
      <c r="AU2034" s="151" t="s">
        <v>82</v>
      </c>
      <c r="AV2034" s="12" t="s">
        <v>80</v>
      </c>
      <c r="AW2034" s="12" t="s">
        <v>33</v>
      </c>
      <c r="AX2034" s="12" t="s">
        <v>72</v>
      </c>
      <c r="AY2034" s="151" t="s">
        <v>166</v>
      </c>
    </row>
    <row r="2035" spans="2:65" s="12" customFormat="1" ht="11.25">
      <c r="B2035" s="149"/>
      <c r="D2035" s="150" t="s">
        <v>177</v>
      </c>
      <c r="E2035" s="151" t="s">
        <v>19</v>
      </c>
      <c r="F2035" s="152" t="s">
        <v>971</v>
      </c>
      <c r="H2035" s="151" t="s">
        <v>19</v>
      </c>
      <c r="I2035" s="153"/>
      <c r="L2035" s="149"/>
      <c r="M2035" s="154"/>
      <c r="T2035" s="155"/>
      <c r="AT2035" s="151" t="s">
        <v>177</v>
      </c>
      <c r="AU2035" s="151" t="s">
        <v>82</v>
      </c>
      <c r="AV2035" s="12" t="s">
        <v>80</v>
      </c>
      <c r="AW2035" s="12" t="s">
        <v>33</v>
      </c>
      <c r="AX2035" s="12" t="s">
        <v>72</v>
      </c>
      <c r="AY2035" s="151" t="s">
        <v>166</v>
      </c>
    </row>
    <row r="2036" spans="2:65" s="13" customFormat="1" ht="11.25">
      <c r="B2036" s="156"/>
      <c r="D2036" s="150" t="s">
        <v>177</v>
      </c>
      <c r="E2036" s="157" t="s">
        <v>19</v>
      </c>
      <c r="F2036" s="158" t="s">
        <v>972</v>
      </c>
      <c r="H2036" s="159">
        <v>28.41</v>
      </c>
      <c r="I2036" s="160"/>
      <c r="L2036" s="156"/>
      <c r="M2036" s="161"/>
      <c r="T2036" s="162"/>
      <c r="AT2036" s="157" t="s">
        <v>177</v>
      </c>
      <c r="AU2036" s="157" t="s">
        <v>82</v>
      </c>
      <c r="AV2036" s="13" t="s">
        <v>82</v>
      </c>
      <c r="AW2036" s="13" t="s">
        <v>33</v>
      </c>
      <c r="AX2036" s="13" t="s">
        <v>80</v>
      </c>
      <c r="AY2036" s="157" t="s">
        <v>166</v>
      </c>
    </row>
    <row r="2037" spans="2:65" s="1" customFormat="1" ht="37.9" customHeight="1">
      <c r="B2037" s="33"/>
      <c r="C2037" s="132" t="s">
        <v>2431</v>
      </c>
      <c r="D2037" s="132" t="s">
        <v>168</v>
      </c>
      <c r="E2037" s="133" t="s">
        <v>2432</v>
      </c>
      <c r="F2037" s="134" t="s">
        <v>2433</v>
      </c>
      <c r="G2037" s="135" t="s">
        <v>188</v>
      </c>
      <c r="H2037" s="136">
        <v>134.49</v>
      </c>
      <c r="I2037" s="137"/>
      <c r="J2037" s="138">
        <f>ROUND(I2037*H2037,2)</f>
        <v>0</v>
      </c>
      <c r="K2037" s="134" t="s">
        <v>172</v>
      </c>
      <c r="L2037" s="33"/>
      <c r="M2037" s="139" t="s">
        <v>19</v>
      </c>
      <c r="N2037" s="140" t="s">
        <v>43</v>
      </c>
      <c r="P2037" s="141">
        <f>O2037*H2037</f>
        <v>0</v>
      </c>
      <c r="Q2037" s="141">
        <v>0</v>
      </c>
      <c r="R2037" s="141">
        <f>Q2037*H2037</f>
        <v>0</v>
      </c>
      <c r="S2037" s="141">
        <v>0</v>
      </c>
      <c r="T2037" s="142">
        <f>S2037*H2037</f>
        <v>0</v>
      </c>
      <c r="AR2037" s="143" t="s">
        <v>283</v>
      </c>
      <c r="AT2037" s="143" t="s">
        <v>168</v>
      </c>
      <c r="AU2037" s="143" t="s">
        <v>82</v>
      </c>
      <c r="AY2037" s="18" t="s">
        <v>166</v>
      </c>
      <c r="BE2037" s="144">
        <f>IF(N2037="základní",J2037,0)</f>
        <v>0</v>
      </c>
      <c r="BF2037" s="144">
        <f>IF(N2037="snížená",J2037,0)</f>
        <v>0</v>
      </c>
      <c r="BG2037" s="144">
        <f>IF(N2037="zákl. přenesená",J2037,0)</f>
        <v>0</v>
      </c>
      <c r="BH2037" s="144">
        <f>IF(N2037="sníž. přenesená",J2037,0)</f>
        <v>0</v>
      </c>
      <c r="BI2037" s="144">
        <f>IF(N2037="nulová",J2037,0)</f>
        <v>0</v>
      </c>
      <c r="BJ2037" s="18" t="s">
        <v>80</v>
      </c>
      <c r="BK2037" s="144">
        <f>ROUND(I2037*H2037,2)</f>
        <v>0</v>
      </c>
      <c r="BL2037" s="18" t="s">
        <v>283</v>
      </c>
      <c r="BM2037" s="143" t="s">
        <v>2434</v>
      </c>
    </row>
    <row r="2038" spans="2:65" s="1" customFormat="1" ht="11.25">
      <c r="B2038" s="33"/>
      <c r="D2038" s="145" t="s">
        <v>175</v>
      </c>
      <c r="F2038" s="146" t="s">
        <v>2435</v>
      </c>
      <c r="I2038" s="147"/>
      <c r="L2038" s="33"/>
      <c r="M2038" s="148"/>
      <c r="T2038" s="54"/>
      <c r="AT2038" s="18" t="s">
        <v>175</v>
      </c>
      <c r="AU2038" s="18" t="s">
        <v>82</v>
      </c>
    </row>
    <row r="2039" spans="2:65" s="12" customFormat="1" ht="11.25">
      <c r="B2039" s="149"/>
      <c r="D2039" s="150" t="s">
        <v>177</v>
      </c>
      <c r="E2039" s="151" t="s">
        <v>19</v>
      </c>
      <c r="F2039" s="152" t="s">
        <v>407</v>
      </c>
      <c r="H2039" s="151" t="s">
        <v>19</v>
      </c>
      <c r="I2039" s="153"/>
      <c r="L2039" s="149"/>
      <c r="M2039" s="154"/>
      <c r="T2039" s="155"/>
      <c r="AT2039" s="151" t="s">
        <v>177</v>
      </c>
      <c r="AU2039" s="151" t="s">
        <v>82</v>
      </c>
      <c r="AV2039" s="12" t="s">
        <v>80</v>
      </c>
      <c r="AW2039" s="12" t="s">
        <v>33</v>
      </c>
      <c r="AX2039" s="12" t="s">
        <v>72</v>
      </c>
      <c r="AY2039" s="151" t="s">
        <v>166</v>
      </c>
    </row>
    <row r="2040" spans="2:65" s="12" customFormat="1" ht="11.25">
      <c r="B2040" s="149"/>
      <c r="D2040" s="150" t="s">
        <v>177</v>
      </c>
      <c r="E2040" s="151" t="s">
        <v>19</v>
      </c>
      <c r="F2040" s="152" t="s">
        <v>1115</v>
      </c>
      <c r="H2040" s="151" t="s">
        <v>19</v>
      </c>
      <c r="I2040" s="153"/>
      <c r="L2040" s="149"/>
      <c r="M2040" s="154"/>
      <c r="T2040" s="155"/>
      <c r="AT2040" s="151" t="s">
        <v>177</v>
      </c>
      <c r="AU2040" s="151" t="s">
        <v>82</v>
      </c>
      <c r="AV2040" s="12" t="s">
        <v>80</v>
      </c>
      <c r="AW2040" s="12" t="s">
        <v>33</v>
      </c>
      <c r="AX2040" s="12" t="s">
        <v>72</v>
      </c>
      <c r="AY2040" s="151" t="s">
        <v>166</v>
      </c>
    </row>
    <row r="2041" spans="2:65" s="13" customFormat="1" ht="11.25">
      <c r="B2041" s="156"/>
      <c r="D2041" s="150" t="s">
        <v>177</v>
      </c>
      <c r="E2041" s="157" t="s">
        <v>19</v>
      </c>
      <c r="F2041" s="158" t="s">
        <v>1116</v>
      </c>
      <c r="H2041" s="159">
        <v>134.49</v>
      </c>
      <c r="I2041" s="160"/>
      <c r="L2041" s="156"/>
      <c r="M2041" s="161"/>
      <c r="T2041" s="162"/>
      <c r="AT2041" s="157" t="s">
        <v>177</v>
      </c>
      <c r="AU2041" s="157" t="s">
        <v>82</v>
      </c>
      <c r="AV2041" s="13" t="s">
        <v>82</v>
      </c>
      <c r="AW2041" s="13" t="s">
        <v>33</v>
      </c>
      <c r="AX2041" s="13" t="s">
        <v>80</v>
      </c>
      <c r="AY2041" s="157" t="s">
        <v>166</v>
      </c>
    </row>
    <row r="2042" spans="2:65" s="1" customFormat="1" ht="16.5" customHeight="1">
      <c r="B2042" s="33"/>
      <c r="C2042" s="170" t="s">
        <v>2436</v>
      </c>
      <c r="D2042" s="170" t="s">
        <v>277</v>
      </c>
      <c r="E2042" s="171" t="s">
        <v>2416</v>
      </c>
      <c r="F2042" s="172" t="s">
        <v>2417</v>
      </c>
      <c r="G2042" s="173" t="s">
        <v>307</v>
      </c>
      <c r="H2042" s="174">
        <v>40.347000000000001</v>
      </c>
      <c r="I2042" s="175"/>
      <c r="J2042" s="176">
        <f>ROUND(I2042*H2042,2)</f>
        <v>0</v>
      </c>
      <c r="K2042" s="172" t="s">
        <v>19</v>
      </c>
      <c r="L2042" s="177"/>
      <c r="M2042" s="178" t="s">
        <v>19</v>
      </c>
      <c r="N2042" s="179" t="s">
        <v>43</v>
      </c>
      <c r="P2042" s="141">
        <f>O2042*H2042</f>
        <v>0</v>
      </c>
      <c r="Q2042" s="141">
        <v>1E-3</v>
      </c>
      <c r="R2042" s="141">
        <f>Q2042*H2042</f>
        <v>4.0347000000000001E-2</v>
      </c>
      <c r="S2042" s="141">
        <v>0</v>
      </c>
      <c r="T2042" s="142">
        <f>S2042*H2042</f>
        <v>0</v>
      </c>
      <c r="AR2042" s="143" t="s">
        <v>368</v>
      </c>
      <c r="AT2042" s="143" t="s">
        <v>277</v>
      </c>
      <c r="AU2042" s="143" t="s">
        <v>82</v>
      </c>
      <c r="AY2042" s="18" t="s">
        <v>166</v>
      </c>
      <c r="BE2042" s="144">
        <f>IF(N2042="základní",J2042,0)</f>
        <v>0</v>
      </c>
      <c r="BF2042" s="144">
        <f>IF(N2042="snížená",J2042,0)</f>
        <v>0</v>
      </c>
      <c r="BG2042" s="144">
        <f>IF(N2042="zákl. přenesená",J2042,0)</f>
        <v>0</v>
      </c>
      <c r="BH2042" s="144">
        <f>IF(N2042="sníž. přenesená",J2042,0)</f>
        <v>0</v>
      </c>
      <c r="BI2042" s="144">
        <f>IF(N2042="nulová",J2042,0)</f>
        <v>0</v>
      </c>
      <c r="BJ2042" s="18" t="s">
        <v>80</v>
      </c>
      <c r="BK2042" s="144">
        <f>ROUND(I2042*H2042,2)</f>
        <v>0</v>
      </c>
      <c r="BL2042" s="18" t="s">
        <v>283</v>
      </c>
      <c r="BM2042" s="143" t="s">
        <v>2437</v>
      </c>
    </row>
    <row r="2043" spans="2:65" s="13" customFormat="1" ht="11.25">
      <c r="B2043" s="156"/>
      <c r="D2043" s="150" t="s">
        <v>177</v>
      </c>
      <c r="F2043" s="158" t="s">
        <v>2438</v>
      </c>
      <c r="H2043" s="159">
        <v>40.347000000000001</v>
      </c>
      <c r="I2043" s="160"/>
      <c r="L2043" s="156"/>
      <c r="M2043" s="161"/>
      <c r="T2043" s="162"/>
      <c r="AT2043" s="157" t="s">
        <v>177</v>
      </c>
      <c r="AU2043" s="157" t="s">
        <v>82</v>
      </c>
      <c r="AV2043" s="13" t="s">
        <v>82</v>
      </c>
      <c r="AW2043" s="13" t="s">
        <v>4</v>
      </c>
      <c r="AX2043" s="13" t="s">
        <v>80</v>
      </c>
      <c r="AY2043" s="157" t="s">
        <v>166</v>
      </c>
    </row>
    <row r="2044" spans="2:65" s="11" customFormat="1" ht="22.9" customHeight="1">
      <c r="B2044" s="120"/>
      <c r="D2044" s="121" t="s">
        <v>71</v>
      </c>
      <c r="E2044" s="130" t="s">
        <v>2439</v>
      </c>
      <c r="F2044" s="130" t="s">
        <v>2440</v>
      </c>
      <c r="I2044" s="123"/>
      <c r="J2044" s="131">
        <f>BK2044</f>
        <v>0</v>
      </c>
      <c r="L2044" s="120"/>
      <c r="M2044" s="125"/>
      <c r="P2044" s="126">
        <f>SUM(P2045:P2079)</f>
        <v>0</v>
      </c>
      <c r="R2044" s="126">
        <f>SUM(R2045:R2079)</f>
        <v>0</v>
      </c>
      <c r="T2044" s="127">
        <f>SUM(T2045:T2079)</f>
        <v>0</v>
      </c>
      <c r="AR2044" s="121" t="s">
        <v>173</v>
      </c>
      <c r="AT2044" s="128" t="s">
        <v>71</v>
      </c>
      <c r="AU2044" s="128" t="s">
        <v>80</v>
      </c>
      <c r="AY2044" s="121" t="s">
        <v>166</v>
      </c>
      <c r="BK2044" s="129">
        <f>SUM(BK2045:BK2079)</f>
        <v>0</v>
      </c>
    </row>
    <row r="2045" spans="2:65" s="1" customFormat="1" ht="24.2" customHeight="1">
      <c r="B2045" s="33"/>
      <c r="C2045" s="132" t="s">
        <v>2441</v>
      </c>
      <c r="D2045" s="132" t="s">
        <v>168</v>
      </c>
      <c r="E2045" s="133" t="s">
        <v>2442</v>
      </c>
      <c r="F2045" s="134" t="s">
        <v>2443</v>
      </c>
      <c r="G2045" s="135" t="s">
        <v>1163</v>
      </c>
      <c r="H2045" s="136">
        <v>1</v>
      </c>
      <c r="I2045" s="137"/>
      <c r="J2045" s="138">
        <f>ROUND(I2045*H2045,2)</f>
        <v>0</v>
      </c>
      <c r="K2045" s="134" t="s">
        <v>19</v>
      </c>
      <c r="L2045" s="33"/>
      <c r="M2045" s="139" t="s">
        <v>19</v>
      </c>
      <c r="N2045" s="140" t="s">
        <v>43</v>
      </c>
      <c r="P2045" s="141">
        <f>O2045*H2045</f>
        <v>0</v>
      </c>
      <c r="Q2045" s="141">
        <v>0</v>
      </c>
      <c r="R2045" s="141">
        <f>Q2045*H2045</f>
        <v>0</v>
      </c>
      <c r="S2045" s="141">
        <v>0</v>
      </c>
      <c r="T2045" s="142">
        <f>S2045*H2045</f>
        <v>0</v>
      </c>
      <c r="AR2045" s="143" t="s">
        <v>2444</v>
      </c>
      <c r="AT2045" s="143" t="s">
        <v>168</v>
      </c>
      <c r="AU2045" s="143" t="s">
        <v>82</v>
      </c>
      <c r="AY2045" s="18" t="s">
        <v>166</v>
      </c>
      <c r="BE2045" s="144">
        <f>IF(N2045="základní",J2045,0)</f>
        <v>0</v>
      </c>
      <c r="BF2045" s="144">
        <f>IF(N2045="snížená",J2045,0)</f>
        <v>0</v>
      </c>
      <c r="BG2045" s="144">
        <f>IF(N2045="zákl. přenesená",J2045,0)</f>
        <v>0</v>
      </c>
      <c r="BH2045" s="144">
        <f>IF(N2045="sníž. přenesená",J2045,0)</f>
        <v>0</v>
      </c>
      <c r="BI2045" s="144">
        <f>IF(N2045="nulová",J2045,0)</f>
        <v>0</v>
      </c>
      <c r="BJ2045" s="18" t="s">
        <v>80</v>
      </c>
      <c r="BK2045" s="144">
        <f>ROUND(I2045*H2045,2)</f>
        <v>0</v>
      </c>
      <c r="BL2045" s="18" t="s">
        <v>2444</v>
      </c>
      <c r="BM2045" s="143" t="s">
        <v>2445</v>
      </c>
    </row>
    <row r="2046" spans="2:65" s="1" customFormat="1" ht="16.5" customHeight="1">
      <c r="B2046" s="33"/>
      <c r="C2046" s="132" t="s">
        <v>2446</v>
      </c>
      <c r="D2046" s="132" t="s">
        <v>168</v>
      </c>
      <c r="E2046" s="133" t="s">
        <v>2447</v>
      </c>
      <c r="F2046" s="134" t="s">
        <v>2448</v>
      </c>
      <c r="G2046" s="135" t="s">
        <v>1163</v>
      </c>
      <c r="H2046" s="136">
        <v>1</v>
      </c>
      <c r="I2046" s="137"/>
      <c r="J2046" s="138">
        <f>ROUND(I2046*H2046,2)</f>
        <v>0</v>
      </c>
      <c r="K2046" s="134" t="s">
        <v>19</v>
      </c>
      <c r="L2046" s="33"/>
      <c r="M2046" s="139" t="s">
        <v>19</v>
      </c>
      <c r="N2046" s="140" t="s">
        <v>43</v>
      </c>
      <c r="P2046" s="141">
        <f>O2046*H2046</f>
        <v>0</v>
      </c>
      <c r="Q2046" s="141">
        <v>0</v>
      </c>
      <c r="R2046" s="141">
        <f>Q2046*H2046</f>
        <v>0</v>
      </c>
      <c r="S2046" s="141">
        <v>0</v>
      </c>
      <c r="T2046" s="142">
        <f>S2046*H2046</f>
        <v>0</v>
      </c>
      <c r="AR2046" s="143" t="s">
        <v>2444</v>
      </c>
      <c r="AT2046" s="143" t="s">
        <v>168</v>
      </c>
      <c r="AU2046" s="143" t="s">
        <v>82</v>
      </c>
      <c r="AY2046" s="18" t="s">
        <v>166</v>
      </c>
      <c r="BE2046" s="144">
        <f>IF(N2046="základní",J2046,0)</f>
        <v>0</v>
      </c>
      <c r="BF2046" s="144">
        <f>IF(N2046="snížená",J2046,0)</f>
        <v>0</v>
      </c>
      <c r="BG2046" s="144">
        <f>IF(N2046="zákl. přenesená",J2046,0)</f>
        <v>0</v>
      </c>
      <c r="BH2046" s="144">
        <f>IF(N2046="sníž. přenesená",J2046,0)</f>
        <v>0</v>
      </c>
      <c r="BI2046" s="144">
        <f>IF(N2046="nulová",J2046,0)</f>
        <v>0</v>
      </c>
      <c r="BJ2046" s="18" t="s">
        <v>80</v>
      </c>
      <c r="BK2046" s="144">
        <f>ROUND(I2046*H2046,2)</f>
        <v>0</v>
      </c>
      <c r="BL2046" s="18" t="s">
        <v>2444</v>
      </c>
      <c r="BM2046" s="143" t="s">
        <v>2449</v>
      </c>
    </row>
    <row r="2047" spans="2:65" s="13" customFormat="1" ht="11.25">
      <c r="B2047" s="156"/>
      <c r="D2047" s="150" t="s">
        <v>177</v>
      </c>
      <c r="E2047" s="157" t="s">
        <v>19</v>
      </c>
      <c r="F2047" s="158" t="s">
        <v>80</v>
      </c>
      <c r="H2047" s="159">
        <v>1</v>
      </c>
      <c r="I2047" s="160"/>
      <c r="L2047" s="156"/>
      <c r="M2047" s="161"/>
      <c r="T2047" s="162"/>
      <c r="AT2047" s="157" t="s">
        <v>177</v>
      </c>
      <c r="AU2047" s="157" t="s">
        <v>82</v>
      </c>
      <c r="AV2047" s="13" t="s">
        <v>82</v>
      </c>
      <c r="AW2047" s="13" t="s">
        <v>33</v>
      </c>
      <c r="AX2047" s="13" t="s">
        <v>80</v>
      </c>
      <c r="AY2047" s="157" t="s">
        <v>166</v>
      </c>
    </row>
    <row r="2048" spans="2:65" s="12" customFormat="1" ht="11.25">
      <c r="B2048" s="149"/>
      <c r="D2048" s="150" t="s">
        <v>177</v>
      </c>
      <c r="E2048" s="151" t="s">
        <v>19</v>
      </c>
      <c r="F2048" s="152" t="s">
        <v>2450</v>
      </c>
      <c r="H2048" s="151" t="s">
        <v>19</v>
      </c>
      <c r="I2048" s="153"/>
      <c r="L2048" s="149"/>
      <c r="M2048" s="154"/>
      <c r="T2048" s="155"/>
      <c r="AT2048" s="151" t="s">
        <v>177</v>
      </c>
      <c r="AU2048" s="151" t="s">
        <v>82</v>
      </c>
      <c r="AV2048" s="12" t="s">
        <v>80</v>
      </c>
      <c r="AW2048" s="12" t="s">
        <v>33</v>
      </c>
      <c r="AX2048" s="12" t="s">
        <v>72</v>
      </c>
      <c r="AY2048" s="151" t="s">
        <v>166</v>
      </c>
    </row>
    <row r="2049" spans="2:65" s="12" customFormat="1" ht="11.25">
      <c r="B2049" s="149"/>
      <c r="D2049" s="150" t="s">
        <v>177</v>
      </c>
      <c r="E2049" s="151" t="s">
        <v>19</v>
      </c>
      <c r="F2049" s="152" t="s">
        <v>2451</v>
      </c>
      <c r="H2049" s="151" t="s">
        <v>19</v>
      </c>
      <c r="I2049" s="153"/>
      <c r="L2049" s="149"/>
      <c r="M2049" s="154"/>
      <c r="T2049" s="155"/>
      <c r="AT2049" s="151" t="s">
        <v>177</v>
      </c>
      <c r="AU2049" s="151" t="s">
        <v>82</v>
      </c>
      <c r="AV2049" s="12" t="s">
        <v>80</v>
      </c>
      <c r="AW2049" s="12" t="s">
        <v>33</v>
      </c>
      <c r="AX2049" s="12" t="s">
        <v>72</v>
      </c>
      <c r="AY2049" s="151" t="s">
        <v>166</v>
      </c>
    </row>
    <row r="2050" spans="2:65" s="1" customFormat="1" ht="24.2" customHeight="1">
      <c r="B2050" s="33"/>
      <c r="C2050" s="132" t="s">
        <v>2452</v>
      </c>
      <c r="D2050" s="132" t="s">
        <v>168</v>
      </c>
      <c r="E2050" s="133" t="s">
        <v>2453</v>
      </c>
      <c r="F2050" s="134" t="s">
        <v>2454</v>
      </c>
      <c r="G2050" s="135" t="s">
        <v>1163</v>
      </c>
      <c r="H2050" s="136">
        <v>1</v>
      </c>
      <c r="I2050" s="137"/>
      <c r="J2050" s="138">
        <f>ROUND(I2050*H2050,2)</f>
        <v>0</v>
      </c>
      <c r="K2050" s="134" t="s">
        <v>19</v>
      </c>
      <c r="L2050" s="33"/>
      <c r="M2050" s="139" t="s">
        <v>19</v>
      </c>
      <c r="N2050" s="140" t="s">
        <v>43</v>
      </c>
      <c r="P2050" s="141">
        <f>O2050*H2050</f>
        <v>0</v>
      </c>
      <c r="Q2050" s="141">
        <v>0</v>
      </c>
      <c r="R2050" s="141">
        <f>Q2050*H2050</f>
        <v>0</v>
      </c>
      <c r="S2050" s="141">
        <v>0</v>
      </c>
      <c r="T2050" s="142">
        <f>S2050*H2050</f>
        <v>0</v>
      </c>
      <c r="AR2050" s="143" t="s">
        <v>2444</v>
      </c>
      <c r="AT2050" s="143" t="s">
        <v>168</v>
      </c>
      <c r="AU2050" s="143" t="s">
        <v>82</v>
      </c>
      <c r="AY2050" s="18" t="s">
        <v>166</v>
      </c>
      <c r="BE2050" s="144">
        <f>IF(N2050="základní",J2050,0)</f>
        <v>0</v>
      </c>
      <c r="BF2050" s="144">
        <f>IF(N2050="snížená",J2050,0)</f>
        <v>0</v>
      </c>
      <c r="BG2050" s="144">
        <f>IF(N2050="zákl. přenesená",J2050,0)</f>
        <v>0</v>
      </c>
      <c r="BH2050" s="144">
        <f>IF(N2050="sníž. přenesená",J2050,0)</f>
        <v>0</v>
      </c>
      <c r="BI2050" s="144">
        <f>IF(N2050="nulová",J2050,0)</f>
        <v>0</v>
      </c>
      <c r="BJ2050" s="18" t="s">
        <v>80</v>
      </c>
      <c r="BK2050" s="144">
        <f>ROUND(I2050*H2050,2)</f>
        <v>0</v>
      </c>
      <c r="BL2050" s="18" t="s">
        <v>2444</v>
      </c>
      <c r="BM2050" s="143" t="s">
        <v>2455</v>
      </c>
    </row>
    <row r="2051" spans="2:65" s="13" customFormat="1" ht="11.25">
      <c r="B2051" s="156"/>
      <c r="D2051" s="150" t="s">
        <v>177</v>
      </c>
      <c r="E2051" s="157" t="s">
        <v>19</v>
      </c>
      <c r="F2051" s="158" t="s">
        <v>80</v>
      </c>
      <c r="H2051" s="159">
        <v>1</v>
      </c>
      <c r="I2051" s="160"/>
      <c r="L2051" s="156"/>
      <c r="M2051" s="161"/>
      <c r="T2051" s="162"/>
      <c r="AT2051" s="157" t="s">
        <v>177</v>
      </c>
      <c r="AU2051" s="157" t="s">
        <v>82</v>
      </c>
      <c r="AV2051" s="13" t="s">
        <v>82</v>
      </c>
      <c r="AW2051" s="13" t="s">
        <v>33</v>
      </c>
      <c r="AX2051" s="13" t="s">
        <v>80</v>
      </c>
      <c r="AY2051" s="157" t="s">
        <v>166</v>
      </c>
    </row>
    <row r="2052" spans="2:65" s="12" customFormat="1" ht="11.25">
      <c r="B2052" s="149"/>
      <c r="D2052" s="150" t="s">
        <v>177</v>
      </c>
      <c r="E2052" s="151" t="s">
        <v>19</v>
      </c>
      <c r="F2052" s="152" t="s">
        <v>2456</v>
      </c>
      <c r="H2052" s="151" t="s">
        <v>19</v>
      </c>
      <c r="I2052" s="153"/>
      <c r="L2052" s="149"/>
      <c r="M2052" s="154"/>
      <c r="T2052" s="155"/>
      <c r="AT2052" s="151" t="s">
        <v>177</v>
      </c>
      <c r="AU2052" s="151" t="s">
        <v>82</v>
      </c>
      <c r="AV2052" s="12" t="s">
        <v>80</v>
      </c>
      <c r="AW2052" s="12" t="s">
        <v>33</v>
      </c>
      <c r="AX2052" s="12" t="s">
        <v>72</v>
      </c>
      <c r="AY2052" s="151" t="s">
        <v>166</v>
      </c>
    </row>
    <row r="2053" spans="2:65" s="12" customFormat="1" ht="11.25">
      <c r="B2053" s="149"/>
      <c r="D2053" s="150" t="s">
        <v>177</v>
      </c>
      <c r="E2053" s="151" t="s">
        <v>19</v>
      </c>
      <c r="F2053" s="152" t="s">
        <v>2457</v>
      </c>
      <c r="H2053" s="151" t="s">
        <v>19</v>
      </c>
      <c r="I2053" s="153"/>
      <c r="L2053" s="149"/>
      <c r="M2053" s="154"/>
      <c r="T2053" s="155"/>
      <c r="AT2053" s="151" t="s">
        <v>177</v>
      </c>
      <c r="AU2053" s="151" t="s">
        <v>82</v>
      </c>
      <c r="AV2053" s="12" t="s">
        <v>80</v>
      </c>
      <c r="AW2053" s="12" t="s">
        <v>33</v>
      </c>
      <c r="AX2053" s="12" t="s">
        <v>72</v>
      </c>
      <c r="AY2053" s="151" t="s">
        <v>166</v>
      </c>
    </row>
    <row r="2054" spans="2:65" s="12" customFormat="1" ht="11.25">
      <c r="B2054" s="149"/>
      <c r="D2054" s="150" t="s">
        <v>177</v>
      </c>
      <c r="E2054" s="151" t="s">
        <v>19</v>
      </c>
      <c r="F2054" s="152" t="s">
        <v>2458</v>
      </c>
      <c r="H2054" s="151" t="s">
        <v>19</v>
      </c>
      <c r="I2054" s="153"/>
      <c r="L2054" s="149"/>
      <c r="M2054" s="154"/>
      <c r="T2054" s="155"/>
      <c r="AT2054" s="151" t="s">
        <v>177</v>
      </c>
      <c r="AU2054" s="151" t="s">
        <v>82</v>
      </c>
      <c r="AV2054" s="12" t="s">
        <v>80</v>
      </c>
      <c r="AW2054" s="12" t="s">
        <v>33</v>
      </c>
      <c r="AX2054" s="12" t="s">
        <v>72</v>
      </c>
      <c r="AY2054" s="151" t="s">
        <v>166</v>
      </c>
    </row>
    <row r="2055" spans="2:65" s="12" customFormat="1" ht="11.25">
      <c r="B2055" s="149"/>
      <c r="D2055" s="150" t="s">
        <v>177</v>
      </c>
      <c r="E2055" s="151" t="s">
        <v>19</v>
      </c>
      <c r="F2055" s="152" t="s">
        <v>2459</v>
      </c>
      <c r="H2055" s="151" t="s">
        <v>19</v>
      </c>
      <c r="I2055" s="153"/>
      <c r="L2055" s="149"/>
      <c r="M2055" s="154"/>
      <c r="T2055" s="155"/>
      <c r="AT2055" s="151" t="s">
        <v>177</v>
      </c>
      <c r="AU2055" s="151" t="s">
        <v>82</v>
      </c>
      <c r="AV2055" s="12" t="s">
        <v>80</v>
      </c>
      <c r="AW2055" s="12" t="s">
        <v>33</v>
      </c>
      <c r="AX2055" s="12" t="s">
        <v>72</v>
      </c>
      <c r="AY2055" s="151" t="s">
        <v>166</v>
      </c>
    </row>
    <row r="2056" spans="2:65" s="12" customFormat="1" ht="11.25">
      <c r="B2056" s="149"/>
      <c r="D2056" s="150" t="s">
        <v>177</v>
      </c>
      <c r="E2056" s="151" t="s">
        <v>19</v>
      </c>
      <c r="F2056" s="152" t="s">
        <v>2460</v>
      </c>
      <c r="H2056" s="151" t="s">
        <v>19</v>
      </c>
      <c r="I2056" s="153"/>
      <c r="L2056" s="149"/>
      <c r="M2056" s="154"/>
      <c r="T2056" s="155"/>
      <c r="AT2056" s="151" t="s">
        <v>177</v>
      </c>
      <c r="AU2056" s="151" t="s">
        <v>82</v>
      </c>
      <c r="AV2056" s="12" t="s">
        <v>80</v>
      </c>
      <c r="AW2056" s="12" t="s">
        <v>33</v>
      </c>
      <c r="AX2056" s="12" t="s">
        <v>72</v>
      </c>
      <c r="AY2056" s="151" t="s">
        <v>166</v>
      </c>
    </row>
    <row r="2057" spans="2:65" s="12" customFormat="1" ht="11.25">
      <c r="B2057" s="149"/>
      <c r="D2057" s="150" t="s">
        <v>177</v>
      </c>
      <c r="E2057" s="151" t="s">
        <v>19</v>
      </c>
      <c r="F2057" s="152" t="s">
        <v>2461</v>
      </c>
      <c r="H2057" s="151" t="s">
        <v>19</v>
      </c>
      <c r="I2057" s="153"/>
      <c r="L2057" s="149"/>
      <c r="M2057" s="154"/>
      <c r="T2057" s="155"/>
      <c r="AT2057" s="151" t="s">
        <v>177</v>
      </c>
      <c r="AU2057" s="151" t="s">
        <v>82</v>
      </c>
      <c r="AV2057" s="12" t="s">
        <v>80</v>
      </c>
      <c r="AW2057" s="12" t="s">
        <v>33</v>
      </c>
      <c r="AX2057" s="12" t="s">
        <v>72</v>
      </c>
      <c r="AY2057" s="151" t="s">
        <v>166</v>
      </c>
    </row>
    <row r="2058" spans="2:65" s="12" customFormat="1" ht="11.25">
      <c r="B2058" s="149"/>
      <c r="D2058" s="150" t="s">
        <v>177</v>
      </c>
      <c r="E2058" s="151" t="s">
        <v>19</v>
      </c>
      <c r="F2058" s="152" t="s">
        <v>2462</v>
      </c>
      <c r="H2058" s="151" t="s">
        <v>19</v>
      </c>
      <c r="I2058" s="153"/>
      <c r="L2058" s="149"/>
      <c r="M2058" s="154"/>
      <c r="T2058" s="155"/>
      <c r="AT2058" s="151" t="s">
        <v>177</v>
      </c>
      <c r="AU2058" s="151" t="s">
        <v>82</v>
      </c>
      <c r="AV2058" s="12" t="s">
        <v>80</v>
      </c>
      <c r="AW2058" s="12" t="s">
        <v>33</v>
      </c>
      <c r="AX2058" s="12" t="s">
        <v>72</v>
      </c>
      <c r="AY2058" s="151" t="s">
        <v>166</v>
      </c>
    </row>
    <row r="2059" spans="2:65" s="12" customFormat="1" ht="11.25">
      <c r="B2059" s="149"/>
      <c r="D2059" s="150" t="s">
        <v>177</v>
      </c>
      <c r="E2059" s="151" t="s">
        <v>19</v>
      </c>
      <c r="F2059" s="152" t="s">
        <v>2463</v>
      </c>
      <c r="H2059" s="151" t="s">
        <v>19</v>
      </c>
      <c r="I2059" s="153"/>
      <c r="L2059" s="149"/>
      <c r="M2059" s="154"/>
      <c r="T2059" s="155"/>
      <c r="AT2059" s="151" t="s">
        <v>177</v>
      </c>
      <c r="AU2059" s="151" t="s">
        <v>82</v>
      </c>
      <c r="AV2059" s="12" t="s">
        <v>80</v>
      </c>
      <c r="AW2059" s="12" t="s">
        <v>33</v>
      </c>
      <c r="AX2059" s="12" t="s">
        <v>72</v>
      </c>
      <c r="AY2059" s="151" t="s">
        <v>166</v>
      </c>
    </row>
    <row r="2060" spans="2:65" s="12" customFormat="1" ht="11.25">
      <c r="B2060" s="149"/>
      <c r="D2060" s="150" t="s">
        <v>177</v>
      </c>
      <c r="E2060" s="151" t="s">
        <v>19</v>
      </c>
      <c r="F2060" s="152" t="s">
        <v>2464</v>
      </c>
      <c r="H2060" s="151" t="s">
        <v>19</v>
      </c>
      <c r="I2060" s="153"/>
      <c r="L2060" s="149"/>
      <c r="M2060" s="154"/>
      <c r="T2060" s="155"/>
      <c r="AT2060" s="151" t="s">
        <v>177</v>
      </c>
      <c r="AU2060" s="151" t="s">
        <v>82</v>
      </c>
      <c r="AV2060" s="12" t="s">
        <v>80</v>
      </c>
      <c r="AW2060" s="12" t="s">
        <v>33</v>
      </c>
      <c r="AX2060" s="12" t="s">
        <v>72</v>
      </c>
      <c r="AY2060" s="151" t="s">
        <v>166</v>
      </c>
    </row>
    <row r="2061" spans="2:65" s="1" customFormat="1" ht="33" customHeight="1">
      <c r="B2061" s="33"/>
      <c r="C2061" s="132" t="s">
        <v>2465</v>
      </c>
      <c r="D2061" s="132" t="s">
        <v>168</v>
      </c>
      <c r="E2061" s="133" t="s">
        <v>2466</v>
      </c>
      <c r="F2061" s="134" t="s">
        <v>2467</v>
      </c>
      <c r="G2061" s="135" t="s">
        <v>1163</v>
      </c>
      <c r="H2061" s="136">
        <v>1</v>
      </c>
      <c r="I2061" s="137"/>
      <c r="J2061" s="138">
        <f>ROUND(I2061*H2061,2)</f>
        <v>0</v>
      </c>
      <c r="K2061" s="134" t="s">
        <v>19</v>
      </c>
      <c r="L2061" s="33"/>
      <c r="M2061" s="139" t="s">
        <v>19</v>
      </c>
      <c r="N2061" s="140" t="s">
        <v>43</v>
      </c>
      <c r="P2061" s="141">
        <f>O2061*H2061</f>
        <v>0</v>
      </c>
      <c r="Q2061" s="141">
        <v>0</v>
      </c>
      <c r="R2061" s="141">
        <f>Q2061*H2061</f>
        <v>0</v>
      </c>
      <c r="S2061" s="141">
        <v>0</v>
      </c>
      <c r="T2061" s="142">
        <f>S2061*H2061</f>
        <v>0</v>
      </c>
      <c r="AR2061" s="143" t="s">
        <v>2444</v>
      </c>
      <c r="AT2061" s="143" t="s">
        <v>168</v>
      </c>
      <c r="AU2061" s="143" t="s">
        <v>82</v>
      </c>
      <c r="AY2061" s="18" t="s">
        <v>166</v>
      </c>
      <c r="BE2061" s="144">
        <f>IF(N2061="základní",J2061,0)</f>
        <v>0</v>
      </c>
      <c r="BF2061" s="144">
        <f>IF(N2061="snížená",J2061,0)</f>
        <v>0</v>
      </c>
      <c r="BG2061" s="144">
        <f>IF(N2061="zákl. přenesená",J2061,0)</f>
        <v>0</v>
      </c>
      <c r="BH2061" s="144">
        <f>IF(N2061="sníž. přenesená",J2061,0)</f>
        <v>0</v>
      </c>
      <c r="BI2061" s="144">
        <f>IF(N2061="nulová",J2061,0)</f>
        <v>0</v>
      </c>
      <c r="BJ2061" s="18" t="s">
        <v>80</v>
      </c>
      <c r="BK2061" s="144">
        <f>ROUND(I2061*H2061,2)</f>
        <v>0</v>
      </c>
      <c r="BL2061" s="18" t="s">
        <v>2444</v>
      </c>
      <c r="BM2061" s="143" t="s">
        <v>2468</v>
      </c>
    </row>
    <row r="2062" spans="2:65" s="13" customFormat="1" ht="11.25">
      <c r="B2062" s="156"/>
      <c r="D2062" s="150" t="s">
        <v>177</v>
      </c>
      <c r="E2062" s="157" t="s">
        <v>19</v>
      </c>
      <c r="F2062" s="158" t="s">
        <v>80</v>
      </c>
      <c r="H2062" s="159">
        <v>1</v>
      </c>
      <c r="I2062" s="160"/>
      <c r="L2062" s="156"/>
      <c r="M2062" s="161"/>
      <c r="T2062" s="162"/>
      <c r="AT2062" s="157" t="s">
        <v>177</v>
      </c>
      <c r="AU2062" s="157" t="s">
        <v>82</v>
      </c>
      <c r="AV2062" s="13" t="s">
        <v>82</v>
      </c>
      <c r="AW2062" s="13" t="s">
        <v>33</v>
      </c>
      <c r="AX2062" s="13" t="s">
        <v>80</v>
      </c>
      <c r="AY2062" s="157" t="s">
        <v>166</v>
      </c>
    </row>
    <row r="2063" spans="2:65" s="12" customFormat="1" ht="11.25">
      <c r="B2063" s="149"/>
      <c r="D2063" s="150" t="s">
        <v>177</v>
      </c>
      <c r="E2063" s="151" t="s">
        <v>19</v>
      </c>
      <c r="F2063" s="152" t="s">
        <v>2456</v>
      </c>
      <c r="H2063" s="151" t="s">
        <v>19</v>
      </c>
      <c r="I2063" s="153"/>
      <c r="L2063" s="149"/>
      <c r="M2063" s="154"/>
      <c r="T2063" s="155"/>
      <c r="AT2063" s="151" t="s">
        <v>177</v>
      </c>
      <c r="AU2063" s="151" t="s">
        <v>82</v>
      </c>
      <c r="AV2063" s="12" t="s">
        <v>80</v>
      </c>
      <c r="AW2063" s="12" t="s">
        <v>33</v>
      </c>
      <c r="AX2063" s="12" t="s">
        <v>72</v>
      </c>
      <c r="AY2063" s="151" t="s">
        <v>166</v>
      </c>
    </row>
    <row r="2064" spans="2:65" s="12" customFormat="1" ht="11.25">
      <c r="B2064" s="149"/>
      <c r="D2064" s="150" t="s">
        <v>177</v>
      </c>
      <c r="E2064" s="151" t="s">
        <v>19</v>
      </c>
      <c r="F2064" s="152" t="s">
        <v>2469</v>
      </c>
      <c r="H2064" s="151" t="s">
        <v>19</v>
      </c>
      <c r="I2064" s="153"/>
      <c r="L2064" s="149"/>
      <c r="M2064" s="154"/>
      <c r="T2064" s="155"/>
      <c r="AT2064" s="151" t="s">
        <v>177</v>
      </c>
      <c r="AU2064" s="151" t="s">
        <v>82</v>
      </c>
      <c r="AV2064" s="12" t="s">
        <v>80</v>
      </c>
      <c r="AW2064" s="12" t="s">
        <v>33</v>
      </c>
      <c r="AX2064" s="12" t="s">
        <v>72</v>
      </c>
      <c r="AY2064" s="151" t="s">
        <v>166</v>
      </c>
    </row>
    <row r="2065" spans="2:65" s="12" customFormat="1" ht="22.5">
      <c r="B2065" s="149"/>
      <c r="D2065" s="150" t="s">
        <v>177</v>
      </c>
      <c r="E2065" s="151" t="s">
        <v>19</v>
      </c>
      <c r="F2065" s="152" t="s">
        <v>2470</v>
      </c>
      <c r="H2065" s="151" t="s">
        <v>19</v>
      </c>
      <c r="I2065" s="153"/>
      <c r="L2065" s="149"/>
      <c r="M2065" s="154"/>
      <c r="T2065" s="155"/>
      <c r="AT2065" s="151" t="s">
        <v>177</v>
      </c>
      <c r="AU2065" s="151" t="s">
        <v>82</v>
      </c>
      <c r="AV2065" s="12" t="s">
        <v>80</v>
      </c>
      <c r="AW2065" s="12" t="s">
        <v>33</v>
      </c>
      <c r="AX2065" s="12" t="s">
        <v>72</v>
      </c>
      <c r="AY2065" s="151" t="s">
        <v>166</v>
      </c>
    </row>
    <row r="2066" spans="2:65" s="12" customFormat="1" ht="11.25">
      <c r="B2066" s="149"/>
      <c r="D2066" s="150" t="s">
        <v>177</v>
      </c>
      <c r="E2066" s="151" t="s">
        <v>19</v>
      </c>
      <c r="F2066" s="152" t="s">
        <v>2471</v>
      </c>
      <c r="H2066" s="151" t="s">
        <v>19</v>
      </c>
      <c r="I2066" s="153"/>
      <c r="L2066" s="149"/>
      <c r="M2066" s="154"/>
      <c r="T2066" s="155"/>
      <c r="AT2066" s="151" t="s">
        <v>177</v>
      </c>
      <c r="AU2066" s="151" t="s">
        <v>82</v>
      </c>
      <c r="AV2066" s="12" t="s">
        <v>80</v>
      </c>
      <c r="AW2066" s="12" t="s">
        <v>33</v>
      </c>
      <c r="AX2066" s="12" t="s">
        <v>72</v>
      </c>
      <c r="AY2066" s="151" t="s">
        <v>166</v>
      </c>
    </row>
    <row r="2067" spans="2:65" s="1" customFormat="1" ht="24.2" customHeight="1">
      <c r="B2067" s="33"/>
      <c r="C2067" s="132" t="s">
        <v>2472</v>
      </c>
      <c r="D2067" s="132" t="s">
        <v>168</v>
      </c>
      <c r="E2067" s="133" t="s">
        <v>2473</v>
      </c>
      <c r="F2067" s="134" t="s">
        <v>2474</v>
      </c>
      <c r="G2067" s="135" t="s">
        <v>1163</v>
      </c>
      <c r="H2067" s="136">
        <v>1</v>
      </c>
      <c r="I2067" s="137"/>
      <c r="J2067" s="138">
        <f>ROUND(I2067*H2067,2)</f>
        <v>0</v>
      </c>
      <c r="K2067" s="134" t="s">
        <v>19</v>
      </c>
      <c r="L2067" s="33"/>
      <c r="M2067" s="139" t="s">
        <v>19</v>
      </c>
      <c r="N2067" s="140" t="s">
        <v>43</v>
      </c>
      <c r="P2067" s="141">
        <f>O2067*H2067</f>
        <v>0</v>
      </c>
      <c r="Q2067" s="141">
        <v>0</v>
      </c>
      <c r="R2067" s="141">
        <f>Q2067*H2067</f>
        <v>0</v>
      </c>
      <c r="S2067" s="141">
        <v>0</v>
      </c>
      <c r="T2067" s="142">
        <f>S2067*H2067</f>
        <v>0</v>
      </c>
      <c r="AR2067" s="143" t="s">
        <v>2444</v>
      </c>
      <c r="AT2067" s="143" t="s">
        <v>168</v>
      </c>
      <c r="AU2067" s="143" t="s">
        <v>82</v>
      </c>
      <c r="AY2067" s="18" t="s">
        <v>166</v>
      </c>
      <c r="BE2067" s="144">
        <f>IF(N2067="základní",J2067,0)</f>
        <v>0</v>
      </c>
      <c r="BF2067" s="144">
        <f>IF(N2067="snížená",J2067,0)</f>
        <v>0</v>
      </c>
      <c r="BG2067" s="144">
        <f>IF(N2067="zákl. přenesená",J2067,0)</f>
        <v>0</v>
      </c>
      <c r="BH2067" s="144">
        <f>IF(N2067="sníž. přenesená",J2067,0)</f>
        <v>0</v>
      </c>
      <c r="BI2067" s="144">
        <f>IF(N2067="nulová",J2067,0)</f>
        <v>0</v>
      </c>
      <c r="BJ2067" s="18" t="s">
        <v>80</v>
      </c>
      <c r="BK2067" s="144">
        <f>ROUND(I2067*H2067,2)</f>
        <v>0</v>
      </c>
      <c r="BL2067" s="18" t="s">
        <v>2444</v>
      </c>
      <c r="BM2067" s="143" t="s">
        <v>2475</v>
      </c>
    </row>
    <row r="2068" spans="2:65" s="13" customFormat="1" ht="11.25">
      <c r="B2068" s="156"/>
      <c r="D2068" s="150" t="s">
        <v>177</v>
      </c>
      <c r="E2068" s="157" t="s">
        <v>19</v>
      </c>
      <c r="F2068" s="158" t="s">
        <v>80</v>
      </c>
      <c r="H2068" s="159">
        <v>1</v>
      </c>
      <c r="I2068" s="160"/>
      <c r="L2068" s="156"/>
      <c r="M2068" s="161"/>
      <c r="T2068" s="162"/>
      <c r="AT2068" s="157" t="s">
        <v>177</v>
      </c>
      <c r="AU2068" s="157" t="s">
        <v>82</v>
      </c>
      <c r="AV2068" s="13" t="s">
        <v>82</v>
      </c>
      <c r="AW2068" s="13" t="s">
        <v>33</v>
      </c>
      <c r="AX2068" s="13" t="s">
        <v>80</v>
      </c>
      <c r="AY2068" s="157" t="s">
        <v>166</v>
      </c>
    </row>
    <row r="2069" spans="2:65" s="12" customFormat="1" ht="11.25">
      <c r="B2069" s="149"/>
      <c r="D2069" s="150" t="s">
        <v>177</v>
      </c>
      <c r="E2069" s="151" t="s">
        <v>19</v>
      </c>
      <c r="F2069" s="152" t="s">
        <v>2456</v>
      </c>
      <c r="H2069" s="151" t="s">
        <v>19</v>
      </c>
      <c r="I2069" s="153"/>
      <c r="L2069" s="149"/>
      <c r="M2069" s="154"/>
      <c r="T2069" s="155"/>
      <c r="AT2069" s="151" t="s">
        <v>177</v>
      </c>
      <c r="AU2069" s="151" t="s">
        <v>82</v>
      </c>
      <c r="AV2069" s="12" t="s">
        <v>80</v>
      </c>
      <c r="AW2069" s="12" t="s">
        <v>33</v>
      </c>
      <c r="AX2069" s="12" t="s">
        <v>72</v>
      </c>
      <c r="AY2069" s="151" t="s">
        <v>166</v>
      </c>
    </row>
    <row r="2070" spans="2:65" s="12" customFormat="1" ht="11.25">
      <c r="B2070" s="149"/>
      <c r="D2070" s="150" t="s">
        <v>177</v>
      </c>
      <c r="E2070" s="151" t="s">
        <v>19</v>
      </c>
      <c r="F2070" s="152" t="s">
        <v>2476</v>
      </c>
      <c r="H2070" s="151" t="s">
        <v>19</v>
      </c>
      <c r="I2070" s="153"/>
      <c r="L2070" s="149"/>
      <c r="M2070" s="154"/>
      <c r="T2070" s="155"/>
      <c r="AT2070" s="151" t="s">
        <v>177</v>
      </c>
      <c r="AU2070" s="151" t="s">
        <v>82</v>
      </c>
      <c r="AV2070" s="12" t="s">
        <v>80</v>
      </c>
      <c r="AW2070" s="12" t="s">
        <v>33</v>
      </c>
      <c r="AX2070" s="12" t="s">
        <v>72</v>
      </c>
      <c r="AY2070" s="151" t="s">
        <v>166</v>
      </c>
    </row>
    <row r="2071" spans="2:65" s="12" customFormat="1" ht="11.25">
      <c r="B2071" s="149"/>
      <c r="D2071" s="150" t="s">
        <v>177</v>
      </c>
      <c r="E2071" s="151" t="s">
        <v>19</v>
      </c>
      <c r="F2071" s="152" t="s">
        <v>2477</v>
      </c>
      <c r="H2071" s="151" t="s">
        <v>19</v>
      </c>
      <c r="I2071" s="153"/>
      <c r="L2071" s="149"/>
      <c r="M2071" s="154"/>
      <c r="T2071" s="155"/>
      <c r="AT2071" s="151" t="s">
        <v>177</v>
      </c>
      <c r="AU2071" s="151" t="s">
        <v>82</v>
      </c>
      <c r="AV2071" s="12" t="s">
        <v>80</v>
      </c>
      <c r="AW2071" s="12" t="s">
        <v>33</v>
      </c>
      <c r="AX2071" s="12" t="s">
        <v>72</v>
      </c>
      <c r="AY2071" s="151" t="s">
        <v>166</v>
      </c>
    </row>
    <row r="2072" spans="2:65" s="12" customFormat="1" ht="11.25">
      <c r="B2072" s="149"/>
      <c r="D2072" s="150" t="s">
        <v>177</v>
      </c>
      <c r="E2072" s="151" t="s">
        <v>19</v>
      </c>
      <c r="F2072" s="152" t="s">
        <v>2478</v>
      </c>
      <c r="H2072" s="151" t="s">
        <v>19</v>
      </c>
      <c r="I2072" s="153"/>
      <c r="L2072" s="149"/>
      <c r="M2072" s="154"/>
      <c r="T2072" s="155"/>
      <c r="AT2072" s="151" t="s">
        <v>177</v>
      </c>
      <c r="AU2072" s="151" t="s">
        <v>82</v>
      </c>
      <c r="AV2072" s="12" t="s">
        <v>80</v>
      </c>
      <c r="AW2072" s="12" t="s">
        <v>33</v>
      </c>
      <c r="AX2072" s="12" t="s">
        <v>72</v>
      </c>
      <c r="AY2072" s="151" t="s">
        <v>166</v>
      </c>
    </row>
    <row r="2073" spans="2:65" s="12" customFormat="1" ht="11.25">
      <c r="B2073" s="149"/>
      <c r="D2073" s="150" t="s">
        <v>177</v>
      </c>
      <c r="E2073" s="151" t="s">
        <v>19</v>
      </c>
      <c r="F2073" s="152" t="s">
        <v>2479</v>
      </c>
      <c r="H2073" s="151" t="s">
        <v>19</v>
      </c>
      <c r="I2073" s="153"/>
      <c r="L2073" s="149"/>
      <c r="M2073" s="154"/>
      <c r="T2073" s="155"/>
      <c r="AT2073" s="151" t="s">
        <v>177</v>
      </c>
      <c r="AU2073" s="151" t="s">
        <v>82</v>
      </c>
      <c r="AV2073" s="12" t="s">
        <v>80</v>
      </c>
      <c r="AW2073" s="12" t="s">
        <v>33</v>
      </c>
      <c r="AX2073" s="12" t="s">
        <v>72</v>
      </c>
      <c r="AY2073" s="151" t="s">
        <v>166</v>
      </c>
    </row>
    <row r="2074" spans="2:65" s="12" customFormat="1" ht="11.25">
      <c r="B2074" s="149"/>
      <c r="D2074" s="150" t="s">
        <v>177</v>
      </c>
      <c r="E2074" s="151" t="s">
        <v>19</v>
      </c>
      <c r="F2074" s="152" t="s">
        <v>2460</v>
      </c>
      <c r="H2074" s="151" t="s">
        <v>19</v>
      </c>
      <c r="I2074" s="153"/>
      <c r="L2074" s="149"/>
      <c r="M2074" s="154"/>
      <c r="T2074" s="155"/>
      <c r="AT2074" s="151" t="s">
        <v>177</v>
      </c>
      <c r="AU2074" s="151" t="s">
        <v>82</v>
      </c>
      <c r="AV2074" s="12" t="s">
        <v>80</v>
      </c>
      <c r="AW2074" s="12" t="s">
        <v>33</v>
      </c>
      <c r="AX2074" s="12" t="s">
        <v>72</v>
      </c>
      <c r="AY2074" s="151" t="s">
        <v>166</v>
      </c>
    </row>
    <row r="2075" spans="2:65" s="12" customFormat="1" ht="11.25">
      <c r="B2075" s="149"/>
      <c r="D2075" s="150" t="s">
        <v>177</v>
      </c>
      <c r="E2075" s="151" t="s">
        <v>19</v>
      </c>
      <c r="F2075" s="152" t="s">
        <v>2480</v>
      </c>
      <c r="H2075" s="151" t="s">
        <v>19</v>
      </c>
      <c r="I2075" s="153"/>
      <c r="L2075" s="149"/>
      <c r="M2075" s="154"/>
      <c r="T2075" s="155"/>
      <c r="AT2075" s="151" t="s">
        <v>177</v>
      </c>
      <c r="AU2075" s="151" t="s">
        <v>82</v>
      </c>
      <c r="AV2075" s="12" t="s">
        <v>80</v>
      </c>
      <c r="AW2075" s="12" t="s">
        <v>33</v>
      </c>
      <c r="AX2075" s="12" t="s">
        <v>72</v>
      </c>
      <c r="AY2075" s="151" t="s">
        <v>166</v>
      </c>
    </row>
    <row r="2076" spans="2:65" s="12" customFormat="1" ht="11.25">
      <c r="B2076" s="149"/>
      <c r="D2076" s="150" t="s">
        <v>177</v>
      </c>
      <c r="E2076" s="151" t="s">
        <v>19</v>
      </c>
      <c r="F2076" s="152" t="s">
        <v>2459</v>
      </c>
      <c r="H2076" s="151" t="s">
        <v>19</v>
      </c>
      <c r="I2076" s="153"/>
      <c r="L2076" s="149"/>
      <c r="M2076" s="154"/>
      <c r="T2076" s="155"/>
      <c r="AT2076" s="151" t="s">
        <v>177</v>
      </c>
      <c r="AU2076" s="151" t="s">
        <v>82</v>
      </c>
      <c r="AV2076" s="12" t="s">
        <v>80</v>
      </c>
      <c r="AW2076" s="12" t="s">
        <v>33</v>
      </c>
      <c r="AX2076" s="12" t="s">
        <v>72</v>
      </c>
      <c r="AY2076" s="151" t="s">
        <v>166</v>
      </c>
    </row>
    <row r="2077" spans="2:65" s="12" customFormat="1" ht="11.25">
      <c r="B2077" s="149"/>
      <c r="D2077" s="150" t="s">
        <v>177</v>
      </c>
      <c r="E2077" s="151" t="s">
        <v>19</v>
      </c>
      <c r="F2077" s="152" t="s">
        <v>2481</v>
      </c>
      <c r="H2077" s="151" t="s">
        <v>19</v>
      </c>
      <c r="I2077" s="153"/>
      <c r="L2077" s="149"/>
      <c r="M2077" s="154"/>
      <c r="T2077" s="155"/>
      <c r="AT2077" s="151" t="s">
        <v>177</v>
      </c>
      <c r="AU2077" s="151" t="s">
        <v>82</v>
      </c>
      <c r="AV2077" s="12" t="s">
        <v>80</v>
      </c>
      <c r="AW2077" s="12" t="s">
        <v>33</v>
      </c>
      <c r="AX2077" s="12" t="s">
        <v>72</v>
      </c>
      <c r="AY2077" s="151" t="s">
        <v>166</v>
      </c>
    </row>
    <row r="2078" spans="2:65" s="12" customFormat="1" ht="11.25">
      <c r="B2078" s="149"/>
      <c r="D2078" s="150" t="s">
        <v>177</v>
      </c>
      <c r="E2078" s="151" t="s">
        <v>19</v>
      </c>
      <c r="F2078" s="152" t="s">
        <v>2482</v>
      </c>
      <c r="H2078" s="151" t="s">
        <v>19</v>
      </c>
      <c r="I2078" s="153"/>
      <c r="L2078" s="149"/>
      <c r="M2078" s="154"/>
      <c r="T2078" s="155"/>
      <c r="AT2078" s="151" t="s">
        <v>177</v>
      </c>
      <c r="AU2078" s="151" t="s">
        <v>82</v>
      </c>
      <c r="AV2078" s="12" t="s">
        <v>80</v>
      </c>
      <c r="AW2078" s="12" t="s">
        <v>33</v>
      </c>
      <c r="AX2078" s="12" t="s">
        <v>72</v>
      </c>
      <c r="AY2078" s="151" t="s">
        <v>166</v>
      </c>
    </row>
    <row r="2079" spans="2:65" s="1" customFormat="1" ht="16.5" customHeight="1">
      <c r="B2079" s="33"/>
      <c r="C2079" s="132" t="s">
        <v>2483</v>
      </c>
      <c r="D2079" s="132" t="s">
        <v>168</v>
      </c>
      <c r="E2079" s="133" t="s">
        <v>2484</v>
      </c>
      <c r="F2079" s="134" t="s">
        <v>2485</v>
      </c>
      <c r="G2079" s="135" t="s">
        <v>1163</v>
      </c>
      <c r="H2079" s="136">
        <v>1</v>
      </c>
      <c r="I2079" s="137"/>
      <c r="J2079" s="138">
        <f>ROUND(I2079*H2079,2)</f>
        <v>0</v>
      </c>
      <c r="K2079" s="134" t="s">
        <v>19</v>
      </c>
      <c r="L2079" s="33"/>
      <c r="M2079" s="188" t="s">
        <v>19</v>
      </c>
      <c r="N2079" s="189" t="s">
        <v>43</v>
      </c>
      <c r="O2079" s="190"/>
      <c r="P2079" s="191">
        <f>O2079*H2079</f>
        <v>0</v>
      </c>
      <c r="Q2079" s="191">
        <v>0</v>
      </c>
      <c r="R2079" s="191">
        <f>Q2079*H2079</f>
        <v>0</v>
      </c>
      <c r="S2079" s="191">
        <v>0</v>
      </c>
      <c r="T2079" s="192">
        <f>S2079*H2079</f>
        <v>0</v>
      </c>
      <c r="AR2079" s="143" t="s">
        <v>2444</v>
      </c>
      <c r="AT2079" s="143" t="s">
        <v>168</v>
      </c>
      <c r="AU2079" s="143" t="s">
        <v>82</v>
      </c>
      <c r="AY2079" s="18" t="s">
        <v>166</v>
      </c>
      <c r="BE2079" s="144">
        <f>IF(N2079="základní",J2079,0)</f>
        <v>0</v>
      </c>
      <c r="BF2079" s="144">
        <f>IF(N2079="snížená",J2079,0)</f>
        <v>0</v>
      </c>
      <c r="BG2079" s="144">
        <f>IF(N2079="zákl. přenesená",J2079,0)</f>
        <v>0</v>
      </c>
      <c r="BH2079" s="144">
        <f>IF(N2079="sníž. přenesená",J2079,0)</f>
        <v>0</v>
      </c>
      <c r="BI2079" s="144">
        <f>IF(N2079="nulová",J2079,0)</f>
        <v>0</v>
      </c>
      <c r="BJ2079" s="18" t="s">
        <v>80</v>
      </c>
      <c r="BK2079" s="144">
        <f>ROUND(I2079*H2079,2)</f>
        <v>0</v>
      </c>
      <c r="BL2079" s="18" t="s">
        <v>2444</v>
      </c>
      <c r="BM2079" s="143" t="s">
        <v>2486</v>
      </c>
    </row>
    <row r="2080" spans="2:65" s="1" customFormat="1" ht="6.95" customHeight="1">
      <c r="B2080" s="42"/>
      <c r="C2080" s="43"/>
      <c r="D2080" s="43"/>
      <c r="E2080" s="43"/>
      <c r="F2080" s="43"/>
      <c r="G2080" s="43"/>
      <c r="H2080" s="43"/>
      <c r="I2080" s="43"/>
      <c r="J2080" s="43"/>
      <c r="K2080" s="43"/>
      <c r="L2080" s="33"/>
    </row>
  </sheetData>
  <sheetProtection algorithmName="SHA-512" hashValue="Y7O4sO3GPnHH0pCeZLgVVw6JnrsusphY8XD4GJcT8otxk8jYQeO7VG22aIMyoiX1OuF8IMMk4TyymG7jCQDz3Q==" saltValue="Crul15OAlq4kLsamjT7Hlu1fK6ylZvF+yHqSkZwBcEURD8YnphsqmzN4a1WscJrPCdSU6/0poYYpvBT3zATdNw==" spinCount="100000" sheet="1" objects="1" scenarios="1" formatColumns="0" formatRows="0" autoFilter="0"/>
  <autoFilter ref="C103:K2079" xr:uid="{00000000-0009-0000-0000-000001000000}"/>
  <mergeCells count="9">
    <mergeCell ref="E50:H50"/>
    <mergeCell ref="E94:H94"/>
    <mergeCell ref="E96:H96"/>
    <mergeCell ref="L2:V2"/>
    <mergeCell ref="E7:H7"/>
    <mergeCell ref="E9:H9"/>
    <mergeCell ref="E18:H18"/>
    <mergeCell ref="E27:H27"/>
    <mergeCell ref="E48:H48"/>
  </mergeCells>
  <hyperlinks>
    <hyperlink ref="F108" r:id="rId1" xr:uid="{00000000-0004-0000-0100-000000000000}"/>
    <hyperlink ref="F112" r:id="rId2" xr:uid="{00000000-0004-0000-0100-000001000000}"/>
    <hyperlink ref="F114" r:id="rId3" xr:uid="{00000000-0004-0000-0100-000002000000}"/>
    <hyperlink ref="F120" r:id="rId4" xr:uid="{00000000-0004-0000-0100-000003000000}"/>
    <hyperlink ref="F129" r:id="rId5" xr:uid="{00000000-0004-0000-0100-000004000000}"/>
    <hyperlink ref="F136" r:id="rId6" xr:uid="{00000000-0004-0000-0100-000005000000}"/>
    <hyperlink ref="F145" r:id="rId7" xr:uid="{00000000-0004-0000-0100-000006000000}"/>
    <hyperlink ref="F149" r:id="rId8" xr:uid="{00000000-0004-0000-0100-000007000000}"/>
    <hyperlink ref="F153" r:id="rId9" xr:uid="{00000000-0004-0000-0100-000008000000}"/>
    <hyperlink ref="F162" r:id="rId10" xr:uid="{00000000-0004-0000-0100-000009000000}"/>
    <hyperlink ref="F166" r:id="rId11" xr:uid="{00000000-0004-0000-0100-00000A000000}"/>
    <hyperlink ref="F170" r:id="rId12" xr:uid="{00000000-0004-0000-0100-00000B000000}"/>
    <hyperlink ref="F175" r:id="rId13" xr:uid="{00000000-0004-0000-0100-00000C000000}"/>
    <hyperlink ref="F179" r:id="rId14" xr:uid="{00000000-0004-0000-0100-00000D000000}"/>
    <hyperlink ref="F185" r:id="rId15" xr:uid="{00000000-0004-0000-0100-00000E000000}"/>
    <hyperlink ref="F191" r:id="rId16" xr:uid="{00000000-0004-0000-0100-00000F000000}"/>
    <hyperlink ref="F196" r:id="rId17" xr:uid="{00000000-0004-0000-0100-000010000000}"/>
    <hyperlink ref="F198" r:id="rId18" xr:uid="{00000000-0004-0000-0100-000011000000}"/>
    <hyperlink ref="F204" r:id="rId19" xr:uid="{00000000-0004-0000-0100-000012000000}"/>
    <hyperlink ref="F215" r:id="rId20" xr:uid="{00000000-0004-0000-0100-000013000000}"/>
    <hyperlink ref="F221" r:id="rId21" xr:uid="{00000000-0004-0000-0100-000014000000}"/>
    <hyperlink ref="F225" r:id="rId22" xr:uid="{00000000-0004-0000-0100-000015000000}"/>
    <hyperlink ref="F229" r:id="rId23" xr:uid="{00000000-0004-0000-0100-000016000000}"/>
    <hyperlink ref="F233" r:id="rId24" xr:uid="{00000000-0004-0000-0100-000017000000}"/>
    <hyperlink ref="F237" r:id="rId25" xr:uid="{00000000-0004-0000-0100-000018000000}"/>
    <hyperlink ref="F243" r:id="rId26" xr:uid="{00000000-0004-0000-0100-000019000000}"/>
    <hyperlink ref="F253" r:id="rId27" xr:uid="{00000000-0004-0000-0100-00001A000000}"/>
    <hyperlink ref="F261" r:id="rId28" xr:uid="{00000000-0004-0000-0100-00001B000000}"/>
    <hyperlink ref="F265" r:id="rId29" xr:uid="{00000000-0004-0000-0100-00001C000000}"/>
    <hyperlink ref="F284" r:id="rId30" xr:uid="{00000000-0004-0000-0100-00001D000000}"/>
    <hyperlink ref="F293" r:id="rId31" xr:uid="{00000000-0004-0000-0100-00001E000000}"/>
    <hyperlink ref="F306" r:id="rId32" xr:uid="{00000000-0004-0000-0100-00001F000000}"/>
    <hyperlink ref="F311" r:id="rId33" xr:uid="{00000000-0004-0000-0100-000020000000}"/>
    <hyperlink ref="F315" r:id="rId34" xr:uid="{00000000-0004-0000-0100-000021000000}"/>
    <hyperlink ref="F321" r:id="rId35" xr:uid="{00000000-0004-0000-0100-000022000000}"/>
    <hyperlink ref="F334" r:id="rId36" xr:uid="{00000000-0004-0000-0100-000023000000}"/>
    <hyperlink ref="F339" r:id="rId37" xr:uid="{00000000-0004-0000-0100-000024000000}"/>
    <hyperlink ref="F391" r:id="rId38" xr:uid="{00000000-0004-0000-0100-000025000000}"/>
    <hyperlink ref="F403" r:id="rId39" xr:uid="{00000000-0004-0000-0100-000026000000}"/>
    <hyperlink ref="F410" r:id="rId40" xr:uid="{00000000-0004-0000-0100-000027000000}"/>
    <hyperlink ref="F443" r:id="rId41" xr:uid="{00000000-0004-0000-0100-000028000000}"/>
    <hyperlink ref="F493" r:id="rId42" xr:uid="{00000000-0004-0000-0100-000029000000}"/>
    <hyperlink ref="F566" r:id="rId43" xr:uid="{00000000-0004-0000-0100-00002A000000}"/>
    <hyperlink ref="F569" r:id="rId44" xr:uid="{00000000-0004-0000-0100-00002B000000}"/>
    <hyperlink ref="F573" r:id="rId45" xr:uid="{00000000-0004-0000-0100-00002C000000}"/>
    <hyperlink ref="F643" r:id="rId46" xr:uid="{00000000-0004-0000-0100-00002D000000}"/>
    <hyperlink ref="F654" r:id="rId47" xr:uid="{00000000-0004-0000-0100-00002E000000}"/>
    <hyperlink ref="F664" r:id="rId48" xr:uid="{00000000-0004-0000-0100-00002F000000}"/>
    <hyperlink ref="F707" r:id="rId49" xr:uid="{00000000-0004-0000-0100-000030000000}"/>
    <hyperlink ref="F712" r:id="rId50" xr:uid="{00000000-0004-0000-0100-000031000000}"/>
    <hyperlink ref="F716" r:id="rId51" xr:uid="{00000000-0004-0000-0100-000032000000}"/>
    <hyperlink ref="F718" r:id="rId52" xr:uid="{00000000-0004-0000-0100-000033000000}"/>
    <hyperlink ref="F722" r:id="rId53" xr:uid="{00000000-0004-0000-0100-000034000000}"/>
    <hyperlink ref="F724" r:id="rId54" xr:uid="{00000000-0004-0000-0100-000035000000}"/>
    <hyperlink ref="F729" r:id="rId55" xr:uid="{00000000-0004-0000-0100-000036000000}"/>
    <hyperlink ref="F735" r:id="rId56" xr:uid="{00000000-0004-0000-0100-000037000000}"/>
    <hyperlink ref="F737" r:id="rId57" xr:uid="{00000000-0004-0000-0100-000038000000}"/>
    <hyperlink ref="F746" r:id="rId58" xr:uid="{00000000-0004-0000-0100-000039000000}"/>
    <hyperlink ref="F748" r:id="rId59" xr:uid="{00000000-0004-0000-0100-00003A000000}"/>
    <hyperlink ref="F754" r:id="rId60" xr:uid="{00000000-0004-0000-0100-00003B000000}"/>
    <hyperlink ref="F759" r:id="rId61" xr:uid="{00000000-0004-0000-0100-00003C000000}"/>
    <hyperlink ref="F836" r:id="rId62" xr:uid="{00000000-0004-0000-0100-00003D000000}"/>
    <hyperlink ref="F842" r:id="rId63" xr:uid="{00000000-0004-0000-0100-00003E000000}"/>
    <hyperlink ref="F856" r:id="rId64" xr:uid="{00000000-0004-0000-0100-00003F000000}"/>
    <hyperlink ref="F861" r:id="rId65" xr:uid="{00000000-0004-0000-0100-000040000000}"/>
    <hyperlink ref="F866" r:id="rId66" xr:uid="{00000000-0004-0000-0100-000041000000}"/>
    <hyperlink ref="F874" r:id="rId67" xr:uid="{00000000-0004-0000-0100-000042000000}"/>
    <hyperlink ref="F895" r:id="rId68" xr:uid="{00000000-0004-0000-0100-000043000000}"/>
    <hyperlink ref="F904" r:id="rId69" xr:uid="{00000000-0004-0000-0100-000044000000}"/>
    <hyperlink ref="F911" r:id="rId70" xr:uid="{00000000-0004-0000-0100-000045000000}"/>
    <hyperlink ref="F921" r:id="rId71" xr:uid="{00000000-0004-0000-0100-000046000000}"/>
    <hyperlink ref="F925" r:id="rId72" xr:uid="{00000000-0004-0000-0100-000047000000}"/>
    <hyperlink ref="F930" r:id="rId73" xr:uid="{00000000-0004-0000-0100-000048000000}"/>
    <hyperlink ref="F938" r:id="rId74" xr:uid="{00000000-0004-0000-0100-000049000000}"/>
    <hyperlink ref="F954" r:id="rId75" xr:uid="{00000000-0004-0000-0100-00004A000000}"/>
    <hyperlink ref="F965" r:id="rId76" xr:uid="{00000000-0004-0000-0100-00004B000000}"/>
    <hyperlink ref="F967" r:id="rId77" xr:uid="{00000000-0004-0000-0100-00004C000000}"/>
    <hyperlink ref="F969" r:id="rId78" xr:uid="{00000000-0004-0000-0100-00004D000000}"/>
    <hyperlink ref="F971" r:id="rId79" xr:uid="{00000000-0004-0000-0100-00004E000000}"/>
    <hyperlink ref="F976" r:id="rId80" xr:uid="{00000000-0004-0000-0100-00004F000000}"/>
    <hyperlink ref="F981" r:id="rId81" xr:uid="{00000000-0004-0000-0100-000050000000}"/>
    <hyperlink ref="F992" r:id="rId82" xr:uid="{00000000-0004-0000-0100-000051000000}"/>
    <hyperlink ref="F997" r:id="rId83" xr:uid="{00000000-0004-0000-0100-000052000000}"/>
    <hyperlink ref="F1035" r:id="rId84" xr:uid="{00000000-0004-0000-0100-000053000000}"/>
    <hyperlink ref="F1041" r:id="rId85" xr:uid="{00000000-0004-0000-0100-000054000000}"/>
    <hyperlink ref="F1046" r:id="rId86" xr:uid="{00000000-0004-0000-0100-000055000000}"/>
    <hyperlink ref="F1051" r:id="rId87" xr:uid="{00000000-0004-0000-0100-000056000000}"/>
    <hyperlink ref="F1055" r:id="rId88" xr:uid="{00000000-0004-0000-0100-000057000000}"/>
    <hyperlink ref="F1057" r:id="rId89" xr:uid="{00000000-0004-0000-0100-000058000000}"/>
    <hyperlink ref="F1059" r:id="rId90" xr:uid="{00000000-0004-0000-0100-000059000000}"/>
    <hyperlink ref="F1061" r:id="rId91" xr:uid="{00000000-0004-0000-0100-00005A000000}"/>
    <hyperlink ref="F1066" r:id="rId92" xr:uid="{00000000-0004-0000-0100-00005B000000}"/>
    <hyperlink ref="F1072" r:id="rId93" xr:uid="{00000000-0004-0000-0100-00005C000000}"/>
    <hyperlink ref="F1077" r:id="rId94" xr:uid="{00000000-0004-0000-0100-00005D000000}"/>
    <hyperlink ref="F1081" r:id="rId95" xr:uid="{00000000-0004-0000-0100-00005E000000}"/>
    <hyperlink ref="F1085" r:id="rId96" xr:uid="{00000000-0004-0000-0100-00005F000000}"/>
    <hyperlink ref="F1092" r:id="rId97" xr:uid="{00000000-0004-0000-0100-000060000000}"/>
    <hyperlink ref="F1095" r:id="rId98" xr:uid="{00000000-0004-0000-0100-000061000000}"/>
    <hyperlink ref="F1102" r:id="rId99" xr:uid="{00000000-0004-0000-0100-000062000000}"/>
    <hyperlink ref="F1111" r:id="rId100" xr:uid="{00000000-0004-0000-0100-000063000000}"/>
    <hyperlink ref="F1115" r:id="rId101" xr:uid="{00000000-0004-0000-0100-000064000000}"/>
    <hyperlink ref="F1118" r:id="rId102" xr:uid="{00000000-0004-0000-0100-000065000000}"/>
    <hyperlink ref="F1120" r:id="rId103" xr:uid="{00000000-0004-0000-0100-000066000000}"/>
    <hyperlink ref="F1122" r:id="rId104" xr:uid="{00000000-0004-0000-0100-000067000000}"/>
    <hyperlink ref="F1126" r:id="rId105" xr:uid="{00000000-0004-0000-0100-000068000000}"/>
    <hyperlink ref="F1129" r:id="rId106" xr:uid="{00000000-0004-0000-0100-000069000000}"/>
    <hyperlink ref="F1131" r:id="rId107" xr:uid="{00000000-0004-0000-0100-00006A000000}"/>
    <hyperlink ref="F1133" r:id="rId108" xr:uid="{00000000-0004-0000-0100-00006B000000}"/>
    <hyperlink ref="F1135" r:id="rId109" xr:uid="{00000000-0004-0000-0100-00006C000000}"/>
    <hyperlink ref="F1138" r:id="rId110" xr:uid="{00000000-0004-0000-0100-00006D000000}"/>
    <hyperlink ref="F1140" r:id="rId111" xr:uid="{00000000-0004-0000-0100-00006E000000}"/>
    <hyperlink ref="F1151" r:id="rId112" xr:uid="{00000000-0004-0000-0100-00006F000000}"/>
    <hyperlink ref="F1160" r:id="rId113" xr:uid="{00000000-0004-0000-0100-000070000000}"/>
    <hyperlink ref="F1168" r:id="rId114" xr:uid="{00000000-0004-0000-0100-000071000000}"/>
    <hyperlink ref="F1175" r:id="rId115" xr:uid="{00000000-0004-0000-0100-000072000000}"/>
    <hyperlink ref="F1179" r:id="rId116" xr:uid="{00000000-0004-0000-0100-000073000000}"/>
    <hyperlink ref="F1188" r:id="rId117" xr:uid="{00000000-0004-0000-0100-000074000000}"/>
    <hyperlink ref="F1192" r:id="rId118" xr:uid="{00000000-0004-0000-0100-000075000000}"/>
    <hyperlink ref="F1198" r:id="rId119" xr:uid="{00000000-0004-0000-0100-000076000000}"/>
    <hyperlink ref="F1202" r:id="rId120" xr:uid="{00000000-0004-0000-0100-000077000000}"/>
    <hyperlink ref="F1206" r:id="rId121" xr:uid="{00000000-0004-0000-0100-000078000000}"/>
    <hyperlink ref="F1212" r:id="rId122" xr:uid="{00000000-0004-0000-0100-000079000000}"/>
    <hyperlink ref="F1216" r:id="rId123" xr:uid="{00000000-0004-0000-0100-00007A000000}"/>
    <hyperlink ref="F1222" r:id="rId124" xr:uid="{00000000-0004-0000-0100-00007B000000}"/>
    <hyperlink ref="F1226" r:id="rId125" xr:uid="{00000000-0004-0000-0100-00007C000000}"/>
    <hyperlink ref="F1234" r:id="rId126" xr:uid="{00000000-0004-0000-0100-00007D000000}"/>
    <hyperlink ref="F1242" r:id="rId127" xr:uid="{00000000-0004-0000-0100-00007E000000}"/>
    <hyperlink ref="F1256" r:id="rId128" xr:uid="{00000000-0004-0000-0100-00007F000000}"/>
    <hyperlink ref="F1289" r:id="rId129" xr:uid="{00000000-0004-0000-0100-000080000000}"/>
    <hyperlink ref="F1293" r:id="rId130" xr:uid="{00000000-0004-0000-0100-000081000000}"/>
    <hyperlink ref="F1313" r:id="rId131" xr:uid="{00000000-0004-0000-0100-000082000000}"/>
    <hyperlink ref="F1327" r:id="rId132" xr:uid="{00000000-0004-0000-0100-000083000000}"/>
    <hyperlink ref="F1348" r:id="rId133" xr:uid="{00000000-0004-0000-0100-000084000000}"/>
    <hyperlink ref="F1350" r:id="rId134" xr:uid="{00000000-0004-0000-0100-000085000000}"/>
    <hyperlink ref="F1352" r:id="rId135" xr:uid="{00000000-0004-0000-0100-000086000000}"/>
    <hyperlink ref="F1355" r:id="rId136" xr:uid="{00000000-0004-0000-0100-000087000000}"/>
    <hyperlink ref="F1357" r:id="rId137" xr:uid="{00000000-0004-0000-0100-000088000000}"/>
    <hyperlink ref="F1360" r:id="rId138" xr:uid="{00000000-0004-0000-0100-000089000000}"/>
    <hyperlink ref="F1364" r:id="rId139" xr:uid="{00000000-0004-0000-0100-00008A000000}"/>
    <hyperlink ref="F1371" r:id="rId140" xr:uid="{00000000-0004-0000-0100-00008B000000}"/>
    <hyperlink ref="F1378" r:id="rId141" xr:uid="{00000000-0004-0000-0100-00008C000000}"/>
    <hyperlink ref="F1385" r:id="rId142" xr:uid="{00000000-0004-0000-0100-00008D000000}"/>
    <hyperlink ref="F1392" r:id="rId143" xr:uid="{00000000-0004-0000-0100-00008E000000}"/>
    <hyperlink ref="F1397" r:id="rId144" xr:uid="{00000000-0004-0000-0100-00008F000000}"/>
    <hyperlink ref="F1402" r:id="rId145" xr:uid="{00000000-0004-0000-0100-000090000000}"/>
    <hyperlink ref="F1412" r:id="rId146" xr:uid="{00000000-0004-0000-0100-000091000000}"/>
    <hyperlink ref="F1425" r:id="rId147" xr:uid="{00000000-0004-0000-0100-000092000000}"/>
    <hyperlink ref="F1436" r:id="rId148" xr:uid="{00000000-0004-0000-0100-000093000000}"/>
    <hyperlink ref="F1460" r:id="rId149" xr:uid="{00000000-0004-0000-0100-000094000000}"/>
    <hyperlink ref="F1466" r:id="rId150" xr:uid="{00000000-0004-0000-0100-000095000000}"/>
    <hyperlink ref="F1473" r:id="rId151" xr:uid="{00000000-0004-0000-0100-000096000000}"/>
    <hyperlink ref="F1476" r:id="rId152" xr:uid="{00000000-0004-0000-0100-000097000000}"/>
    <hyperlink ref="F1490" r:id="rId153" xr:uid="{00000000-0004-0000-0100-000098000000}"/>
    <hyperlink ref="F1497" r:id="rId154" xr:uid="{00000000-0004-0000-0100-000099000000}"/>
    <hyperlink ref="F1511" r:id="rId155" xr:uid="{00000000-0004-0000-0100-00009A000000}"/>
    <hyperlink ref="F1520" r:id="rId156" xr:uid="{00000000-0004-0000-0100-00009B000000}"/>
    <hyperlink ref="F1527" r:id="rId157" xr:uid="{00000000-0004-0000-0100-00009C000000}"/>
    <hyperlink ref="F1534" r:id="rId158" xr:uid="{00000000-0004-0000-0100-00009D000000}"/>
    <hyperlink ref="F1541" r:id="rId159" xr:uid="{00000000-0004-0000-0100-00009E000000}"/>
    <hyperlink ref="F1548" r:id="rId160" xr:uid="{00000000-0004-0000-0100-00009F000000}"/>
    <hyperlink ref="F1555" r:id="rId161" xr:uid="{00000000-0004-0000-0100-0000A0000000}"/>
    <hyperlink ref="F1560" r:id="rId162" xr:uid="{00000000-0004-0000-0100-0000A1000000}"/>
    <hyperlink ref="F1565" r:id="rId163" xr:uid="{00000000-0004-0000-0100-0000A2000000}"/>
    <hyperlink ref="F1570" r:id="rId164" xr:uid="{00000000-0004-0000-0100-0000A3000000}"/>
    <hyperlink ref="F1577" r:id="rId165" xr:uid="{00000000-0004-0000-0100-0000A4000000}"/>
    <hyperlink ref="F1583" r:id="rId166" xr:uid="{00000000-0004-0000-0100-0000A5000000}"/>
    <hyperlink ref="F1586" r:id="rId167" xr:uid="{00000000-0004-0000-0100-0000A6000000}"/>
    <hyperlink ref="F1593" r:id="rId168" xr:uid="{00000000-0004-0000-0100-0000A7000000}"/>
    <hyperlink ref="F1600" r:id="rId169" xr:uid="{00000000-0004-0000-0100-0000A8000000}"/>
    <hyperlink ref="F1610" r:id="rId170" xr:uid="{00000000-0004-0000-0100-0000A9000000}"/>
    <hyperlink ref="F1616" r:id="rId171" xr:uid="{00000000-0004-0000-0100-0000AA000000}"/>
    <hyperlink ref="F1626" r:id="rId172" xr:uid="{00000000-0004-0000-0100-0000AB000000}"/>
    <hyperlink ref="F1629" r:id="rId173" xr:uid="{00000000-0004-0000-0100-0000AC000000}"/>
    <hyperlink ref="F1638" r:id="rId174" xr:uid="{00000000-0004-0000-0100-0000AD000000}"/>
    <hyperlink ref="F1642" r:id="rId175" xr:uid="{00000000-0004-0000-0100-0000AE000000}"/>
    <hyperlink ref="F1646" r:id="rId176" xr:uid="{00000000-0004-0000-0100-0000AF000000}"/>
    <hyperlink ref="F1677" r:id="rId177" xr:uid="{00000000-0004-0000-0100-0000B0000000}"/>
    <hyperlink ref="F1683" r:id="rId178" xr:uid="{00000000-0004-0000-0100-0000B1000000}"/>
    <hyperlink ref="F1699" r:id="rId179" xr:uid="{00000000-0004-0000-0100-0000B2000000}"/>
    <hyperlink ref="F1703" r:id="rId180" xr:uid="{00000000-0004-0000-0100-0000B3000000}"/>
    <hyperlink ref="F1706" r:id="rId181" xr:uid="{00000000-0004-0000-0100-0000B4000000}"/>
    <hyperlink ref="F1714" r:id="rId182" xr:uid="{00000000-0004-0000-0100-0000B5000000}"/>
    <hyperlink ref="F1718" r:id="rId183" xr:uid="{00000000-0004-0000-0100-0000B6000000}"/>
    <hyperlink ref="F1722" r:id="rId184" xr:uid="{00000000-0004-0000-0100-0000B7000000}"/>
    <hyperlink ref="F1726" r:id="rId185" xr:uid="{00000000-0004-0000-0100-0000B8000000}"/>
    <hyperlink ref="F1730" r:id="rId186" xr:uid="{00000000-0004-0000-0100-0000B9000000}"/>
    <hyperlink ref="F1734" r:id="rId187" xr:uid="{00000000-0004-0000-0100-0000BA000000}"/>
    <hyperlink ref="F1738" r:id="rId188" xr:uid="{00000000-0004-0000-0100-0000BB000000}"/>
    <hyperlink ref="F1742" r:id="rId189" xr:uid="{00000000-0004-0000-0100-0000BC000000}"/>
    <hyperlink ref="F1750" r:id="rId190" xr:uid="{00000000-0004-0000-0100-0000BD000000}"/>
    <hyperlink ref="F1762" r:id="rId191" xr:uid="{00000000-0004-0000-0100-0000BE000000}"/>
    <hyperlink ref="F1790" r:id="rId192" xr:uid="{00000000-0004-0000-0100-0000BF000000}"/>
    <hyperlink ref="F1804" r:id="rId193" xr:uid="{00000000-0004-0000-0100-0000C0000000}"/>
    <hyperlink ref="F1813" r:id="rId194" xr:uid="{00000000-0004-0000-0100-0000C1000000}"/>
    <hyperlink ref="F1816" r:id="rId195" xr:uid="{00000000-0004-0000-0100-0000C2000000}"/>
    <hyperlink ref="F1836" r:id="rId196" xr:uid="{00000000-0004-0000-0100-0000C3000000}"/>
    <hyperlink ref="F1842" r:id="rId197" xr:uid="{00000000-0004-0000-0100-0000C4000000}"/>
    <hyperlink ref="F1855" r:id="rId198" xr:uid="{00000000-0004-0000-0100-0000C5000000}"/>
    <hyperlink ref="F1863" r:id="rId199" xr:uid="{00000000-0004-0000-0100-0000C6000000}"/>
    <hyperlink ref="F1870" r:id="rId200" xr:uid="{00000000-0004-0000-0100-0000C7000000}"/>
    <hyperlink ref="F1980" r:id="rId201" xr:uid="{00000000-0004-0000-0100-0000C8000000}"/>
    <hyperlink ref="F1983" r:id="rId202" xr:uid="{00000000-0004-0000-0100-0000C9000000}"/>
    <hyperlink ref="F1988" r:id="rId203" xr:uid="{00000000-0004-0000-0100-0000CA000000}"/>
    <hyperlink ref="F1991" r:id="rId204" xr:uid="{00000000-0004-0000-0100-0000CB000000}"/>
    <hyperlink ref="F1996" r:id="rId205" xr:uid="{00000000-0004-0000-0100-0000CC000000}"/>
    <hyperlink ref="F2006" r:id="rId206" xr:uid="{00000000-0004-0000-0100-0000CD000000}"/>
    <hyperlink ref="F2008" r:id="rId207" xr:uid="{00000000-0004-0000-0100-0000CE000000}"/>
    <hyperlink ref="F2011" r:id="rId208" xr:uid="{00000000-0004-0000-0100-0000CF000000}"/>
    <hyperlink ref="F2014" r:id="rId209" xr:uid="{00000000-0004-0000-0100-0000D0000000}"/>
    <hyperlink ref="F2028" r:id="rId210" xr:uid="{00000000-0004-0000-0100-0000D1000000}"/>
    <hyperlink ref="F2033" r:id="rId211" xr:uid="{00000000-0004-0000-0100-0000D2000000}"/>
    <hyperlink ref="F2038" r:id="rId212" xr:uid="{00000000-0004-0000-0100-0000D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0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118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POSÍLENÍ VODOVODNÍ SÍTĚ VODOJEM BUKOVNO, JIHLAVA</v>
      </c>
      <c r="F7" s="324"/>
      <c r="G7" s="324"/>
      <c r="H7" s="324"/>
      <c r="L7" s="21"/>
    </row>
    <row r="8" spans="2:46" ht="12" customHeight="1">
      <c r="B8" s="21"/>
      <c r="D8" s="28" t="s">
        <v>119</v>
      </c>
      <c r="L8" s="21"/>
    </row>
    <row r="9" spans="2:46" s="1" customFormat="1" ht="16.5" customHeight="1">
      <c r="B9" s="33"/>
      <c r="E9" s="323" t="s">
        <v>2487</v>
      </c>
      <c r="F9" s="325"/>
      <c r="G9" s="325"/>
      <c r="H9" s="325"/>
      <c r="L9" s="33"/>
    </row>
    <row r="10" spans="2:46" s="1" customFormat="1" ht="12" customHeight="1">
      <c r="B10" s="33"/>
      <c r="D10" s="28" t="s">
        <v>2488</v>
      </c>
      <c r="L10" s="33"/>
    </row>
    <row r="11" spans="2:46" s="1" customFormat="1" ht="16.5" customHeight="1">
      <c r="B11" s="33"/>
      <c r="E11" s="287" t="s">
        <v>2489</v>
      </c>
      <c r="F11" s="325"/>
      <c r="G11" s="325"/>
      <c r="H11" s="32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6. 5. 2024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6" t="str">
        <f>'Rekapitulace stavby'!E14</f>
        <v>Vyplň údaj</v>
      </c>
      <c r="F20" s="293"/>
      <c r="G20" s="293"/>
      <c r="H20" s="293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8" t="s">
        <v>19</v>
      </c>
      <c r="F29" s="298"/>
      <c r="G29" s="298"/>
      <c r="H29" s="29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ROUND(J103,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ROUND((SUM(BE103:BE1305)),  2)</f>
        <v>0</v>
      </c>
      <c r="I35" s="94">
        <v>0.21</v>
      </c>
      <c r="J35" s="84">
        <f>ROUND(((SUM(BE103:BE1305))*I35),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ROUND((SUM(BF103:BF1305)),  2)</f>
        <v>0</v>
      </c>
      <c r="I36" s="94">
        <v>0.12</v>
      </c>
      <c r="J36" s="84">
        <f>ROUND(((SUM(BF103:BF1305))*I36),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ROUND((SUM(BG103:BG1305)),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ROUND((SUM(BH103:BH1305)),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ROUND((SUM(BI103:BI1305)),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122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POSÍLENÍ VODOVODNÍ SÍTĚ VODOJEM BUKOVNO, JIHLAVA</v>
      </c>
      <c r="F50" s="324"/>
      <c r="G50" s="324"/>
      <c r="H50" s="324"/>
      <c r="L50" s="33"/>
    </row>
    <row r="51" spans="2:47" ht="12" customHeight="1">
      <c r="B51" s="21"/>
      <c r="C51" s="28" t="s">
        <v>119</v>
      </c>
      <c r="L51" s="21"/>
    </row>
    <row r="52" spans="2:47" s="1" customFormat="1" ht="16.5" customHeight="1">
      <c r="B52" s="33"/>
      <c r="E52" s="323" t="s">
        <v>2487</v>
      </c>
      <c r="F52" s="325"/>
      <c r="G52" s="325"/>
      <c r="H52" s="325"/>
      <c r="L52" s="33"/>
    </row>
    <row r="53" spans="2:47" s="1" customFormat="1" ht="12" customHeight="1">
      <c r="B53" s="33"/>
      <c r="C53" s="28" t="s">
        <v>2488</v>
      </c>
      <c r="L53" s="33"/>
    </row>
    <row r="54" spans="2:47" s="1" customFormat="1" ht="16.5" customHeight="1">
      <c r="B54" s="33"/>
      <c r="E54" s="287" t="str">
        <f>E11</f>
        <v>D.1.2.1 - Trubní rozvody</v>
      </c>
      <c r="F54" s="325"/>
      <c r="G54" s="325"/>
      <c r="H54" s="32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Bukovno, Jihlava</v>
      </c>
      <c r="I56" s="28" t="s">
        <v>23</v>
      </c>
      <c r="J56" s="50" t="str">
        <f>IF(J14="","",J14)</f>
        <v>6. 5. 2024</v>
      </c>
      <c r="L56" s="33"/>
    </row>
    <row r="57" spans="2:47" s="1" customFormat="1" ht="6.95" customHeight="1">
      <c r="B57" s="33"/>
      <c r="L57" s="33"/>
    </row>
    <row r="58" spans="2:47" s="1" customFormat="1" ht="25.7" customHeight="1">
      <c r="B58" s="33"/>
      <c r="C58" s="28" t="s">
        <v>25</v>
      </c>
      <c r="F58" s="26" t="str">
        <f>E17</f>
        <v>Statutární město Jihlava</v>
      </c>
      <c r="I58" s="28" t="s">
        <v>31</v>
      </c>
      <c r="J58" s="31" t="str">
        <f>E23</f>
        <v>Vodohospodářský rozvoj a výstavba, a.s.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M. Morská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123</v>
      </c>
      <c r="D61" s="95"/>
      <c r="E61" s="95"/>
      <c r="F61" s="95"/>
      <c r="G61" s="95"/>
      <c r="H61" s="95"/>
      <c r="I61" s="95"/>
      <c r="J61" s="102" t="s">
        <v>124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J103</f>
        <v>0</v>
      </c>
      <c r="L63" s="33"/>
      <c r="AU63" s="18" t="s">
        <v>125</v>
      </c>
    </row>
    <row r="64" spans="2:47" s="8" customFormat="1" ht="24.95" customHeight="1">
      <c r="B64" s="104"/>
      <c r="D64" s="105" t="s">
        <v>126</v>
      </c>
      <c r="E64" s="106"/>
      <c r="F64" s="106"/>
      <c r="G64" s="106"/>
      <c r="H64" s="106"/>
      <c r="I64" s="106"/>
      <c r="J64" s="107">
        <f>J104</f>
        <v>0</v>
      </c>
      <c r="L64" s="104"/>
    </row>
    <row r="65" spans="2:12" s="9" customFormat="1" ht="19.899999999999999" customHeight="1">
      <c r="B65" s="108"/>
      <c r="D65" s="109" t="s">
        <v>127</v>
      </c>
      <c r="E65" s="110"/>
      <c r="F65" s="110"/>
      <c r="G65" s="110"/>
      <c r="H65" s="110"/>
      <c r="I65" s="110"/>
      <c r="J65" s="111">
        <f>J105</f>
        <v>0</v>
      </c>
      <c r="L65" s="108"/>
    </row>
    <row r="66" spans="2:12" s="9" customFormat="1" ht="19.899999999999999" customHeight="1">
      <c r="B66" s="108"/>
      <c r="D66" s="109" t="s">
        <v>129</v>
      </c>
      <c r="E66" s="110"/>
      <c r="F66" s="110"/>
      <c r="G66" s="110"/>
      <c r="H66" s="110"/>
      <c r="I66" s="110"/>
      <c r="J66" s="111">
        <f>J402</f>
        <v>0</v>
      </c>
      <c r="L66" s="108"/>
    </row>
    <row r="67" spans="2:12" s="9" customFormat="1" ht="19.899999999999999" customHeight="1">
      <c r="B67" s="108"/>
      <c r="D67" s="109" t="s">
        <v>130</v>
      </c>
      <c r="E67" s="110"/>
      <c r="F67" s="110"/>
      <c r="G67" s="110"/>
      <c r="H67" s="110"/>
      <c r="I67" s="110"/>
      <c r="J67" s="111">
        <f>J514</f>
        <v>0</v>
      </c>
      <c r="L67" s="108"/>
    </row>
    <row r="68" spans="2:12" s="9" customFormat="1" ht="19.899999999999999" customHeight="1">
      <c r="B68" s="108"/>
      <c r="D68" s="109" t="s">
        <v>131</v>
      </c>
      <c r="E68" s="110"/>
      <c r="F68" s="110"/>
      <c r="G68" s="110"/>
      <c r="H68" s="110"/>
      <c r="I68" s="110"/>
      <c r="J68" s="111">
        <f>J633</f>
        <v>0</v>
      </c>
      <c r="L68" s="108"/>
    </row>
    <row r="69" spans="2:12" s="9" customFormat="1" ht="19.899999999999999" customHeight="1">
      <c r="B69" s="108"/>
      <c r="D69" s="109" t="s">
        <v>132</v>
      </c>
      <c r="E69" s="110"/>
      <c r="F69" s="110"/>
      <c r="G69" s="110"/>
      <c r="H69" s="110"/>
      <c r="I69" s="110"/>
      <c r="J69" s="111">
        <f>J645</f>
        <v>0</v>
      </c>
      <c r="L69" s="108"/>
    </row>
    <row r="70" spans="2:12" s="9" customFormat="1" ht="19.899999999999999" customHeight="1">
      <c r="B70" s="108"/>
      <c r="D70" s="109" t="s">
        <v>133</v>
      </c>
      <c r="E70" s="110"/>
      <c r="F70" s="110"/>
      <c r="G70" s="110"/>
      <c r="H70" s="110"/>
      <c r="I70" s="110"/>
      <c r="J70" s="111">
        <f>J658</f>
        <v>0</v>
      </c>
      <c r="L70" s="108"/>
    </row>
    <row r="71" spans="2:12" s="9" customFormat="1" ht="19.899999999999999" customHeight="1">
      <c r="B71" s="108"/>
      <c r="D71" s="109" t="s">
        <v>2490</v>
      </c>
      <c r="E71" s="110"/>
      <c r="F71" s="110"/>
      <c r="G71" s="110"/>
      <c r="H71" s="110"/>
      <c r="I71" s="110"/>
      <c r="J71" s="111">
        <f>J1042</f>
        <v>0</v>
      </c>
      <c r="L71" s="108"/>
    </row>
    <row r="72" spans="2:12" s="9" customFormat="1" ht="19.899999999999999" customHeight="1">
      <c r="B72" s="108"/>
      <c r="D72" s="109" t="s">
        <v>134</v>
      </c>
      <c r="E72" s="110"/>
      <c r="F72" s="110"/>
      <c r="G72" s="110"/>
      <c r="H72" s="110"/>
      <c r="I72" s="110"/>
      <c r="J72" s="111">
        <f>J1128</f>
        <v>0</v>
      </c>
      <c r="L72" s="108"/>
    </row>
    <row r="73" spans="2:12" s="9" customFormat="1" ht="19.899999999999999" customHeight="1">
      <c r="B73" s="108"/>
      <c r="D73" s="109" t="s">
        <v>135</v>
      </c>
      <c r="E73" s="110"/>
      <c r="F73" s="110"/>
      <c r="G73" s="110"/>
      <c r="H73" s="110"/>
      <c r="I73" s="110"/>
      <c r="J73" s="111">
        <f>J1184</f>
        <v>0</v>
      </c>
      <c r="L73" s="108"/>
    </row>
    <row r="74" spans="2:12" s="9" customFormat="1" ht="19.899999999999999" customHeight="1">
      <c r="B74" s="108"/>
      <c r="D74" s="109" t="s">
        <v>136</v>
      </c>
      <c r="E74" s="110"/>
      <c r="F74" s="110"/>
      <c r="G74" s="110"/>
      <c r="H74" s="110"/>
      <c r="I74" s="110"/>
      <c r="J74" s="111">
        <f>J1194</f>
        <v>0</v>
      </c>
      <c r="L74" s="108"/>
    </row>
    <row r="75" spans="2:12" s="8" customFormat="1" ht="24.95" customHeight="1">
      <c r="B75" s="104"/>
      <c r="D75" s="105" t="s">
        <v>137</v>
      </c>
      <c r="E75" s="106"/>
      <c r="F75" s="106"/>
      <c r="G75" s="106"/>
      <c r="H75" s="106"/>
      <c r="I75" s="106"/>
      <c r="J75" s="107">
        <f>J1197</f>
        <v>0</v>
      </c>
      <c r="L75" s="104"/>
    </row>
    <row r="76" spans="2:12" s="9" customFormat="1" ht="19.899999999999999" customHeight="1">
      <c r="B76" s="108"/>
      <c r="D76" s="109" t="s">
        <v>138</v>
      </c>
      <c r="E76" s="110"/>
      <c r="F76" s="110"/>
      <c r="G76" s="110"/>
      <c r="H76" s="110"/>
      <c r="I76" s="110"/>
      <c r="J76" s="111">
        <f>J1198</f>
        <v>0</v>
      </c>
      <c r="L76" s="108"/>
    </row>
    <row r="77" spans="2:12" s="9" customFormat="1" ht="19.899999999999999" customHeight="1">
      <c r="B77" s="108"/>
      <c r="D77" s="109" t="s">
        <v>141</v>
      </c>
      <c r="E77" s="110"/>
      <c r="F77" s="110"/>
      <c r="G77" s="110"/>
      <c r="H77" s="110"/>
      <c r="I77" s="110"/>
      <c r="J77" s="111">
        <f>J1256</f>
        <v>0</v>
      </c>
      <c r="L77" s="108"/>
    </row>
    <row r="78" spans="2:12" s="9" customFormat="1" ht="19.899999999999999" customHeight="1">
      <c r="B78" s="108"/>
      <c r="D78" s="109" t="s">
        <v>2491</v>
      </c>
      <c r="E78" s="110"/>
      <c r="F78" s="110"/>
      <c r="G78" s="110"/>
      <c r="H78" s="110"/>
      <c r="I78" s="110"/>
      <c r="J78" s="111">
        <f>J1261</f>
        <v>0</v>
      </c>
      <c r="L78" s="108"/>
    </row>
    <row r="79" spans="2:12" s="9" customFormat="1" ht="19.899999999999999" customHeight="1">
      <c r="B79" s="108"/>
      <c r="D79" s="109" t="s">
        <v>147</v>
      </c>
      <c r="E79" s="110"/>
      <c r="F79" s="110"/>
      <c r="G79" s="110"/>
      <c r="H79" s="110"/>
      <c r="I79" s="110"/>
      <c r="J79" s="111">
        <f>J1276</f>
        <v>0</v>
      </c>
      <c r="L79" s="108"/>
    </row>
    <row r="80" spans="2:12" s="8" customFormat="1" ht="24.95" customHeight="1">
      <c r="B80" s="104"/>
      <c r="D80" s="105" t="s">
        <v>2492</v>
      </c>
      <c r="E80" s="106"/>
      <c r="F80" s="106"/>
      <c r="G80" s="106"/>
      <c r="H80" s="106"/>
      <c r="I80" s="106"/>
      <c r="J80" s="107">
        <f>J1296</f>
        <v>0</v>
      </c>
      <c r="L80" s="104"/>
    </row>
    <row r="81" spans="2:12" s="9" customFormat="1" ht="19.899999999999999" customHeight="1">
      <c r="B81" s="108"/>
      <c r="D81" s="109" t="s">
        <v>2493</v>
      </c>
      <c r="E81" s="110"/>
      <c r="F81" s="110"/>
      <c r="G81" s="110"/>
      <c r="H81" s="110"/>
      <c r="I81" s="110"/>
      <c r="J81" s="111">
        <f>J1297</f>
        <v>0</v>
      </c>
      <c r="L81" s="108"/>
    </row>
    <row r="82" spans="2:12" s="1" customFormat="1" ht="21.75" customHeight="1">
      <c r="B82" s="33"/>
      <c r="L82" s="33"/>
    </row>
    <row r="83" spans="2:12" s="1" customFormat="1" ht="6.95" customHeight="1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3"/>
    </row>
    <row r="87" spans="2:12" s="1" customFormat="1" ht="6.95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33"/>
    </row>
    <row r="88" spans="2:12" s="1" customFormat="1" ht="24.95" customHeight="1">
      <c r="B88" s="33"/>
      <c r="C88" s="22" t="s">
        <v>151</v>
      </c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8" t="s">
        <v>16</v>
      </c>
      <c r="L90" s="33"/>
    </row>
    <row r="91" spans="2:12" s="1" customFormat="1" ht="16.5" customHeight="1">
      <c r="B91" s="33"/>
      <c r="E91" s="323" t="str">
        <f>E7</f>
        <v>POSÍLENÍ VODOVODNÍ SÍTĚ VODOJEM BUKOVNO, JIHLAVA</v>
      </c>
      <c r="F91" s="324"/>
      <c r="G91" s="324"/>
      <c r="H91" s="324"/>
      <c r="L91" s="33"/>
    </row>
    <row r="92" spans="2:12" ht="12" customHeight="1">
      <c r="B92" s="21"/>
      <c r="C92" s="28" t="s">
        <v>119</v>
      </c>
      <c r="L92" s="21"/>
    </row>
    <row r="93" spans="2:12" s="1" customFormat="1" ht="16.5" customHeight="1">
      <c r="B93" s="33"/>
      <c r="E93" s="323" t="s">
        <v>2487</v>
      </c>
      <c r="F93" s="325"/>
      <c r="G93" s="325"/>
      <c r="H93" s="325"/>
      <c r="L93" s="33"/>
    </row>
    <row r="94" spans="2:12" s="1" customFormat="1" ht="12" customHeight="1">
      <c r="B94" s="33"/>
      <c r="C94" s="28" t="s">
        <v>2488</v>
      </c>
      <c r="L94" s="33"/>
    </row>
    <row r="95" spans="2:12" s="1" customFormat="1" ht="16.5" customHeight="1">
      <c r="B95" s="33"/>
      <c r="E95" s="287" t="str">
        <f>E11</f>
        <v>D.1.2.1 - Trubní rozvody</v>
      </c>
      <c r="F95" s="325"/>
      <c r="G95" s="325"/>
      <c r="H95" s="325"/>
      <c r="L95" s="33"/>
    </row>
    <row r="96" spans="2:12" s="1" customFormat="1" ht="6.95" customHeight="1">
      <c r="B96" s="33"/>
      <c r="L96" s="33"/>
    </row>
    <row r="97" spans="2:65" s="1" customFormat="1" ht="12" customHeight="1">
      <c r="B97" s="33"/>
      <c r="C97" s="28" t="s">
        <v>21</v>
      </c>
      <c r="F97" s="26" t="str">
        <f>F14</f>
        <v>Bukovno, Jihlava</v>
      </c>
      <c r="I97" s="28" t="s">
        <v>23</v>
      </c>
      <c r="J97" s="50" t="str">
        <f>IF(J14="","",J14)</f>
        <v>6. 5. 2024</v>
      </c>
      <c r="L97" s="33"/>
    </row>
    <row r="98" spans="2:65" s="1" customFormat="1" ht="6.95" customHeight="1">
      <c r="B98" s="33"/>
      <c r="L98" s="33"/>
    </row>
    <row r="99" spans="2:65" s="1" customFormat="1" ht="25.7" customHeight="1">
      <c r="B99" s="33"/>
      <c r="C99" s="28" t="s">
        <v>25</v>
      </c>
      <c r="F99" s="26" t="str">
        <f>E17</f>
        <v>Statutární město Jihlava</v>
      </c>
      <c r="I99" s="28" t="s">
        <v>31</v>
      </c>
      <c r="J99" s="31" t="str">
        <f>E23</f>
        <v>Vodohospodářský rozvoj a výstavba, a.s.</v>
      </c>
      <c r="L99" s="33"/>
    </row>
    <row r="100" spans="2:65" s="1" customFormat="1" ht="15.2" customHeight="1">
      <c r="B100" s="33"/>
      <c r="C100" s="28" t="s">
        <v>29</v>
      </c>
      <c r="F100" s="26" t="str">
        <f>IF(E20="","",E20)</f>
        <v>Vyplň údaj</v>
      </c>
      <c r="I100" s="28" t="s">
        <v>34</v>
      </c>
      <c r="J100" s="31" t="str">
        <f>E26</f>
        <v>M. Morská</v>
      </c>
      <c r="L100" s="33"/>
    </row>
    <row r="101" spans="2:65" s="1" customFormat="1" ht="10.35" customHeight="1">
      <c r="B101" s="33"/>
      <c r="L101" s="33"/>
    </row>
    <row r="102" spans="2:65" s="10" customFormat="1" ht="29.25" customHeight="1">
      <c r="B102" s="112"/>
      <c r="C102" s="113" t="s">
        <v>152</v>
      </c>
      <c r="D102" s="114" t="s">
        <v>57</v>
      </c>
      <c r="E102" s="114" t="s">
        <v>53</v>
      </c>
      <c r="F102" s="114" t="s">
        <v>54</v>
      </c>
      <c r="G102" s="114" t="s">
        <v>153</v>
      </c>
      <c r="H102" s="114" t="s">
        <v>154</v>
      </c>
      <c r="I102" s="114" t="s">
        <v>155</v>
      </c>
      <c r="J102" s="114" t="s">
        <v>124</v>
      </c>
      <c r="K102" s="115" t="s">
        <v>156</v>
      </c>
      <c r="L102" s="112"/>
      <c r="M102" s="57" t="s">
        <v>19</v>
      </c>
      <c r="N102" s="58" t="s">
        <v>42</v>
      </c>
      <c r="O102" s="58" t="s">
        <v>157</v>
      </c>
      <c r="P102" s="58" t="s">
        <v>158</v>
      </c>
      <c r="Q102" s="58" t="s">
        <v>159</v>
      </c>
      <c r="R102" s="58" t="s">
        <v>160</v>
      </c>
      <c r="S102" s="58" t="s">
        <v>161</v>
      </c>
      <c r="T102" s="59" t="s">
        <v>162</v>
      </c>
    </row>
    <row r="103" spans="2:65" s="1" customFormat="1" ht="22.9" customHeight="1">
      <c r="B103" s="33"/>
      <c r="C103" s="62" t="s">
        <v>163</v>
      </c>
      <c r="J103" s="116">
        <f>BK103</f>
        <v>0</v>
      </c>
      <c r="L103" s="33"/>
      <c r="M103" s="60"/>
      <c r="N103" s="51"/>
      <c r="O103" s="51"/>
      <c r="P103" s="117">
        <f>P104+P1197+P1296</f>
        <v>0</v>
      </c>
      <c r="Q103" s="51"/>
      <c r="R103" s="117">
        <f>R104+R1197+R1296</f>
        <v>1038.9514416900001</v>
      </c>
      <c r="S103" s="51"/>
      <c r="T103" s="118">
        <f>T104+T1197+T1296</f>
        <v>3.4628000000000001</v>
      </c>
      <c r="AT103" s="18" t="s">
        <v>71</v>
      </c>
      <c r="AU103" s="18" t="s">
        <v>125</v>
      </c>
      <c r="BK103" s="119">
        <f>BK104+BK1197+BK1296</f>
        <v>0</v>
      </c>
    </row>
    <row r="104" spans="2:65" s="11" customFormat="1" ht="25.9" customHeight="1">
      <c r="B104" s="120"/>
      <c r="D104" s="121" t="s">
        <v>71</v>
      </c>
      <c r="E104" s="122" t="s">
        <v>164</v>
      </c>
      <c r="F104" s="122" t="s">
        <v>165</v>
      </c>
      <c r="I104" s="123"/>
      <c r="J104" s="124">
        <f>BK104</f>
        <v>0</v>
      </c>
      <c r="L104" s="120"/>
      <c r="M104" s="125"/>
      <c r="P104" s="126">
        <f>P105+P402+P514+P633+P645+P658+P1042+P1128+P1184+P1194</f>
        <v>0</v>
      </c>
      <c r="R104" s="126">
        <f>R105+R402+R514+R633+R645+R658+R1042+R1128+R1184+R1194</f>
        <v>1032.8969192900001</v>
      </c>
      <c r="T104" s="127">
        <f>T105+T402+T514+T633+T645+T658+T1042+T1128+T1184+T1194</f>
        <v>3.4628000000000001</v>
      </c>
      <c r="AR104" s="121" t="s">
        <v>80</v>
      </c>
      <c r="AT104" s="128" t="s">
        <v>71</v>
      </c>
      <c r="AU104" s="128" t="s">
        <v>72</v>
      </c>
      <c r="AY104" s="121" t="s">
        <v>166</v>
      </c>
      <c r="BK104" s="129">
        <f>BK105+BK402+BK514+BK633+BK645+BK658+BK1042+BK1128+BK1184+BK1194</f>
        <v>0</v>
      </c>
    </row>
    <row r="105" spans="2:65" s="11" customFormat="1" ht="22.9" customHeight="1">
      <c r="B105" s="120"/>
      <c r="D105" s="121" t="s">
        <v>71</v>
      </c>
      <c r="E105" s="130" t="s">
        <v>80</v>
      </c>
      <c r="F105" s="130" t="s">
        <v>167</v>
      </c>
      <c r="I105" s="123"/>
      <c r="J105" s="131">
        <f>BK105</f>
        <v>0</v>
      </c>
      <c r="L105" s="120"/>
      <c r="M105" s="125"/>
      <c r="P105" s="126">
        <f>SUM(P106:P401)</f>
        <v>0</v>
      </c>
      <c r="R105" s="126">
        <f>SUM(R106:R401)</f>
        <v>874.40391999999997</v>
      </c>
      <c r="T105" s="127">
        <f>SUM(T106:T401)</f>
        <v>0</v>
      </c>
      <c r="AR105" s="121" t="s">
        <v>80</v>
      </c>
      <c r="AT105" s="128" t="s">
        <v>71</v>
      </c>
      <c r="AU105" s="128" t="s">
        <v>80</v>
      </c>
      <c r="AY105" s="121" t="s">
        <v>166</v>
      </c>
      <c r="BK105" s="129">
        <f>SUM(BK106:BK401)</f>
        <v>0</v>
      </c>
    </row>
    <row r="106" spans="2:65" s="1" customFormat="1" ht="24.2" customHeight="1">
      <c r="B106" s="33"/>
      <c r="C106" s="132" t="s">
        <v>80</v>
      </c>
      <c r="D106" s="132" t="s">
        <v>168</v>
      </c>
      <c r="E106" s="133" t="s">
        <v>169</v>
      </c>
      <c r="F106" s="134" t="s">
        <v>170</v>
      </c>
      <c r="G106" s="135" t="s">
        <v>171</v>
      </c>
      <c r="H106" s="136">
        <v>480</v>
      </c>
      <c r="I106" s="137"/>
      <c r="J106" s="138">
        <f>ROUND(I106*H106,2)</f>
        <v>0</v>
      </c>
      <c r="K106" s="134" t="s">
        <v>172</v>
      </c>
      <c r="L106" s="33"/>
      <c r="M106" s="139" t="s">
        <v>19</v>
      </c>
      <c r="N106" s="140" t="s">
        <v>43</v>
      </c>
      <c r="P106" s="141">
        <f>O106*H106</f>
        <v>0</v>
      </c>
      <c r="Q106" s="141">
        <v>3.0000000000000001E-5</v>
      </c>
      <c r="R106" s="141">
        <f>Q106*H106</f>
        <v>1.44E-2</v>
      </c>
      <c r="S106" s="141">
        <v>0</v>
      </c>
      <c r="T106" s="142">
        <f>S106*H106</f>
        <v>0</v>
      </c>
      <c r="AR106" s="143" t="s">
        <v>173</v>
      </c>
      <c r="AT106" s="143" t="s">
        <v>168</v>
      </c>
      <c r="AU106" s="143" t="s">
        <v>82</v>
      </c>
      <c r="AY106" s="18" t="s">
        <v>166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80</v>
      </c>
      <c r="BK106" s="144">
        <f>ROUND(I106*H106,2)</f>
        <v>0</v>
      </c>
      <c r="BL106" s="18" t="s">
        <v>173</v>
      </c>
      <c r="BM106" s="143" t="s">
        <v>2494</v>
      </c>
    </row>
    <row r="107" spans="2:65" s="1" customFormat="1" ht="11.25">
      <c r="B107" s="33"/>
      <c r="D107" s="145" t="s">
        <v>175</v>
      </c>
      <c r="F107" s="146" t="s">
        <v>176</v>
      </c>
      <c r="I107" s="147"/>
      <c r="L107" s="33"/>
      <c r="M107" s="148"/>
      <c r="T107" s="54"/>
      <c r="AT107" s="18" t="s">
        <v>175</v>
      </c>
      <c r="AU107" s="18" t="s">
        <v>82</v>
      </c>
    </row>
    <row r="108" spans="2:65" s="12" customFormat="1" ht="11.25">
      <c r="B108" s="149"/>
      <c r="D108" s="150" t="s">
        <v>177</v>
      </c>
      <c r="E108" s="151" t="s">
        <v>19</v>
      </c>
      <c r="F108" s="152" t="s">
        <v>2495</v>
      </c>
      <c r="H108" s="151" t="s">
        <v>19</v>
      </c>
      <c r="I108" s="153"/>
      <c r="L108" s="149"/>
      <c r="M108" s="154"/>
      <c r="T108" s="155"/>
      <c r="AT108" s="151" t="s">
        <v>177</v>
      </c>
      <c r="AU108" s="151" t="s">
        <v>82</v>
      </c>
      <c r="AV108" s="12" t="s">
        <v>80</v>
      </c>
      <c r="AW108" s="12" t="s">
        <v>33</v>
      </c>
      <c r="AX108" s="12" t="s">
        <v>72</v>
      </c>
      <c r="AY108" s="151" t="s">
        <v>166</v>
      </c>
    </row>
    <row r="109" spans="2:65" s="13" customFormat="1" ht="11.25">
      <c r="B109" s="156"/>
      <c r="D109" s="150" t="s">
        <v>177</v>
      </c>
      <c r="E109" s="157" t="s">
        <v>19</v>
      </c>
      <c r="F109" s="158" t="s">
        <v>2496</v>
      </c>
      <c r="H109" s="159">
        <v>480</v>
      </c>
      <c r="I109" s="160"/>
      <c r="L109" s="156"/>
      <c r="M109" s="161"/>
      <c r="T109" s="162"/>
      <c r="AT109" s="157" t="s">
        <v>177</v>
      </c>
      <c r="AU109" s="157" t="s">
        <v>82</v>
      </c>
      <c r="AV109" s="13" t="s">
        <v>82</v>
      </c>
      <c r="AW109" s="13" t="s">
        <v>33</v>
      </c>
      <c r="AX109" s="13" t="s">
        <v>80</v>
      </c>
      <c r="AY109" s="157" t="s">
        <v>166</v>
      </c>
    </row>
    <row r="110" spans="2:65" s="1" customFormat="1" ht="37.9" customHeight="1">
      <c r="B110" s="33"/>
      <c r="C110" s="132" t="s">
        <v>82</v>
      </c>
      <c r="D110" s="132" t="s">
        <v>168</v>
      </c>
      <c r="E110" s="133" t="s">
        <v>180</v>
      </c>
      <c r="F110" s="134" t="s">
        <v>181</v>
      </c>
      <c r="G110" s="135" t="s">
        <v>182</v>
      </c>
      <c r="H110" s="136">
        <v>20</v>
      </c>
      <c r="I110" s="137"/>
      <c r="J110" s="138">
        <f>ROUND(I110*H110,2)</f>
        <v>0</v>
      </c>
      <c r="K110" s="134" t="s">
        <v>172</v>
      </c>
      <c r="L110" s="33"/>
      <c r="M110" s="139" t="s">
        <v>19</v>
      </c>
      <c r="N110" s="140" t="s">
        <v>43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173</v>
      </c>
      <c r="AT110" s="143" t="s">
        <v>168</v>
      </c>
      <c r="AU110" s="143" t="s">
        <v>82</v>
      </c>
      <c r="AY110" s="18" t="s">
        <v>166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80</v>
      </c>
      <c r="BK110" s="144">
        <f>ROUND(I110*H110,2)</f>
        <v>0</v>
      </c>
      <c r="BL110" s="18" t="s">
        <v>173</v>
      </c>
      <c r="BM110" s="143" t="s">
        <v>2497</v>
      </c>
    </row>
    <row r="111" spans="2:65" s="1" customFormat="1" ht="11.25">
      <c r="B111" s="33"/>
      <c r="D111" s="145" t="s">
        <v>175</v>
      </c>
      <c r="F111" s="146" t="s">
        <v>184</v>
      </c>
      <c r="I111" s="147"/>
      <c r="L111" s="33"/>
      <c r="M111" s="148"/>
      <c r="T111" s="54"/>
      <c r="AT111" s="18" t="s">
        <v>175</v>
      </c>
      <c r="AU111" s="18" t="s">
        <v>82</v>
      </c>
    </row>
    <row r="112" spans="2:65" s="1" customFormat="1" ht="24.2" customHeight="1">
      <c r="B112" s="33"/>
      <c r="C112" s="132" t="s">
        <v>185</v>
      </c>
      <c r="D112" s="132" t="s">
        <v>168</v>
      </c>
      <c r="E112" s="133" t="s">
        <v>186</v>
      </c>
      <c r="F112" s="134" t="s">
        <v>187</v>
      </c>
      <c r="G112" s="135" t="s">
        <v>188</v>
      </c>
      <c r="H112" s="136">
        <v>789</v>
      </c>
      <c r="I112" s="137"/>
      <c r="J112" s="138">
        <f>ROUND(I112*H112,2)</f>
        <v>0</v>
      </c>
      <c r="K112" s="134" t="s">
        <v>172</v>
      </c>
      <c r="L112" s="33"/>
      <c r="M112" s="139" t="s">
        <v>19</v>
      </c>
      <c r="N112" s="140" t="s">
        <v>43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173</v>
      </c>
      <c r="AT112" s="143" t="s">
        <v>168</v>
      </c>
      <c r="AU112" s="143" t="s">
        <v>82</v>
      </c>
      <c r="AY112" s="18" t="s">
        <v>166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80</v>
      </c>
      <c r="BK112" s="144">
        <f>ROUND(I112*H112,2)</f>
        <v>0</v>
      </c>
      <c r="BL112" s="18" t="s">
        <v>173</v>
      </c>
      <c r="BM112" s="143" t="s">
        <v>2498</v>
      </c>
    </row>
    <row r="113" spans="2:65" s="1" customFormat="1" ht="11.25">
      <c r="B113" s="33"/>
      <c r="D113" s="145" t="s">
        <v>175</v>
      </c>
      <c r="F113" s="146" t="s">
        <v>190</v>
      </c>
      <c r="I113" s="147"/>
      <c r="L113" s="33"/>
      <c r="M113" s="148"/>
      <c r="T113" s="54"/>
      <c r="AT113" s="18" t="s">
        <v>175</v>
      </c>
      <c r="AU113" s="18" t="s">
        <v>82</v>
      </c>
    </row>
    <row r="114" spans="2:65" s="12" customFormat="1" ht="11.25">
      <c r="B114" s="149"/>
      <c r="D114" s="150" t="s">
        <v>177</v>
      </c>
      <c r="E114" s="151" t="s">
        <v>19</v>
      </c>
      <c r="F114" s="152" t="s">
        <v>2499</v>
      </c>
      <c r="H114" s="151" t="s">
        <v>19</v>
      </c>
      <c r="I114" s="153"/>
      <c r="L114" s="149"/>
      <c r="M114" s="154"/>
      <c r="T114" s="155"/>
      <c r="AT114" s="151" t="s">
        <v>177</v>
      </c>
      <c r="AU114" s="151" t="s">
        <v>82</v>
      </c>
      <c r="AV114" s="12" t="s">
        <v>80</v>
      </c>
      <c r="AW114" s="12" t="s">
        <v>33</v>
      </c>
      <c r="AX114" s="12" t="s">
        <v>72</v>
      </c>
      <c r="AY114" s="151" t="s">
        <v>166</v>
      </c>
    </row>
    <row r="115" spans="2:65" s="12" customFormat="1" ht="11.25">
      <c r="B115" s="149"/>
      <c r="D115" s="150" t="s">
        <v>177</v>
      </c>
      <c r="E115" s="151" t="s">
        <v>19</v>
      </c>
      <c r="F115" s="152" t="s">
        <v>2500</v>
      </c>
      <c r="H115" s="151" t="s">
        <v>19</v>
      </c>
      <c r="I115" s="153"/>
      <c r="L115" s="149"/>
      <c r="M115" s="154"/>
      <c r="T115" s="155"/>
      <c r="AT115" s="151" t="s">
        <v>177</v>
      </c>
      <c r="AU115" s="151" t="s">
        <v>82</v>
      </c>
      <c r="AV115" s="12" t="s">
        <v>80</v>
      </c>
      <c r="AW115" s="12" t="s">
        <v>33</v>
      </c>
      <c r="AX115" s="12" t="s">
        <v>72</v>
      </c>
      <c r="AY115" s="151" t="s">
        <v>166</v>
      </c>
    </row>
    <row r="116" spans="2:65" s="13" customFormat="1" ht="11.25">
      <c r="B116" s="156"/>
      <c r="D116" s="150" t="s">
        <v>177</v>
      </c>
      <c r="E116" s="157" t="s">
        <v>19</v>
      </c>
      <c r="F116" s="158" t="s">
        <v>2501</v>
      </c>
      <c r="H116" s="159">
        <v>110</v>
      </c>
      <c r="I116" s="160"/>
      <c r="L116" s="156"/>
      <c r="M116" s="161"/>
      <c r="T116" s="162"/>
      <c r="AT116" s="157" t="s">
        <v>177</v>
      </c>
      <c r="AU116" s="157" t="s">
        <v>82</v>
      </c>
      <c r="AV116" s="13" t="s">
        <v>82</v>
      </c>
      <c r="AW116" s="13" t="s">
        <v>33</v>
      </c>
      <c r="AX116" s="13" t="s">
        <v>72</v>
      </c>
      <c r="AY116" s="157" t="s">
        <v>166</v>
      </c>
    </row>
    <row r="117" spans="2:65" s="12" customFormat="1" ht="11.25">
      <c r="B117" s="149"/>
      <c r="D117" s="150" t="s">
        <v>177</v>
      </c>
      <c r="E117" s="151" t="s">
        <v>19</v>
      </c>
      <c r="F117" s="152" t="s">
        <v>2502</v>
      </c>
      <c r="H117" s="151" t="s">
        <v>19</v>
      </c>
      <c r="I117" s="153"/>
      <c r="L117" s="149"/>
      <c r="M117" s="154"/>
      <c r="T117" s="155"/>
      <c r="AT117" s="151" t="s">
        <v>177</v>
      </c>
      <c r="AU117" s="151" t="s">
        <v>82</v>
      </c>
      <c r="AV117" s="12" t="s">
        <v>80</v>
      </c>
      <c r="AW117" s="12" t="s">
        <v>33</v>
      </c>
      <c r="AX117" s="12" t="s">
        <v>72</v>
      </c>
      <c r="AY117" s="151" t="s">
        <v>166</v>
      </c>
    </row>
    <row r="118" spans="2:65" s="13" customFormat="1" ht="11.25">
      <c r="B118" s="156"/>
      <c r="D118" s="150" t="s">
        <v>177</v>
      </c>
      <c r="E118" s="157" t="s">
        <v>19</v>
      </c>
      <c r="F118" s="158" t="s">
        <v>2503</v>
      </c>
      <c r="H118" s="159">
        <v>504</v>
      </c>
      <c r="I118" s="160"/>
      <c r="L118" s="156"/>
      <c r="M118" s="161"/>
      <c r="T118" s="162"/>
      <c r="AT118" s="157" t="s">
        <v>177</v>
      </c>
      <c r="AU118" s="157" t="s">
        <v>82</v>
      </c>
      <c r="AV118" s="13" t="s">
        <v>82</v>
      </c>
      <c r="AW118" s="13" t="s">
        <v>33</v>
      </c>
      <c r="AX118" s="13" t="s">
        <v>72</v>
      </c>
      <c r="AY118" s="157" t="s">
        <v>166</v>
      </c>
    </row>
    <row r="119" spans="2:65" s="13" customFormat="1" ht="11.25">
      <c r="B119" s="156"/>
      <c r="D119" s="150" t="s">
        <v>177</v>
      </c>
      <c r="E119" s="157" t="s">
        <v>19</v>
      </c>
      <c r="F119" s="158" t="s">
        <v>2504</v>
      </c>
      <c r="H119" s="159">
        <v>175</v>
      </c>
      <c r="I119" s="160"/>
      <c r="L119" s="156"/>
      <c r="M119" s="161"/>
      <c r="T119" s="162"/>
      <c r="AT119" s="157" t="s">
        <v>177</v>
      </c>
      <c r="AU119" s="157" t="s">
        <v>82</v>
      </c>
      <c r="AV119" s="13" t="s">
        <v>82</v>
      </c>
      <c r="AW119" s="13" t="s">
        <v>33</v>
      </c>
      <c r="AX119" s="13" t="s">
        <v>72</v>
      </c>
      <c r="AY119" s="157" t="s">
        <v>166</v>
      </c>
    </row>
    <row r="120" spans="2:65" s="14" customFormat="1" ht="11.25">
      <c r="B120" s="163"/>
      <c r="D120" s="150" t="s">
        <v>177</v>
      </c>
      <c r="E120" s="164" t="s">
        <v>19</v>
      </c>
      <c r="F120" s="165" t="s">
        <v>206</v>
      </c>
      <c r="H120" s="166">
        <v>789</v>
      </c>
      <c r="I120" s="167"/>
      <c r="L120" s="163"/>
      <c r="M120" s="168"/>
      <c r="T120" s="169"/>
      <c r="AT120" s="164" t="s">
        <v>177</v>
      </c>
      <c r="AU120" s="164" t="s">
        <v>82</v>
      </c>
      <c r="AV120" s="14" t="s">
        <v>173</v>
      </c>
      <c r="AW120" s="14" t="s">
        <v>33</v>
      </c>
      <c r="AX120" s="14" t="s">
        <v>80</v>
      </c>
      <c r="AY120" s="164" t="s">
        <v>166</v>
      </c>
    </row>
    <row r="121" spans="2:65" s="1" customFormat="1" ht="44.25" customHeight="1">
      <c r="B121" s="33"/>
      <c r="C121" s="132" t="s">
        <v>173</v>
      </c>
      <c r="D121" s="132" t="s">
        <v>168</v>
      </c>
      <c r="E121" s="133" t="s">
        <v>2505</v>
      </c>
      <c r="F121" s="134" t="s">
        <v>2506</v>
      </c>
      <c r="G121" s="135" t="s">
        <v>197</v>
      </c>
      <c r="H121" s="136">
        <v>42.319000000000003</v>
      </c>
      <c r="I121" s="137"/>
      <c r="J121" s="138">
        <f>ROUND(I121*H121,2)</f>
        <v>0</v>
      </c>
      <c r="K121" s="134" t="s">
        <v>172</v>
      </c>
      <c r="L121" s="33"/>
      <c r="M121" s="139" t="s">
        <v>19</v>
      </c>
      <c r="N121" s="140" t="s">
        <v>43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173</v>
      </c>
      <c r="AT121" s="143" t="s">
        <v>168</v>
      </c>
      <c r="AU121" s="143" t="s">
        <v>82</v>
      </c>
      <c r="AY121" s="18" t="s">
        <v>166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8" t="s">
        <v>80</v>
      </c>
      <c r="BK121" s="144">
        <f>ROUND(I121*H121,2)</f>
        <v>0</v>
      </c>
      <c r="BL121" s="18" t="s">
        <v>173</v>
      </c>
      <c r="BM121" s="143" t="s">
        <v>2507</v>
      </c>
    </row>
    <row r="122" spans="2:65" s="1" customFormat="1" ht="11.25">
      <c r="B122" s="33"/>
      <c r="D122" s="145" t="s">
        <v>175</v>
      </c>
      <c r="F122" s="146" t="s">
        <v>2508</v>
      </c>
      <c r="I122" s="147"/>
      <c r="L122" s="33"/>
      <c r="M122" s="148"/>
      <c r="T122" s="54"/>
      <c r="AT122" s="18" t="s">
        <v>175</v>
      </c>
      <c r="AU122" s="18" t="s">
        <v>82</v>
      </c>
    </row>
    <row r="123" spans="2:65" s="12" customFormat="1" ht="11.25">
      <c r="B123" s="149"/>
      <c r="D123" s="150" t="s">
        <v>177</v>
      </c>
      <c r="E123" s="151" t="s">
        <v>19</v>
      </c>
      <c r="F123" s="152" t="s">
        <v>191</v>
      </c>
      <c r="H123" s="151" t="s">
        <v>19</v>
      </c>
      <c r="I123" s="153"/>
      <c r="L123" s="149"/>
      <c r="M123" s="154"/>
      <c r="T123" s="155"/>
      <c r="AT123" s="151" t="s">
        <v>177</v>
      </c>
      <c r="AU123" s="151" t="s">
        <v>82</v>
      </c>
      <c r="AV123" s="12" t="s">
        <v>80</v>
      </c>
      <c r="AW123" s="12" t="s">
        <v>33</v>
      </c>
      <c r="AX123" s="12" t="s">
        <v>72</v>
      </c>
      <c r="AY123" s="151" t="s">
        <v>166</v>
      </c>
    </row>
    <row r="124" spans="2:65" s="12" customFormat="1" ht="11.25">
      <c r="B124" s="149"/>
      <c r="D124" s="150" t="s">
        <v>177</v>
      </c>
      <c r="E124" s="151" t="s">
        <v>19</v>
      </c>
      <c r="F124" s="152" t="s">
        <v>2509</v>
      </c>
      <c r="H124" s="151" t="s">
        <v>19</v>
      </c>
      <c r="I124" s="153"/>
      <c r="L124" s="149"/>
      <c r="M124" s="154"/>
      <c r="T124" s="155"/>
      <c r="AT124" s="151" t="s">
        <v>177</v>
      </c>
      <c r="AU124" s="151" t="s">
        <v>82</v>
      </c>
      <c r="AV124" s="12" t="s">
        <v>80</v>
      </c>
      <c r="AW124" s="12" t="s">
        <v>33</v>
      </c>
      <c r="AX124" s="12" t="s">
        <v>72</v>
      </c>
      <c r="AY124" s="151" t="s">
        <v>166</v>
      </c>
    </row>
    <row r="125" spans="2:65" s="12" customFormat="1" ht="11.25">
      <c r="B125" s="149"/>
      <c r="D125" s="150" t="s">
        <v>177</v>
      </c>
      <c r="E125" s="151" t="s">
        <v>19</v>
      </c>
      <c r="F125" s="152" t="s">
        <v>2510</v>
      </c>
      <c r="H125" s="151" t="s">
        <v>19</v>
      </c>
      <c r="I125" s="153"/>
      <c r="L125" s="149"/>
      <c r="M125" s="154"/>
      <c r="T125" s="155"/>
      <c r="AT125" s="151" t="s">
        <v>177</v>
      </c>
      <c r="AU125" s="151" t="s">
        <v>82</v>
      </c>
      <c r="AV125" s="12" t="s">
        <v>80</v>
      </c>
      <c r="AW125" s="12" t="s">
        <v>33</v>
      </c>
      <c r="AX125" s="12" t="s">
        <v>72</v>
      </c>
      <c r="AY125" s="151" t="s">
        <v>166</v>
      </c>
    </row>
    <row r="126" spans="2:65" s="12" customFormat="1" ht="22.5">
      <c r="B126" s="149"/>
      <c r="D126" s="150" t="s">
        <v>177</v>
      </c>
      <c r="E126" s="151" t="s">
        <v>19</v>
      </c>
      <c r="F126" s="152" t="s">
        <v>2511</v>
      </c>
      <c r="H126" s="151" t="s">
        <v>19</v>
      </c>
      <c r="I126" s="153"/>
      <c r="L126" s="149"/>
      <c r="M126" s="154"/>
      <c r="T126" s="155"/>
      <c r="AT126" s="151" t="s">
        <v>177</v>
      </c>
      <c r="AU126" s="151" t="s">
        <v>82</v>
      </c>
      <c r="AV126" s="12" t="s">
        <v>80</v>
      </c>
      <c r="AW126" s="12" t="s">
        <v>33</v>
      </c>
      <c r="AX126" s="12" t="s">
        <v>72</v>
      </c>
      <c r="AY126" s="151" t="s">
        <v>166</v>
      </c>
    </row>
    <row r="127" spans="2:65" s="12" customFormat="1" ht="11.25">
      <c r="B127" s="149"/>
      <c r="D127" s="150" t="s">
        <v>177</v>
      </c>
      <c r="E127" s="151" t="s">
        <v>19</v>
      </c>
      <c r="F127" s="152" t="s">
        <v>2512</v>
      </c>
      <c r="H127" s="151" t="s">
        <v>19</v>
      </c>
      <c r="I127" s="153"/>
      <c r="L127" s="149"/>
      <c r="M127" s="154"/>
      <c r="T127" s="155"/>
      <c r="AT127" s="151" t="s">
        <v>177</v>
      </c>
      <c r="AU127" s="151" t="s">
        <v>82</v>
      </c>
      <c r="AV127" s="12" t="s">
        <v>80</v>
      </c>
      <c r="AW127" s="12" t="s">
        <v>33</v>
      </c>
      <c r="AX127" s="12" t="s">
        <v>72</v>
      </c>
      <c r="AY127" s="151" t="s">
        <v>166</v>
      </c>
    </row>
    <row r="128" spans="2:65" s="13" customFormat="1" ht="11.25">
      <c r="B128" s="156"/>
      <c r="D128" s="150" t="s">
        <v>177</v>
      </c>
      <c r="E128" s="157" t="s">
        <v>19</v>
      </c>
      <c r="F128" s="158" t="s">
        <v>2513</v>
      </c>
      <c r="H128" s="159">
        <v>42.319000000000003</v>
      </c>
      <c r="I128" s="160"/>
      <c r="L128" s="156"/>
      <c r="M128" s="161"/>
      <c r="T128" s="162"/>
      <c r="AT128" s="157" t="s">
        <v>177</v>
      </c>
      <c r="AU128" s="157" t="s">
        <v>82</v>
      </c>
      <c r="AV128" s="13" t="s">
        <v>82</v>
      </c>
      <c r="AW128" s="13" t="s">
        <v>33</v>
      </c>
      <c r="AX128" s="13" t="s">
        <v>80</v>
      </c>
      <c r="AY128" s="157" t="s">
        <v>166</v>
      </c>
    </row>
    <row r="129" spans="2:65" s="1" customFormat="1" ht="49.15" customHeight="1">
      <c r="B129" s="33"/>
      <c r="C129" s="132" t="s">
        <v>207</v>
      </c>
      <c r="D129" s="132" t="s">
        <v>168</v>
      </c>
      <c r="E129" s="133" t="s">
        <v>2514</v>
      </c>
      <c r="F129" s="134" t="s">
        <v>2515</v>
      </c>
      <c r="G129" s="135" t="s">
        <v>197</v>
      </c>
      <c r="H129" s="136">
        <v>376.95</v>
      </c>
      <c r="I129" s="137"/>
      <c r="J129" s="138">
        <f>ROUND(I129*H129,2)</f>
        <v>0</v>
      </c>
      <c r="K129" s="134" t="s">
        <v>172</v>
      </c>
      <c r="L129" s="33"/>
      <c r="M129" s="139" t="s">
        <v>19</v>
      </c>
      <c r="N129" s="140" t="s">
        <v>43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173</v>
      </c>
      <c r="AT129" s="143" t="s">
        <v>168</v>
      </c>
      <c r="AU129" s="143" t="s">
        <v>82</v>
      </c>
      <c r="AY129" s="18" t="s">
        <v>166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80</v>
      </c>
      <c r="BK129" s="144">
        <f>ROUND(I129*H129,2)</f>
        <v>0</v>
      </c>
      <c r="BL129" s="18" t="s">
        <v>173</v>
      </c>
      <c r="BM129" s="143" t="s">
        <v>2516</v>
      </c>
    </row>
    <row r="130" spans="2:65" s="1" customFormat="1" ht="11.25">
      <c r="B130" s="33"/>
      <c r="D130" s="145" t="s">
        <v>175</v>
      </c>
      <c r="F130" s="146" t="s">
        <v>2517</v>
      </c>
      <c r="I130" s="147"/>
      <c r="L130" s="33"/>
      <c r="M130" s="148"/>
      <c r="T130" s="54"/>
      <c r="AT130" s="18" t="s">
        <v>175</v>
      </c>
      <c r="AU130" s="18" t="s">
        <v>82</v>
      </c>
    </row>
    <row r="131" spans="2:65" s="12" customFormat="1" ht="11.25">
      <c r="B131" s="149"/>
      <c r="D131" s="150" t="s">
        <v>177</v>
      </c>
      <c r="E131" s="151" t="s">
        <v>19</v>
      </c>
      <c r="F131" s="152" t="s">
        <v>2500</v>
      </c>
      <c r="H131" s="151" t="s">
        <v>19</v>
      </c>
      <c r="I131" s="153"/>
      <c r="L131" s="149"/>
      <c r="M131" s="154"/>
      <c r="T131" s="155"/>
      <c r="AT131" s="151" t="s">
        <v>177</v>
      </c>
      <c r="AU131" s="151" t="s">
        <v>82</v>
      </c>
      <c r="AV131" s="12" t="s">
        <v>80</v>
      </c>
      <c r="AW131" s="12" t="s">
        <v>33</v>
      </c>
      <c r="AX131" s="12" t="s">
        <v>72</v>
      </c>
      <c r="AY131" s="151" t="s">
        <v>166</v>
      </c>
    </row>
    <row r="132" spans="2:65" s="13" customFormat="1" ht="11.25">
      <c r="B132" s="156"/>
      <c r="D132" s="150" t="s">
        <v>177</v>
      </c>
      <c r="E132" s="157" t="s">
        <v>19</v>
      </c>
      <c r="F132" s="158" t="s">
        <v>2518</v>
      </c>
      <c r="H132" s="159">
        <v>168.63</v>
      </c>
      <c r="I132" s="160"/>
      <c r="L132" s="156"/>
      <c r="M132" s="161"/>
      <c r="T132" s="162"/>
      <c r="AT132" s="157" t="s">
        <v>177</v>
      </c>
      <c r="AU132" s="157" t="s">
        <v>82</v>
      </c>
      <c r="AV132" s="13" t="s">
        <v>82</v>
      </c>
      <c r="AW132" s="13" t="s">
        <v>33</v>
      </c>
      <c r="AX132" s="13" t="s">
        <v>72</v>
      </c>
      <c r="AY132" s="157" t="s">
        <v>166</v>
      </c>
    </row>
    <row r="133" spans="2:65" s="12" customFormat="1" ht="11.25">
      <c r="B133" s="149"/>
      <c r="D133" s="150" t="s">
        <v>177</v>
      </c>
      <c r="E133" s="151" t="s">
        <v>19</v>
      </c>
      <c r="F133" s="152" t="s">
        <v>2519</v>
      </c>
      <c r="H133" s="151" t="s">
        <v>19</v>
      </c>
      <c r="I133" s="153"/>
      <c r="L133" s="149"/>
      <c r="M133" s="154"/>
      <c r="T133" s="155"/>
      <c r="AT133" s="151" t="s">
        <v>177</v>
      </c>
      <c r="AU133" s="151" t="s">
        <v>82</v>
      </c>
      <c r="AV133" s="12" t="s">
        <v>80</v>
      </c>
      <c r="AW133" s="12" t="s">
        <v>33</v>
      </c>
      <c r="AX133" s="12" t="s">
        <v>72</v>
      </c>
      <c r="AY133" s="151" t="s">
        <v>166</v>
      </c>
    </row>
    <row r="134" spans="2:65" s="13" customFormat="1" ht="11.25">
      <c r="B134" s="156"/>
      <c r="D134" s="150" t="s">
        <v>177</v>
      </c>
      <c r="E134" s="157" t="s">
        <v>19</v>
      </c>
      <c r="F134" s="158" t="s">
        <v>2520</v>
      </c>
      <c r="H134" s="159">
        <v>208.32</v>
      </c>
      <c r="I134" s="160"/>
      <c r="L134" s="156"/>
      <c r="M134" s="161"/>
      <c r="T134" s="162"/>
      <c r="AT134" s="157" t="s">
        <v>177</v>
      </c>
      <c r="AU134" s="157" t="s">
        <v>82</v>
      </c>
      <c r="AV134" s="13" t="s">
        <v>82</v>
      </c>
      <c r="AW134" s="13" t="s">
        <v>33</v>
      </c>
      <c r="AX134" s="13" t="s">
        <v>72</v>
      </c>
      <c r="AY134" s="157" t="s">
        <v>166</v>
      </c>
    </row>
    <row r="135" spans="2:65" s="14" customFormat="1" ht="11.25">
      <c r="B135" s="163"/>
      <c r="D135" s="150" t="s">
        <v>177</v>
      </c>
      <c r="E135" s="164" t="s">
        <v>19</v>
      </c>
      <c r="F135" s="165" t="s">
        <v>206</v>
      </c>
      <c r="H135" s="166">
        <v>376.95</v>
      </c>
      <c r="I135" s="167"/>
      <c r="L135" s="163"/>
      <c r="M135" s="168"/>
      <c r="T135" s="169"/>
      <c r="AT135" s="164" t="s">
        <v>177</v>
      </c>
      <c r="AU135" s="164" t="s">
        <v>82</v>
      </c>
      <c r="AV135" s="14" t="s">
        <v>173</v>
      </c>
      <c r="AW135" s="14" t="s">
        <v>33</v>
      </c>
      <c r="AX135" s="14" t="s">
        <v>80</v>
      </c>
      <c r="AY135" s="164" t="s">
        <v>166</v>
      </c>
    </row>
    <row r="136" spans="2:65" s="1" customFormat="1" ht="44.25" customHeight="1">
      <c r="B136" s="33"/>
      <c r="C136" s="132" t="s">
        <v>216</v>
      </c>
      <c r="D136" s="132" t="s">
        <v>168</v>
      </c>
      <c r="E136" s="133" t="s">
        <v>2521</v>
      </c>
      <c r="F136" s="134" t="s">
        <v>2522</v>
      </c>
      <c r="G136" s="135" t="s">
        <v>197</v>
      </c>
      <c r="H136" s="136">
        <v>804.05600000000004</v>
      </c>
      <c r="I136" s="137"/>
      <c r="J136" s="138">
        <f>ROUND(I136*H136,2)</f>
        <v>0</v>
      </c>
      <c r="K136" s="134" t="s">
        <v>172</v>
      </c>
      <c r="L136" s="33"/>
      <c r="M136" s="139" t="s">
        <v>19</v>
      </c>
      <c r="N136" s="140" t="s">
        <v>43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173</v>
      </c>
      <c r="AT136" s="143" t="s">
        <v>168</v>
      </c>
      <c r="AU136" s="143" t="s">
        <v>82</v>
      </c>
      <c r="AY136" s="18" t="s">
        <v>166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80</v>
      </c>
      <c r="BK136" s="144">
        <f>ROUND(I136*H136,2)</f>
        <v>0</v>
      </c>
      <c r="BL136" s="18" t="s">
        <v>173</v>
      </c>
      <c r="BM136" s="143" t="s">
        <v>2523</v>
      </c>
    </row>
    <row r="137" spans="2:65" s="1" customFormat="1" ht="11.25">
      <c r="B137" s="33"/>
      <c r="D137" s="145" t="s">
        <v>175</v>
      </c>
      <c r="F137" s="146" t="s">
        <v>2524</v>
      </c>
      <c r="I137" s="147"/>
      <c r="L137" s="33"/>
      <c r="M137" s="148"/>
      <c r="T137" s="54"/>
      <c r="AT137" s="18" t="s">
        <v>175</v>
      </c>
      <c r="AU137" s="18" t="s">
        <v>82</v>
      </c>
    </row>
    <row r="138" spans="2:65" s="12" customFormat="1" ht="11.25">
      <c r="B138" s="149"/>
      <c r="D138" s="150" t="s">
        <v>177</v>
      </c>
      <c r="E138" s="151" t="s">
        <v>19</v>
      </c>
      <c r="F138" s="152" t="s">
        <v>191</v>
      </c>
      <c r="H138" s="151" t="s">
        <v>19</v>
      </c>
      <c r="I138" s="153"/>
      <c r="L138" s="149"/>
      <c r="M138" s="154"/>
      <c r="T138" s="155"/>
      <c r="AT138" s="151" t="s">
        <v>177</v>
      </c>
      <c r="AU138" s="151" t="s">
        <v>82</v>
      </c>
      <c r="AV138" s="12" t="s">
        <v>80</v>
      </c>
      <c r="AW138" s="12" t="s">
        <v>33</v>
      </c>
      <c r="AX138" s="12" t="s">
        <v>72</v>
      </c>
      <c r="AY138" s="151" t="s">
        <v>166</v>
      </c>
    </row>
    <row r="139" spans="2:65" s="12" customFormat="1" ht="11.25">
      <c r="B139" s="149"/>
      <c r="D139" s="150" t="s">
        <v>177</v>
      </c>
      <c r="E139" s="151" t="s">
        <v>19</v>
      </c>
      <c r="F139" s="152" t="s">
        <v>2525</v>
      </c>
      <c r="H139" s="151" t="s">
        <v>19</v>
      </c>
      <c r="I139" s="153"/>
      <c r="L139" s="149"/>
      <c r="M139" s="154"/>
      <c r="T139" s="155"/>
      <c r="AT139" s="151" t="s">
        <v>177</v>
      </c>
      <c r="AU139" s="151" t="s">
        <v>82</v>
      </c>
      <c r="AV139" s="12" t="s">
        <v>80</v>
      </c>
      <c r="AW139" s="12" t="s">
        <v>33</v>
      </c>
      <c r="AX139" s="12" t="s">
        <v>72</v>
      </c>
      <c r="AY139" s="151" t="s">
        <v>166</v>
      </c>
    </row>
    <row r="140" spans="2:65" s="12" customFormat="1" ht="11.25">
      <c r="B140" s="149"/>
      <c r="D140" s="150" t="s">
        <v>177</v>
      </c>
      <c r="E140" s="151" t="s">
        <v>19</v>
      </c>
      <c r="F140" s="152" t="s">
        <v>2509</v>
      </c>
      <c r="H140" s="151" t="s">
        <v>19</v>
      </c>
      <c r="I140" s="153"/>
      <c r="L140" s="149"/>
      <c r="M140" s="154"/>
      <c r="T140" s="155"/>
      <c r="AT140" s="151" t="s">
        <v>177</v>
      </c>
      <c r="AU140" s="151" t="s">
        <v>82</v>
      </c>
      <c r="AV140" s="12" t="s">
        <v>80</v>
      </c>
      <c r="AW140" s="12" t="s">
        <v>33</v>
      </c>
      <c r="AX140" s="12" t="s">
        <v>72</v>
      </c>
      <c r="AY140" s="151" t="s">
        <v>166</v>
      </c>
    </row>
    <row r="141" spans="2:65" s="12" customFormat="1" ht="22.5">
      <c r="B141" s="149"/>
      <c r="D141" s="150" t="s">
        <v>177</v>
      </c>
      <c r="E141" s="151" t="s">
        <v>19</v>
      </c>
      <c r="F141" s="152" t="s">
        <v>2526</v>
      </c>
      <c r="H141" s="151" t="s">
        <v>19</v>
      </c>
      <c r="I141" s="153"/>
      <c r="L141" s="149"/>
      <c r="M141" s="154"/>
      <c r="T141" s="155"/>
      <c r="AT141" s="151" t="s">
        <v>177</v>
      </c>
      <c r="AU141" s="151" t="s">
        <v>82</v>
      </c>
      <c r="AV141" s="12" t="s">
        <v>80</v>
      </c>
      <c r="AW141" s="12" t="s">
        <v>33</v>
      </c>
      <c r="AX141" s="12" t="s">
        <v>72</v>
      </c>
      <c r="AY141" s="151" t="s">
        <v>166</v>
      </c>
    </row>
    <row r="142" spans="2:65" s="12" customFormat="1" ht="11.25">
      <c r="B142" s="149"/>
      <c r="D142" s="150" t="s">
        <v>177</v>
      </c>
      <c r="E142" s="151" t="s">
        <v>19</v>
      </c>
      <c r="F142" s="152" t="s">
        <v>2527</v>
      </c>
      <c r="H142" s="151" t="s">
        <v>19</v>
      </c>
      <c r="I142" s="153"/>
      <c r="L142" s="149"/>
      <c r="M142" s="154"/>
      <c r="T142" s="155"/>
      <c r="AT142" s="151" t="s">
        <v>177</v>
      </c>
      <c r="AU142" s="151" t="s">
        <v>82</v>
      </c>
      <c r="AV142" s="12" t="s">
        <v>80</v>
      </c>
      <c r="AW142" s="12" t="s">
        <v>33</v>
      </c>
      <c r="AX142" s="12" t="s">
        <v>72</v>
      </c>
      <c r="AY142" s="151" t="s">
        <v>166</v>
      </c>
    </row>
    <row r="143" spans="2:65" s="13" customFormat="1" ht="11.25">
      <c r="B143" s="156"/>
      <c r="D143" s="150" t="s">
        <v>177</v>
      </c>
      <c r="E143" s="157" t="s">
        <v>19</v>
      </c>
      <c r="F143" s="158" t="s">
        <v>2528</v>
      </c>
      <c r="H143" s="159">
        <v>15.84</v>
      </c>
      <c r="I143" s="160"/>
      <c r="L143" s="156"/>
      <c r="M143" s="161"/>
      <c r="T143" s="162"/>
      <c r="AT143" s="157" t="s">
        <v>177</v>
      </c>
      <c r="AU143" s="157" t="s">
        <v>82</v>
      </c>
      <c r="AV143" s="13" t="s">
        <v>82</v>
      </c>
      <c r="AW143" s="13" t="s">
        <v>33</v>
      </c>
      <c r="AX143" s="13" t="s">
        <v>72</v>
      </c>
      <c r="AY143" s="157" t="s">
        <v>166</v>
      </c>
    </row>
    <row r="144" spans="2:65" s="13" customFormat="1" ht="11.25">
      <c r="B144" s="156"/>
      <c r="D144" s="150" t="s">
        <v>177</v>
      </c>
      <c r="E144" s="157" t="s">
        <v>19</v>
      </c>
      <c r="F144" s="158" t="s">
        <v>2529</v>
      </c>
      <c r="H144" s="159">
        <v>153.9</v>
      </c>
      <c r="I144" s="160"/>
      <c r="L144" s="156"/>
      <c r="M144" s="161"/>
      <c r="T144" s="162"/>
      <c r="AT144" s="157" t="s">
        <v>177</v>
      </c>
      <c r="AU144" s="157" t="s">
        <v>82</v>
      </c>
      <c r="AV144" s="13" t="s">
        <v>82</v>
      </c>
      <c r="AW144" s="13" t="s">
        <v>33</v>
      </c>
      <c r="AX144" s="13" t="s">
        <v>72</v>
      </c>
      <c r="AY144" s="157" t="s">
        <v>166</v>
      </c>
    </row>
    <row r="145" spans="2:65" s="13" customFormat="1" ht="11.25">
      <c r="B145" s="156"/>
      <c r="D145" s="150" t="s">
        <v>177</v>
      </c>
      <c r="E145" s="157" t="s">
        <v>19</v>
      </c>
      <c r="F145" s="158" t="s">
        <v>2530</v>
      </c>
      <c r="H145" s="159">
        <v>93.15</v>
      </c>
      <c r="I145" s="160"/>
      <c r="L145" s="156"/>
      <c r="M145" s="161"/>
      <c r="T145" s="162"/>
      <c r="AT145" s="157" t="s">
        <v>177</v>
      </c>
      <c r="AU145" s="157" t="s">
        <v>82</v>
      </c>
      <c r="AV145" s="13" t="s">
        <v>82</v>
      </c>
      <c r="AW145" s="13" t="s">
        <v>33</v>
      </c>
      <c r="AX145" s="13" t="s">
        <v>72</v>
      </c>
      <c r="AY145" s="157" t="s">
        <v>166</v>
      </c>
    </row>
    <row r="146" spans="2:65" s="12" customFormat="1" ht="22.5">
      <c r="B146" s="149"/>
      <c r="D146" s="150" t="s">
        <v>177</v>
      </c>
      <c r="E146" s="151" t="s">
        <v>19</v>
      </c>
      <c r="F146" s="152" t="s">
        <v>2531</v>
      </c>
      <c r="H146" s="151" t="s">
        <v>19</v>
      </c>
      <c r="I146" s="153"/>
      <c r="L146" s="149"/>
      <c r="M146" s="154"/>
      <c r="T146" s="155"/>
      <c r="AT146" s="151" t="s">
        <v>177</v>
      </c>
      <c r="AU146" s="151" t="s">
        <v>82</v>
      </c>
      <c r="AV146" s="12" t="s">
        <v>80</v>
      </c>
      <c r="AW146" s="12" t="s">
        <v>33</v>
      </c>
      <c r="AX146" s="12" t="s">
        <v>72</v>
      </c>
      <c r="AY146" s="151" t="s">
        <v>166</v>
      </c>
    </row>
    <row r="147" spans="2:65" s="12" customFormat="1" ht="11.25">
      <c r="B147" s="149"/>
      <c r="D147" s="150" t="s">
        <v>177</v>
      </c>
      <c r="E147" s="151" t="s">
        <v>19</v>
      </c>
      <c r="F147" s="152" t="s">
        <v>2527</v>
      </c>
      <c r="H147" s="151" t="s">
        <v>19</v>
      </c>
      <c r="I147" s="153"/>
      <c r="L147" s="149"/>
      <c r="M147" s="154"/>
      <c r="T147" s="155"/>
      <c r="AT147" s="151" t="s">
        <v>177</v>
      </c>
      <c r="AU147" s="151" t="s">
        <v>82</v>
      </c>
      <c r="AV147" s="12" t="s">
        <v>80</v>
      </c>
      <c r="AW147" s="12" t="s">
        <v>33</v>
      </c>
      <c r="AX147" s="12" t="s">
        <v>72</v>
      </c>
      <c r="AY147" s="151" t="s">
        <v>166</v>
      </c>
    </row>
    <row r="148" spans="2:65" s="13" customFormat="1" ht="11.25">
      <c r="B148" s="156"/>
      <c r="D148" s="150" t="s">
        <v>177</v>
      </c>
      <c r="E148" s="157" t="s">
        <v>19</v>
      </c>
      <c r="F148" s="158" t="s">
        <v>2532</v>
      </c>
      <c r="H148" s="159">
        <v>140.185</v>
      </c>
      <c r="I148" s="160"/>
      <c r="L148" s="156"/>
      <c r="M148" s="161"/>
      <c r="T148" s="162"/>
      <c r="AT148" s="157" t="s">
        <v>177</v>
      </c>
      <c r="AU148" s="157" t="s">
        <v>82</v>
      </c>
      <c r="AV148" s="13" t="s">
        <v>82</v>
      </c>
      <c r="AW148" s="13" t="s">
        <v>33</v>
      </c>
      <c r="AX148" s="13" t="s">
        <v>72</v>
      </c>
      <c r="AY148" s="157" t="s">
        <v>166</v>
      </c>
    </row>
    <row r="149" spans="2:65" s="12" customFormat="1" ht="11.25">
      <c r="B149" s="149"/>
      <c r="D149" s="150" t="s">
        <v>177</v>
      </c>
      <c r="E149" s="151" t="s">
        <v>19</v>
      </c>
      <c r="F149" s="152" t="s">
        <v>2510</v>
      </c>
      <c r="H149" s="151" t="s">
        <v>19</v>
      </c>
      <c r="I149" s="153"/>
      <c r="L149" s="149"/>
      <c r="M149" s="154"/>
      <c r="T149" s="155"/>
      <c r="AT149" s="151" t="s">
        <v>177</v>
      </c>
      <c r="AU149" s="151" t="s">
        <v>82</v>
      </c>
      <c r="AV149" s="12" t="s">
        <v>80</v>
      </c>
      <c r="AW149" s="12" t="s">
        <v>33</v>
      </c>
      <c r="AX149" s="12" t="s">
        <v>72</v>
      </c>
      <c r="AY149" s="151" t="s">
        <v>166</v>
      </c>
    </row>
    <row r="150" spans="2:65" s="12" customFormat="1" ht="22.5">
      <c r="B150" s="149"/>
      <c r="D150" s="150" t="s">
        <v>177</v>
      </c>
      <c r="E150" s="151" t="s">
        <v>19</v>
      </c>
      <c r="F150" s="152" t="s">
        <v>2533</v>
      </c>
      <c r="H150" s="151" t="s">
        <v>19</v>
      </c>
      <c r="I150" s="153"/>
      <c r="L150" s="149"/>
      <c r="M150" s="154"/>
      <c r="T150" s="155"/>
      <c r="AT150" s="151" t="s">
        <v>177</v>
      </c>
      <c r="AU150" s="151" t="s">
        <v>82</v>
      </c>
      <c r="AV150" s="12" t="s">
        <v>80</v>
      </c>
      <c r="AW150" s="12" t="s">
        <v>33</v>
      </c>
      <c r="AX150" s="12" t="s">
        <v>72</v>
      </c>
      <c r="AY150" s="151" t="s">
        <v>166</v>
      </c>
    </row>
    <row r="151" spans="2:65" s="12" customFormat="1" ht="11.25">
      <c r="B151" s="149"/>
      <c r="D151" s="150" t="s">
        <v>177</v>
      </c>
      <c r="E151" s="151" t="s">
        <v>19</v>
      </c>
      <c r="F151" s="152" t="s">
        <v>2534</v>
      </c>
      <c r="H151" s="151" t="s">
        <v>19</v>
      </c>
      <c r="I151" s="153"/>
      <c r="L151" s="149"/>
      <c r="M151" s="154"/>
      <c r="T151" s="155"/>
      <c r="AT151" s="151" t="s">
        <v>177</v>
      </c>
      <c r="AU151" s="151" t="s">
        <v>82</v>
      </c>
      <c r="AV151" s="12" t="s">
        <v>80</v>
      </c>
      <c r="AW151" s="12" t="s">
        <v>33</v>
      </c>
      <c r="AX151" s="12" t="s">
        <v>72</v>
      </c>
      <c r="AY151" s="151" t="s">
        <v>166</v>
      </c>
    </row>
    <row r="152" spans="2:65" s="13" customFormat="1" ht="11.25">
      <c r="B152" s="156"/>
      <c r="D152" s="150" t="s">
        <v>177</v>
      </c>
      <c r="E152" s="157" t="s">
        <v>19</v>
      </c>
      <c r="F152" s="158" t="s">
        <v>2535</v>
      </c>
      <c r="H152" s="159">
        <v>107.31</v>
      </c>
      <c r="I152" s="160"/>
      <c r="L152" s="156"/>
      <c r="M152" s="161"/>
      <c r="T152" s="162"/>
      <c r="AT152" s="157" t="s">
        <v>177</v>
      </c>
      <c r="AU152" s="157" t="s">
        <v>82</v>
      </c>
      <c r="AV152" s="13" t="s">
        <v>82</v>
      </c>
      <c r="AW152" s="13" t="s">
        <v>33</v>
      </c>
      <c r="AX152" s="13" t="s">
        <v>72</v>
      </c>
      <c r="AY152" s="157" t="s">
        <v>166</v>
      </c>
    </row>
    <row r="153" spans="2:65" s="12" customFormat="1" ht="11.25">
      <c r="B153" s="149"/>
      <c r="D153" s="150" t="s">
        <v>177</v>
      </c>
      <c r="E153" s="151" t="s">
        <v>19</v>
      </c>
      <c r="F153" s="152" t="s">
        <v>2536</v>
      </c>
      <c r="H153" s="151" t="s">
        <v>19</v>
      </c>
      <c r="I153" s="153"/>
      <c r="L153" s="149"/>
      <c r="M153" s="154"/>
      <c r="T153" s="155"/>
      <c r="AT153" s="151" t="s">
        <v>177</v>
      </c>
      <c r="AU153" s="151" t="s">
        <v>82</v>
      </c>
      <c r="AV153" s="12" t="s">
        <v>80</v>
      </c>
      <c r="AW153" s="12" t="s">
        <v>33</v>
      </c>
      <c r="AX153" s="12" t="s">
        <v>72</v>
      </c>
      <c r="AY153" s="151" t="s">
        <v>166</v>
      </c>
    </row>
    <row r="154" spans="2:65" s="13" customFormat="1" ht="11.25">
      <c r="B154" s="156"/>
      <c r="D154" s="150" t="s">
        <v>177</v>
      </c>
      <c r="E154" s="157" t="s">
        <v>19</v>
      </c>
      <c r="F154" s="158" t="s">
        <v>2537</v>
      </c>
      <c r="H154" s="159">
        <v>218.19</v>
      </c>
      <c r="I154" s="160"/>
      <c r="L154" s="156"/>
      <c r="M154" s="161"/>
      <c r="T154" s="162"/>
      <c r="AT154" s="157" t="s">
        <v>177</v>
      </c>
      <c r="AU154" s="157" t="s">
        <v>82</v>
      </c>
      <c r="AV154" s="13" t="s">
        <v>82</v>
      </c>
      <c r="AW154" s="13" t="s">
        <v>33</v>
      </c>
      <c r="AX154" s="13" t="s">
        <v>72</v>
      </c>
      <c r="AY154" s="157" t="s">
        <v>166</v>
      </c>
    </row>
    <row r="155" spans="2:65" s="13" customFormat="1" ht="11.25">
      <c r="B155" s="156"/>
      <c r="D155" s="150" t="s">
        <v>177</v>
      </c>
      <c r="E155" s="157" t="s">
        <v>19</v>
      </c>
      <c r="F155" s="158" t="s">
        <v>2538</v>
      </c>
      <c r="H155" s="159">
        <v>117.8</v>
      </c>
      <c r="I155" s="160"/>
      <c r="L155" s="156"/>
      <c r="M155" s="161"/>
      <c r="T155" s="162"/>
      <c r="AT155" s="157" t="s">
        <v>177</v>
      </c>
      <c r="AU155" s="157" t="s">
        <v>82</v>
      </c>
      <c r="AV155" s="13" t="s">
        <v>82</v>
      </c>
      <c r="AW155" s="13" t="s">
        <v>33</v>
      </c>
      <c r="AX155" s="13" t="s">
        <v>72</v>
      </c>
      <c r="AY155" s="157" t="s">
        <v>166</v>
      </c>
    </row>
    <row r="156" spans="2:65" s="15" customFormat="1" ht="11.25">
      <c r="B156" s="180"/>
      <c r="D156" s="150" t="s">
        <v>177</v>
      </c>
      <c r="E156" s="181" t="s">
        <v>19</v>
      </c>
      <c r="F156" s="182" t="s">
        <v>410</v>
      </c>
      <c r="H156" s="183">
        <v>846.375</v>
      </c>
      <c r="I156" s="184"/>
      <c r="L156" s="180"/>
      <c r="M156" s="185"/>
      <c r="T156" s="186"/>
      <c r="AT156" s="181" t="s">
        <v>177</v>
      </c>
      <c r="AU156" s="181" t="s">
        <v>82</v>
      </c>
      <c r="AV156" s="15" t="s">
        <v>185</v>
      </c>
      <c r="AW156" s="15" t="s">
        <v>33</v>
      </c>
      <c r="AX156" s="15" t="s">
        <v>72</v>
      </c>
      <c r="AY156" s="181" t="s">
        <v>166</v>
      </c>
    </row>
    <row r="157" spans="2:65" s="13" customFormat="1" ht="11.25">
      <c r="B157" s="156"/>
      <c r="D157" s="150" t="s">
        <v>177</v>
      </c>
      <c r="E157" s="157" t="s">
        <v>19</v>
      </c>
      <c r="F157" s="158" t="s">
        <v>2539</v>
      </c>
      <c r="H157" s="159">
        <v>804.05600000000004</v>
      </c>
      <c r="I157" s="160"/>
      <c r="L157" s="156"/>
      <c r="M157" s="161"/>
      <c r="T157" s="162"/>
      <c r="AT157" s="157" t="s">
        <v>177</v>
      </c>
      <c r="AU157" s="157" t="s">
        <v>82</v>
      </c>
      <c r="AV157" s="13" t="s">
        <v>82</v>
      </c>
      <c r="AW157" s="13" t="s">
        <v>33</v>
      </c>
      <c r="AX157" s="13" t="s">
        <v>80</v>
      </c>
      <c r="AY157" s="157" t="s">
        <v>166</v>
      </c>
    </row>
    <row r="158" spans="2:65" s="1" customFormat="1" ht="49.15" customHeight="1">
      <c r="B158" s="33"/>
      <c r="C158" s="132" t="s">
        <v>226</v>
      </c>
      <c r="D158" s="132" t="s">
        <v>168</v>
      </c>
      <c r="E158" s="133" t="s">
        <v>2540</v>
      </c>
      <c r="F158" s="134" t="s">
        <v>2541</v>
      </c>
      <c r="G158" s="135" t="s">
        <v>197</v>
      </c>
      <c r="H158" s="136">
        <v>26.922999999999998</v>
      </c>
      <c r="I158" s="137"/>
      <c r="J158" s="138">
        <f>ROUND(I158*H158,2)</f>
        <v>0</v>
      </c>
      <c r="K158" s="134" t="s">
        <v>172</v>
      </c>
      <c r="L158" s="33"/>
      <c r="M158" s="139" t="s">
        <v>19</v>
      </c>
      <c r="N158" s="140" t="s">
        <v>43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173</v>
      </c>
      <c r="AT158" s="143" t="s">
        <v>168</v>
      </c>
      <c r="AU158" s="143" t="s">
        <v>82</v>
      </c>
      <c r="AY158" s="18" t="s">
        <v>166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80</v>
      </c>
      <c r="BK158" s="144">
        <f>ROUND(I158*H158,2)</f>
        <v>0</v>
      </c>
      <c r="BL158" s="18" t="s">
        <v>173</v>
      </c>
      <c r="BM158" s="143" t="s">
        <v>2542</v>
      </c>
    </row>
    <row r="159" spans="2:65" s="1" customFormat="1" ht="11.25">
      <c r="B159" s="33"/>
      <c r="D159" s="145" t="s">
        <v>175</v>
      </c>
      <c r="F159" s="146" t="s">
        <v>2543</v>
      </c>
      <c r="I159" s="147"/>
      <c r="L159" s="33"/>
      <c r="M159" s="148"/>
      <c r="T159" s="54"/>
      <c r="AT159" s="18" t="s">
        <v>175</v>
      </c>
      <c r="AU159" s="18" t="s">
        <v>82</v>
      </c>
    </row>
    <row r="160" spans="2:65" s="12" customFormat="1" ht="11.25">
      <c r="B160" s="149"/>
      <c r="D160" s="150" t="s">
        <v>177</v>
      </c>
      <c r="E160" s="151" t="s">
        <v>19</v>
      </c>
      <c r="F160" s="152" t="s">
        <v>191</v>
      </c>
      <c r="H160" s="151" t="s">
        <v>19</v>
      </c>
      <c r="I160" s="153"/>
      <c r="L160" s="149"/>
      <c r="M160" s="154"/>
      <c r="T160" s="155"/>
      <c r="AT160" s="151" t="s">
        <v>177</v>
      </c>
      <c r="AU160" s="151" t="s">
        <v>82</v>
      </c>
      <c r="AV160" s="12" t="s">
        <v>80</v>
      </c>
      <c r="AW160" s="12" t="s">
        <v>33</v>
      </c>
      <c r="AX160" s="12" t="s">
        <v>72</v>
      </c>
      <c r="AY160" s="151" t="s">
        <v>166</v>
      </c>
    </row>
    <row r="161" spans="2:65" s="12" customFormat="1" ht="11.25">
      <c r="B161" s="149"/>
      <c r="D161" s="150" t="s">
        <v>177</v>
      </c>
      <c r="E161" s="151" t="s">
        <v>19</v>
      </c>
      <c r="F161" s="152" t="s">
        <v>2510</v>
      </c>
      <c r="H161" s="151" t="s">
        <v>19</v>
      </c>
      <c r="I161" s="153"/>
      <c r="L161" s="149"/>
      <c r="M161" s="154"/>
      <c r="T161" s="155"/>
      <c r="AT161" s="151" t="s">
        <v>177</v>
      </c>
      <c r="AU161" s="151" t="s">
        <v>82</v>
      </c>
      <c r="AV161" s="12" t="s">
        <v>80</v>
      </c>
      <c r="AW161" s="12" t="s">
        <v>33</v>
      </c>
      <c r="AX161" s="12" t="s">
        <v>72</v>
      </c>
      <c r="AY161" s="151" t="s">
        <v>166</v>
      </c>
    </row>
    <row r="162" spans="2:65" s="12" customFormat="1" ht="22.5">
      <c r="B162" s="149"/>
      <c r="D162" s="150" t="s">
        <v>177</v>
      </c>
      <c r="E162" s="151" t="s">
        <v>19</v>
      </c>
      <c r="F162" s="152" t="s">
        <v>2511</v>
      </c>
      <c r="H162" s="151" t="s">
        <v>19</v>
      </c>
      <c r="I162" s="153"/>
      <c r="L162" s="149"/>
      <c r="M162" s="154"/>
      <c r="T162" s="155"/>
      <c r="AT162" s="151" t="s">
        <v>177</v>
      </c>
      <c r="AU162" s="151" t="s">
        <v>82</v>
      </c>
      <c r="AV162" s="12" t="s">
        <v>80</v>
      </c>
      <c r="AW162" s="12" t="s">
        <v>33</v>
      </c>
      <c r="AX162" s="12" t="s">
        <v>72</v>
      </c>
      <c r="AY162" s="151" t="s">
        <v>166</v>
      </c>
    </row>
    <row r="163" spans="2:65" s="12" customFormat="1" ht="11.25">
      <c r="B163" s="149"/>
      <c r="D163" s="150" t="s">
        <v>177</v>
      </c>
      <c r="E163" s="151" t="s">
        <v>19</v>
      </c>
      <c r="F163" s="152" t="s">
        <v>2512</v>
      </c>
      <c r="H163" s="151" t="s">
        <v>19</v>
      </c>
      <c r="I163" s="153"/>
      <c r="L163" s="149"/>
      <c r="M163" s="154"/>
      <c r="T163" s="155"/>
      <c r="AT163" s="151" t="s">
        <v>177</v>
      </c>
      <c r="AU163" s="151" t="s">
        <v>82</v>
      </c>
      <c r="AV163" s="12" t="s">
        <v>80</v>
      </c>
      <c r="AW163" s="12" t="s">
        <v>33</v>
      </c>
      <c r="AX163" s="12" t="s">
        <v>72</v>
      </c>
      <c r="AY163" s="151" t="s">
        <v>166</v>
      </c>
    </row>
    <row r="164" spans="2:65" s="13" customFormat="1" ht="11.25">
      <c r="B164" s="156"/>
      <c r="D164" s="150" t="s">
        <v>177</v>
      </c>
      <c r="E164" s="157" t="s">
        <v>19</v>
      </c>
      <c r="F164" s="158" t="s">
        <v>2544</v>
      </c>
      <c r="H164" s="159">
        <v>26.922999999999998</v>
      </c>
      <c r="I164" s="160"/>
      <c r="L164" s="156"/>
      <c r="M164" s="161"/>
      <c r="T164" s="162"/>
      <c r="AT164" s="157" t="s">
        <v>177</v>
      </c>
      <c r="AU164" s="157" t="s">
        <v>82</v>
      </c>
      <c r="AV164" s="13" t="s">
        <v>82</v>
      </c>
      <c r="AW164" s="13" t="s">
        <v>33</v>
      </c>
      <c r="AX164" s="13" t="s">
        <v>80</v>
      </c>
      <c r="AY164" s="157" t="s">
        <v>166</v>
      </c>
    </row>
    <row r="165" spans="2:65" s="1" customFormat="1" ht="49.15" customHeight="1">
      <c r="B165" s="33"/>
      <c r="C165" s="132" t="s">
        <v>233</v>
      </c>
      <c r="D165" s="132" t="s">
        <v>168</v>
      </c>
      <c r="E165" s="133" t="s">
        <v>2545</v>
      </c>
      <c r="F165" s="134" t="s">
        <v>2546</v>
      </c>
      <c r="G165" s="135" t="s">
        <v>197</v>
      </c>
      <c r="H165" s="136">
        <v>511.52800000000002</v>
      </c>
      <c r="I165" s="137"/>
      <c r="J165" s="138">
        <f>ROUND(I165*H165,2)</f>
        <v>0</v>
      </c>
      <c r="K165" s="134" t="s">
        <v>172</v>
      </c>
      <c r="L165" s="33"/>
      <c r="M165" s="139" t="s">
        <v>19</v>
      </c>
      <c r="N165" s="140" t="s">
        <v>43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173</v>
      </c>
      <c r="AT165" s="143" t="s">
        <v>168</v>
      </c>
      <c r="AU165" s="143" t="s">
        <v>82</v>
      </c>
      <c r="AY165" s="18" t="s">
        <v>166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80</v>
      </c>
      <c r="BK165" s="144">
        <f>ROUND(I165*H165,2)</f>
        <v>0</v>
      </c>
      <c r="BL165" s="18" t="s">
        <v>173</v>
      </c>
      <c r="BM165" s="143" t="s">
        <v>2547</v>
      </c>
    </row>
    <row r="166" spans="2:65" s="1" customFormat="1" ht="11.25">
      <c r="B166" s="33"/>
      <c r="D166" s="145" t="s">
        <v>175</v>
      </c>
      <c r="F166" s="146" t="s">
        <v>2548</v>
      </c>
      <c r="I166" s="147"/>
      <c r="L166" s="33"/>
      <c r="M166" s="148"/>
      <c r="T166" s="54"/>
      <c r="AT166" s="18" t="s">
        <v>175</v>
      </c>
      <c r="AU166" s="18" t="s">
        <v>82</v>
      </c>
    </row>
    <row r="167" spans="2:65" s="12" customFormat="1" ht="11.25">
      <c r="B167" s="149"/>
      <c r="D167" s="150" t="s">
        <v>177</v>
      </c>
      <c r="E167" s="151" t="s">
        <v>19</v>
      </c>
      <c r="F167" s="152" t="s">
        <v>191</v>
      </c>
      <c r="H167" s="151" t="s">
        <v>19</v>
      </c>
      <c r="I167" s="153"/>
      <c r="L167" s="149"/>
      <c r="M167" s="154"/>
      <c r="T167" s="155"/>
      <c r="AT167" s="151" t="s">
        <v>177</v>
      </c>
      <c r="AU167" s="151" t="s">
        <v>82</v>
      </c>
      <c r="AV167" s="12" t="s">
        <v>80</v>
      </c>
      <c r="AW167" s="12" t="s">
        <v>33</v>
      </c>
      <c r="AX167" s="12" t="s">
        <v>72</v>
      </c>
      <c r="AY167" s="151" t="s">
        <v>166</v>
      </c>
    </row>
    <row r="168" spans="2:65" s="12" customFormat="1" ht="11.25">
      <c r="B168" s="149"/>
      <c r="D168" s="150" t="s">
        <v>177</v>
      </c>
      <c r="E168" s="151" t="s">
        <v>19</v>
      </c>
      <c r="F168" s="152" t="s">
        <v>192</v>
      </c>
      <c r="H168" s="151" t="s">
        <v>19</v>
      </c>
      <c r="I168" s="153"/>
      <c r="L168" s="149"/>
      <c r="M168" s="154"/>
      <c r="T168" s="155"/>
      <c r="AT168" s="151" t="s">
        <v>177</v>
      </c>
      <c r="AU168" s="151" t="s">
        <v>82</v>
      </c>
      <c r="AV168" s="12" t="s">
        <v>80</v>
      </c>
      <c r="AW168" s="12" t="s">
        <v>33</v>
      </c>
      <c r="AX168" s="12" t="s">
        <v>72</v>
      </c>
      <c r="AY168" s="151" t="s">
        <v>166</v>
      </c>
    </row>
    <row r="169" spans="2:65" s="12" customFormat="1" ht="11.25">
      <c r="B169" s="149"/>
      <c r="D169" s="150" t="s">
        <v>177</v>
      </c>
      <c r="E169" s="151" t="s">
        <v>19</v>
      </c>
      <c r="F169" s="152" t="s">
        <v>2525</v>
      </c>
      <c r="H169" s="151" t="s">
        <v>19</v>
      </c>
      <c r="I169" s="153"/>
      <c r="L169" s="149"/>
      <c r="M169" s="154"/>
      <c r="T169" s="155"/>
      <c r="AT169" s="151" t="s">
        <v>177</v>
      </c>
      <c r="AU169" s="151" t="s">
        <v>82</v>
      </c>
      <c r="AV169" s="12" t="s">
        <v>80</v>
      </c>
      <c r="AW169" s="12" t="s">
        <v>33</v>
      </c>
      <c r="AX169" s="12" t="s">
        <v>72</v>
      </c>
      <c r="AY169" s="151" t="s">
        <v>166</v>
      </c>
    </row>
    <row r="170" spans="2:65" s="12" customFormat="1" ht="11.25">
      <c r="B170" s="149"/>
      <c r="D170" s="150" t="s">
        <v>177</v>
      </c>
      <c r="E170" s="151" t="s">
        <v>19</v>
      </c>
      <c r="F170" s="152" t="s">
        <v>2549</v>
      </c>
      <c r="H170" s="151" t="s">
        <v>19</v>
      </c>
      <c r="I170" s="153"/>
      <c r="L170" s="149"/>
      <c r="M170" s="154"/>
      <c r="T170" s="155"/>
      <c r="AT170" s="151" t="s">
        <v>177</v>
      </c>
      <c r="AU170" s="151" t="s">
        <v>82</v>
      </c>
      <c r="AV170" s="12" t="s">
        <v>80</v>
      </c>
      <c r="AW170" s="12" t="s">
        <v>33</v>
      </c>
      <c r="AX170" s="12" t="s">
        <v>72</v>
      </c>
      <c r="AY170" s="151" t="s">
        <v>166</v>
      </c>
    </row>
    <row r="171" spans="2:65" s="12" customFormat="1" ht="11.25">
      <c r="B171" s="149"/>
      <c r="D171" s="150" t="s">
        <v>177</v>
      </c>
      <c r="E171" s="151" t="s">
        <v>19</v>
      </c>
      <c r="F171" s="152" t="s">
        <v>2550</v>
      </c>
      <c r="H171" s="151" t="s">
        <v>19</v>
      </c>
      <c r="I171" s="153"/>
      <c r="L171" s="149"/>
      <c r="M171" s="154"/>
      <c r="T171" s="155"/>
      <c r="AT171" s="151" t="s">
        <v>177</v>
      </c>
      <c r="AU171" s="151" t="s">
        <v>82</v>
      </c>
      <c r="AV171" s="12" t="s">
        <v>80</v>
      </c>
      <c r="AW171" s="12" t="s">
        <v>33</v>
      </c>
      <c r="AX171" s="12" t="s">
        <v>72</v>
      </c>
      <c r="AY171" s="151" t="s">
        <v>166</v>
      </c>
    </row>
    <row r="172" spans="2:65" s="13" customFormat="1" ht="11.25">
      <c r="B172" s="156"/>
      <c r="D172" s="150" t="s">
        <v>177</v>
      </c>
      <c r="E172" s="157" t="s">
        <v>19</v>
      </c>
      <c r="F172" s="158" t="s">
        <v>2551</v>
      </c>
      <c r="H172" s="159">
        <v>17.28</v>
      </c>
      <c r="I172" s="160"/>
      <c r="L172" s="156"/>
      <c r="M172" s="161"/>
      <c r="T172" s="162"/>
      <c r="AT172" s="157" t="s">
        <v>177</v>
      </c>
      <c r="AU172" s="157" t="s">
        <v>82</v>
      </c>
      <c r="AV172" s="13" t="s">
        <v>82</v>
      </c>
      <c r="AW172" s="13" t="s">
        <v>33</v>
      </c>
      <c r="AX172" s="13" t="s">
        <v>72</v>
      </c>
      <c r="AY172" s="157" t="s">
        <v>166</v>
      </c>
    </row>
    <row r="173" spans="2:65" s="13" customFormat="1" ht="11.25">
      <c r="B173" s="156"/>
      <c r="D173" s="150" t="s">
        <v>177</v>
      </c>
      <c r="E173" s="157" t="s">
        <v>19</v>
      </c>
      <c r="F173" s="158" t="s">
        <v>2552</v>
      </c>
      <c r="H173" s="159">
        <v>115.92</v>
      </c>
      <c r="I173" s="160"/>
      <c r="L173" s="156"/>
      <c r="M173" s="161"/>
      <c r="T173" s="162"/>
      <c r="AT173" s="157" t="s">
        <v>177</v>
      </c>
      <c r="AU173" s="157" t="s">
        <v>82</v>
      </c>
      <c r="AV173" s="13" t="s">
        <v>82</v>
      </c>
      <c r="AW173" s="13" t="s">
        <v>33</v>
      </c>
      <c r="AX173" s="13" t="s">
        <v>72</v>
      </c>
      <c r="AY173" s="157" t="s">
        <v>166</v>
      </c>
    </row>
    <row r="174" spans="2:65" s="13" customFormat="1" ht="11.25">
      <c r="B174" s="156"/>
      <c r="D174" s="150" t="s">
        <v>177</v>
      </c>
      <c r="E174" s="157" t="s">
        <v>19</v>
      </c>
      <c r="F174" s="158" t="s">
        <v>2553</v>
      </c>
      <c r="H174" s="159">
        <v>29.16</v>
      </c>
      <c r="I174" s="160"/>
      <c r="L174" s="156"/>
      <c r="M174" s="161"/>
      <c r="T174" s="162"/>
      <c r="AT174" s="157" t="s">
        <v>177</v>
      </c>
      <c r="AU174" s="157" t="s">
        <v>82</v>
      </c>
      <c r="AV174" s="13" t="s">
        <v>82</v>
      </c>
      <c r="AW174" s="13" t="s">
        <v>33</v>
      </c>
      <c r="AX174" s="13" t="s">
        <v>72</v>
      </c>
      <c r="AY174" s="157" t="s">
        <v>166</v>
      </c>
    </row>
    <row r="175" spans="2:65" s="13" customFormat="1" ht="11.25">
      <c r="B175" s="156"/>
      <c r="D175" s="150" t="s">
        <v>177</v>
      </c>
      <c r="E175" s="157" t="s">
        <v>19</v>
      </c>
      <c r="F175" s="158" t="s">
        <v>2554</v>
      </c>
      <c r="H175" s="159">
        <v>13.8</v>
      </c>
      <c r="I175" s="160"/>
      <c r="L175" s="156"/>
      <c r="M175" s="161"/>
      <c r="T175" s="162"/>
      <c r="AT175" s="157" t="s">
        <v>177</v>
      </c>
      <c r="AU175" s="157" t="s">
        <v>82</v>
      </c>
      <c r="AV175" s="13" t="s">
        <v>82</v>
      </c>
      <c r="AW175" s="13" t="s">
        <v>33</v>
      </c>
      <c r="AX175" s="13" t="s">
        <v>72</v>
      </c>
      <c r="AY175" s="157" t="s">
        <v>166</v>
      </c>
    </row>
    <row r="176" spans="2:65" s="12" customFormat="1" ht="11.25">
      <c r="B176" s="149"/>
      <c r="D176" s="150" t="s">
        <v>177</v>
      </c>
      <c r="E176" s="151" t="s">
        <v>19</v>
      </c>
      <c r="F176" s="152" t="s">
        <v>2555</v>
      </c>
      <c r="H176" s="151" t="s">
        <v>19</v>
      </c>
      <c r="I176" s="153"/>
      <c r="L176" s="149"/>
      <c r="M176" s="154"/>
      <c r="T176" s="155"/>
      <c r="AT176" s="151" t="s">
        <v>177</v>
      </c>
      <c r="AU176" s="151" t="s">
        <v>82</v>
      </c>
      <c r="AV176" s="12" t="s">
        <v>80</v>
      </c>
      <c r="AW176" s="12" t="s">
        <v>33</v>
      </c>
      <c r="AX176" s="12" t="s">
        <v>72</v>
      </c>
      <c r="AY176" s="151" t="s">
        <v>166</v>
      </c>
    </row>
    <row r="177" spans="2:51" s="13" customFormat="1" ht="11.25">
      <c r="B177" s="156"/>
      <c r="D177" s="150" t="s">
        <v>177</v>
      </c>
      <c r="E177" s="157" t="s">
        <v>19</v>
      </c>
      <c r="F177" s="158" t="s">
        <v>2556</v>
      </c>
      <c r="H177" s="159">
        <v>43.68</v>
      </c>
      <c r="I177" s="160"/>
      <c r="L177" s="156"/>
      <c r="M177" s="161"/>
      <c r="T177" s="162"/>
      <c r="AT177" s="157" t="s">
        <v>177</v>
      </c>
      <c r="AU177" s="157" t="s">
        <v>82</v>
      </c>
      <c r="AV177" s="13" t="s">
        <v>82</v>
      </c>
      <c r="AW177" s="13" t="s">
        <v>33</v>
      </c>
      <c r="AX177" s="13" t="s">
        <v>72</v>
      </c>
      <c r="AY177" s="157" t="s">
        <v>166</v>
      </c>
    </row>
    <row r="178" spans="2:51" s="12" customFormat="1" ht="11.25">
      <c r="B178" s="149"/>
      <c r="D178" s="150" t="s">
        <v>177</v>
      </c>
      <c r="E178" s="151" t="s">
        <v>19</v>
      </c>
      <c r="F178" s="152" t="s">
        <v>2557</v>
      </c>
      <c r="H178" s="151" t="s">
        <v>19</v>
      </c>
      <c r="I178" s="153"/>
      <c r="L178" s="149"/>
      <c r="M178" s="154"/>
      <c r="T178" s="155"/>
      <c r="AT178" s="151" t="s">
        <v>177</v>
      </c>
      <c r="AU178" s="151" t="s">
        <v>82</v>
      </c>
      <c r="AV178" s="12" t="s">
        <v>80</v>
      </c>
      <c r="AW178" s="12" t="s">
        <v>33</v>
      </c>
      <c r="AX178" s="12" t="s">
        <v>72</v>
      </c>
      <c r="AY178" s="151" t="s">
        <v>166</v>
      </c>
    </row>
    <row r="179" spans="2:51" s="13" customFormat="1" ht="11.25">
      <c r="B179" s="156"/>
      <c r="D179" s="150" t="s">
        <v>177</v>
      </c>
      <c r="E179" s="157" t="s">
        <v>19</v>
      </c>
      <c r="F179" s="158" t="s">
        <v>2558</v>
      </c>
      <c r="H179" s="159">
        <v>93.15</v>
      </c>
      <c r="I179" s="160"/>
      <c r="L179" s="156"/>
      <c r="M179" s="161"/>
      <c r="T179" s="162"/>
      <c r="AT179" s="157" t="s">
        <v>177</v>
      </c>
      <c r="AU179" s="157" t="s">
        <v>82</v>
      </c>
      <c r="AV179" s="13" t="s">
        <v>82</v>
      </c>
      <c r="AW179" s="13" t="s">
        <v>33</v>
      </c>
      <c r="AX179" s="13" t="s">
        <v>72</v>
      </c>
      <c r="AY179" s="157" t="s">
        <v>166</v>
      </c>
    </row>
    <row r="180" spans="2:51" s="13" customFormat="1" ht="11.25">
      <c r="B180" s="156"/>
      <c r="D180" s="150" t="s">
        <v>177</v>
      </c>
      <c r="E180" s="157" t="s">
        <v>19</v>
      </c>
      <c r="F180" s="158" t="s">
        <v>2559</v>
      </c>
      <c r="H180" s="159">
        <v>15.39</v>
      </c>
      <c r="I180" s="160"/>
      <c r="L180" s="156"/>
      <c r="M180" s="161"/>
      <c r="T180" s="162"/>
      <c r="AT180" s="157" t="s">
        <v>177</v>
      </c>
      <c r="AU180" s="157" t="s">
        <v>82</v>
      </c>
      <c r="AV180" s="13" t="s">
        <v>82</v>
      </c>
      <c r="AW180" s="13" t="s">
        <v>33</v>
      </c>
      <c r="AX180" s="13" t="s">
        <v>72</v>
      </c>
      <c r="AY180" s="157" t="s">
        <v>166</v>
      </c>
    </row>
    <row r="181" spans="2:51" s="12" customFormat="1" ht="11.25">
      <c r="B181" s="149"/>
      <c r="D181" s="150" t="s">
        <v>177</v>
      </c>
      <c r="E181" s="151" t="s">
        <v>19</v>
      </c>
      <c r="F181" s="152" t="s">
        <v>2560</v>
      </c>
      <c r="H181" s="151" t="s">
        <v>19</v>
      </c>
      <c r="I181" s="153"/>
      <c r="L181" s="149"/>
      <c r="M181" s="154"/>
      <c r="T181" s="155"/>
      <c r="AT181" s="151" t="s">
        <v>177</v>
      </c>
      <c r="AU181" s="151" t="s">
        <v>82</v>
      </c>
      <c r="AV181" s="12" t="s">
        <v>80</v>
      </c>
      <c r="AW181" s="12" t="s">
        <v>33</v>
      </c>
      <c r="AX181" s="12" t="s">
        <v>72</v>
      </c>
      <c r="AY181" s="151" t="s">
        <v>166</v>
      </c>
    </row>
    <row r="182" spans="2:51" s="13" customFormat="1" ht="11.25">
      <c r="B182" s="156"/>
      <c r="D182" s="150" t="s">
        <v>177</v>
      </c>
      <c r="E182" s="157" t="s">
        <v>19</v>
      </c>
      <c r="F182" s="158" t="s">
        <v>2561</v>
      </c>
      <c r="H182" s="159">
        <v>41.31</v>
      </c>
      <c r="I182" s="160"/>
      <c r="L182" s="156"/>
      <c r="M182" s="161"/>
      <c r="T182" s="162"/>
      <c r="AT182" s="157" t="s">
        <v>177</v>
      </c>
      <c r="AU182" s="157" t="s">
        <v>82</v>
      </c>
      <c r="AV182" s="13" t="s">
        <v>82</v>
      </c>
      <c r="AW182" s="13" t="s">
        <v>33</v>
      </c>
      <c r="AX182" s="13" t="s">
        <v>72</v>
      </c>
      <c r="AY182" s="157" t="s">
        <v>166</v>
      </c>
    </row>
    <row r="183" spans="2:51" s="12" customFormat="1" ht="11.25">
      <c r="B183" s="149"/>
      <c r="D183" s="150" t="s">
        <v>177</v>
      </c>
      <c r="E183" s="151" t="s">
        <v>19</v>
      </c>
      <c r="F183" s="152" t="s">
        <v>2562</v>
      </c>
      <c r="H183" s="151" t="s">
        <v>19</v>
      </c>
      <c r="I183" s="153"/>
      <c r="L183" s="149"/>
      <c r="M183" s="154"/>
      <c r="T183" s="155"/>
      <c r="AT183" s="151" t="s">
        <v>177</v>
      </c>
      <c r="AU183" s="151" t="s">
        <v>82</v>
      </c>
      <c r="AV183" s="12" t="s">
        <v>80</v>
      </c>
      <c r="AW183" s="12" t="s">
        <v>33</v>
      </c>
      <c r="AX183" s="12" t="s">
        <v>72</v>
      </c>
      <c r="AY183" s="151" t="s">
        <v>166</v>
      </c>
    </row>
    <row r="184" spans="2:51" s="13" customFormat="1" ht="11.25">
      <c r="B184" s="156"/>
      <c r="D184" s="150" t="s">
        <v>177</v>
      </c>
      <c r="E184" s="157" t="s">
        <v>19</v>
      </c>
      <c r="F184" s="158" t="s">
        <v>2563</v>
      </c>
      <c r="H184" s="159">
        <v>23.8</v>
      </c>
      <c r="I184" s="160"/>
      <c r="L184" s="156"/>
      <c r="M184" s="161"/>
      <c r="T184" s="162"/>
      <c r="AT184" s="157" t="s">
        <v>177</v>
      </c>
      <c r="AU184" s="157" t="s">
        <v>82</v>
      </c>
      <c r="AV184" s="13" t="s">
        <v>82</v>
      </c>
      <c r="AW184" s="13" t="s">
        <v>33</v>
      </c>
      <c r="AX184" s="13" t="s">
        <v>72</v>
      </c>
      <c r="AY184" s="157" t="s">
        <v>166</v>
      </c>
    </row>
    <row r="185" spans="2:51" s="12" customFormat="1" ht="11.25">
      <c r="B185" s="149"/>
      <c r="D185" s="150" t="s">
        <v>177</v>
      </c>
      <c r="E185" s="151" t="s">
        <v>19</v>
      </c>
      <c r="F185" s="152" t="s">
        <v>2564</v>
      </c>
      <c r="H185" s="151" t="s">
        <v>19</v>
      </c>
      <c r="I185" s="153"/>
      <c r="L185" s="149"/>
      <c r="M185" s="154"/>
      <c r="T185" s="155"/>
      <c r="AT185" s="151" t="s">
        <v>177</v>
      </c>
      <c r="AU185" s="151" t="s">
        <v>82</v>
      </c>
      <c r="AV185" s="12" t="s">
        <v>80</v>
      </c>
      <c r="AW185" s="12" t="s">
        <v>33</v>
      </c>
      <c r="AX185" s="12" t="s">
        <v>72</v>
      </c>
      <c r="AY185" s="151" t="s">
        <v>166</v>
      </c>
    </row>
    <row r="186" spans="2:51" s="13" customFormat="1" ht="11.25">
      <c r="B186" s="156"/>
      <c r="D186" s="150" t="s">
        <v>177</v>
      </c>
      <c r="E186" s="157" t="s">
        <v>19</v>
      </c>
      <c r="F186" s="158" t="s">
        <v>2565</v>
      </c>
      <c r="H186" s="159">
        <v>6</v>
      </c>
      <c r="I186" s="160"/>
      <c r="L186" s="156"/>
      <c r="M186" s="161"/>
      <c r="T186" s="162"/>
      <c r="AT186" s="157" t="s">
        <v>177</v>
      </c>
      <c r="AU186" s="157" t="s">
        <v>82</v>
      </c>
      <c r="AV186" s="13" t="s">
        <v>82</v>
      </c>
      <c r="AW186" s="13" t="s">
        <v>33</v>
      </c>
      <c r="AX186" s="13" t="s">
        <v>72</v>
      </c>
      <c r="AY186" s="157" t="s">
        <v>166</v>
      </c>
    </row>
    <row r="187" spans="2:51" s="13" customFormat="1" ht="11.25">
      <c r="B187" s="156"/>
      <c r="D187" s="150" t="s">
        <v>177</v>
      </c>
      <c r="E187" s="157" t="s">
        <v>19</v>
      </c>
      <c r="F187" s="158" t="s">
        <v>2566</v>
      </c>
      <c r="H187" s="159">
        <v>14.4</v>
      </c>
      <c r="I187" s="160"/>
      <c r="L187" s="156"/>
      <c r="M187" s="161"/>
      <c r="T187" s="162"/>
      <c r="AT187" s="157" t="s">
        <v>177</v>
      </c>
      <c r="AU187" s="157" t="s">
        <v>82</v>
      </c>
      <c r="AV187" s="13" t="s">
        <v>82</v>
      </c>
      <c r="AW187" s="13" t="s">
        <v>33</v>
      </c>
      <c r="AX187" s="13" t="s">
        <v>72</v>
      </c>
      <c r="AY187" s="157" t="s">
        <v>166</v>
      </c>
    </row>
    <row r="188" spans="2:51" s="12" customFormat="1" ht="11.25">
      <c r="B188" s="149"/>
      <c r="D188" s="150" t="s">
        <v>177</v>
      </c>
      <c r="E188" s="151" t="s">
        <v>19</v>
      </c>
      <c r="F188" s="152" t="s">
        <v>2567</v>
      </c>
      <c r="H188" s="151" t="s">
        <v>19</v>
      </c>
      <c r="I188" s="153"/>
      <c r="L188" s="149"/>
      <c r="M188" s="154"/>
      <c r="T188" s="155"/>
      <c r="AT188" s="151" t="s">
        <v>177</v>
      </c>
      <c r="AU188" s="151" t="s">
        <v>82</v>
      </c>
      <c r="AV188" s="12" t="s">
        <v>80</v>
      </c>
      <c r="AW188" s="12" t="s">
        <v>33</v>
      </c>
      <c r="AX188" s="12" t="s">
        <v>72</v>
      </c>
      <c r="AY188" s="151" t="s">
        <v>166</v>
      </c>
    </row>
    <row r="189" spans="2:51" s="13" customFormat="1" ht="11.25">
      <c r="B189" s="156"/>
      <c r="D189" s="150" t="s">
        <v>177</v>
      </c>
      <c r="E189" s="157" t="s">
        <v>19</v>
      </c>
      <c r="F189" s="158" t="s">
        <v>2568</v>
      </c>
      <c r="H189" s="159">
        <v>39</v>
      </c>
      <c r="I189" s="160"/>
      <c r="L189" s="156"/>
      <c r="M189" s="161"/>
      <c r="T189" s="162"/>
      <c r="AT189" s="157" t="s">
        <v>177</v>
      </c>
      <c r="AU189" s="157" t="s">
        <v>82</v>
      </c>
      <c r="AV189" s="13" t="s">
        <v>82</v>
      </c>
      <c r="AW189" s="13" t="s">
        <v>33</v>
      </c>
      <c r="AX189" s="13" t="s">
        <v>72</v>
      </c>
      <c r="AY189" s="157" t="s">
        <v>166</v>
      </c>
    </row>
    <row r="190" spans="2:51" s="12" customFormat="1" ht="11.25">
      <c r="B190" s="149"/>
      <c r="D190" s="150" t="s">
        <v>177</v>
      </c>
      <c r="E190" s="151" t="s">
        <v>19</v>
      </c>
      <c r="F190" s="152" t="s">
        <v>2569</v>
      </c>
      <c r="H190" s="151" t="s">
        <v>19</v>
      </c>
      <c r="I190" s="153"/>
      <c r="L190" s="149"/>
      <c r="M190" s="154"/>
      <c r="T190" s="155"/>
      <c r="AT190" s="151" t="s">
        <v>177</v>
      </c>
      <c r="AU190" s="151" t="s">
        <v>82</v>
      </c>
      <c r="AV190" s="12" t="s">
        <v>80</v>
      </c>
      <c r="AW190" s="12" t="s">
        <v>33</v>
      </c>
      <c r="AX190" s="12" t="s">
        <v>72</v>
      </c>
      <c r="AY190" s="151" t="s">
        <v>166</v>
      </c>
    </row>
    <row r="191" spans="2:51" s="13" customFormat="1" ht="11.25">
      <c r="B191" s="156"/>
      <c r="D191" s="150" t="s">
        <v>177</v>
      </c>
      <c r="E191" s="157" t="s">
        <v>19</v>
      </c>
      <c r="F191" s="158" t="s">
        <v>2570</v>
      </c>
      <c r="H191" s="159">
        <v>38.64</v>
      </c>
      <c r="I191" s="160"/>
      <c r="L191" s="156"/>
      <c r="M191" s="161"/>
      <c r="T191" s="162"/>
      <c r="AT191" s="157" t="s">
        <v>177</v>
      </c>
      <c r="AU191" s="157" t="s">
        <v>82</v>
      </c>
      <c r="AV191" s="13" t="s">
        <v>82</v>
      </c>
      <c r="AW191" s="13" t="s">
        <v>33</v>
      </c>
      <c r="AX191" s="13" t="s">
        <v>72</v>
      </c>
      <c r="AY191" s="157" t="s">
        <v>166</v>
      </c>
    </row>
    <row r="192" spans="2:51" s="12" customFormat="1" ht="11.25">
      <c r="B192" s="149"/>
      <c r="D192" s="150" t="s">
        <v>177</v>
      </c>
      <c r="E192" s="151" t="s">
        <v>19</v>
      </c>
      <c r="F192" s="152" t="s">
        <v>2571</v>
      </c>
      <c r="H192" s="151" t="s">
        <v>19</v>
      </c>
      <c r="I192" s="153"/>
      <c r="L192" s="149"/>
      <c r="M192" s="154"/>
      <c r="T192" s="155"/>
      <c r="AT192" s="151" t="s">
        <v>177</v>
      </c>
      <c r="AU192" s="151" t="s">
        <v>82</v>
      </c>
      <c r="AV192" s="12" t="s">
        <v>80</v>
      </c>
      <c r="AW192" s="12" t="s">
        <v>33</v>
      </c>
      <c r="AX192" s="12" t="s">
        <v>72</v>
      </c>
      <c r="AY192" s="151" t="s">
        <v>166</v>
      </c>
    </row>
    <row r="193" spans="2:65" s="13" customFormat="1" ht="11.25">
      <c r="B193" s="156"/>
      <c r="D193" s="150" t="s">
        <v>177</v>
      </c>
      <c r="E193" s="157" t="s">
        <v>19</v>
      </c>
      <c r="F193" s="158" t="s">
        <v>2572</v>
      </c>
      <c r="H193" s="159">
        <v>46.92</v>
      </c>
      <c r="I193" s="160"/>
      <c r="L193" s="156"/>
      <c r="M193" s="161"/>
      <c r="T193" s="162"/>
      <c r="AT193" s="157" t="s">
        <v>177</v>
      </c>
      <c r="AU193" s="157" t="s">
        <v>82</v>
      </c>
      <c r="AV193" s="13" t="s">
        <v>82</v>
      </c>
      <c r="AW193" s="13" t="s">
        <v>33</v>
      </c>
      <c r="AX193" s="13" t="s">
        <v>72</v>
      </c>
      <c r="AY193" s="157" t="s">
        <v>166</v>
      </c>
    </row>
    <row r="194" spans="2:65" s="15" customFormat="1" ht="11.25">
      <c r="B194" s="180"/>
      <c r="D194" s="150" t="s">
        <v>177</v>
      </c>
      <c r="E194" s="181" t="s">
        <v>19</v>
      </c>
      <c r="F194" s="182" t="s">
        <v>410</v>
      </c>
      <c r="H194" s="183">
        <v>538.44999999999993</v>
      </c>
      <c r="I194" s="184"/>
      <c r="L194" s="180"/>
      <c r="M194" s="185"/>
      <c r="T194" s="186"/>
      <c r="AT194" s="181" t="s">
        <v>177</v>
      </c>
      <c r="AU194" s="181" t="s">
        <v>82</v>
      </c>
      <c r="AV194" s="15" t="s">
        <v>185</v>
      </c>
      <c r="AW194" s="15" t="s">
        <v>33</v>
      </c>
      <c r="AX194" s="15" t="s">
        <v>72</v>
      </c>
      <c r="AY194" s="181" t="s">
        <v>166</v>
      </c>
    </row>
    <row r="195" spans="2:65" s="13" customFormat="1" ht="11.25">
      <c r="B195" s="156"/>
      <c r="D195" s="150" t="s">
        <v>177</v>
      </c>
      <c r="E195" s="157" t="s">
        <v>19</v>
      </c>
      <c r="F195" s="158" t="s">
        <v>2573</v>
      </c>
      <c r="H195" s="159">
        <v>511.52800000000002</v>
      </c>
      <c r="I195" s="160"/>
      <c r="L195" s="156"/>
      <c r="M195" s="161"/>
      <c r="T195" s="162"/>
      <c r="AT195" s="157" t="s">
        <v>177</v>
      </c>
      <c r="AU195" s="157" t="s">
        <v>82</v>
      </c>
      <c r="AV195" s="13" t="s">
        <v>82</v>
      </c>
      <c r="AW195" s="13" t="s">
        <v>33</v>
      </c>
      <c r="AX195" s="13" t="s">
        <v>80</v>
      </c>
      <c r="AY195" s="157" t="s">
        <v>166</v>
      </c>
    </row>
    <row r="196" spans="2:65" s="1" customFormat="1" ht="37.9" customHeight="1">
      <c r="B196" s="33"/>
      <c r="C196" s="132" t="s">
        <v>240</v>
      </c>
      <c r="D196" s="132" t="s">
        <v>168</v>
      </c>
      <c r="E196" s="133" t="s">
        <v>2574</v>
      </c>
      <c r="F196" s="134" t="s">
        <v>2575</v>
      </c>
      <c r="G196" s="135" t="s">
        <v>188</v>
      </c>
      <c r="H196" s="136">
        <v>877.6</v>
      </c>
      <c r="I196" s="137"/>
      <c r="J196" s="138">
        <f>ROUND(I196*H196,2)</f>
        <v>0</v>
      </c>
      <c r="K196" s="134" t="s">
        <v>172</v>
      </c>
      <c r="L196" s="33"/>
      <c r="M196" s="139" t="s">
        <v>19</v>
      </c>
      <c r="N196" s="140" t="s">
        <v>43</v>
      </c>
      <c r="P196" s="141">
        <f>O196*H196</f>
        <v>0</v>
      </c>
      <c r="Q196" s="141">
        <v>8.4999999999999995E-4</v>
      </c>
      <c r="R196" s="141">
        <f>Q196*H196</f>
        <v>0.74595999999999996</v>
      </c>
      <c r="S196" s="141">
        <v>0</v>
      </c>
      <c r="T196" s="142">
        <f>S196*H196</f>
        <v>0</v>
      </c>
      <c r="AR196" s="143" t="s">
        <v>173</v>
      </c>
      <c r="AT196" s="143" t="s">
        <v>168</v>
      </c>
      <c r="AU196" s="143" t="s">
        <v>82</v>
      </c>
      <c r="AY196" s="18" t="s">
        <v>166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8" t="s">
        <v>80</v>
      </c>
      <c r="BK196" s="144">
        <f>ROUND(I196*H196,2)</f>
        <v>0</v>
      </c>
      <c r="BL196" s="18" t="s">
        <v>173</v>
      </c>
      <c r="BM196" s="143" t="s">
        <v>2576</v>
      </c>
    </row>
    <row r="197" spans="2:65" s="1" customFormat="1" ht="11.25">
      <c r="B197" s="33"/>
      <c r="D197" s="145" t="s">
        <v>175</v>
      </c>
      <c r="F197" s="146" t="s">
        <v>2577</v>
      </c>
      <c r="I197" s="147"/>
      <c r="L197" s="33"/>
      <c r="M197" s="148"/>
      <c r="T197" s="54"/>
      <c r="AT197" s="18" t="s">
        <v>175</v>
      </c>
      <c r="AU197" s="18" t="s">
        <v>82</v>
      </c>
    </row>
    <row r="198" spans="2:65" s="12" customFormat="1" ht="11.25">
      <c r="B198" s="149"/>
      <c r="D198" s="150" t="s">
        <v>177</v>
      </c>
      <c r="E198" s="151" t="s">
        <v>19</v>
      </c>
      <c r="F198" s="152" t="s">
        <v>2525</v>
      </c>
      <c r="H198" s="151" t="s">
        <v>19</v>
      </c>
      <c r="I198" s="153"/>
      <c r="L198" s="149"/>
      <c r="M198" s="154"/>
      <c r="T198" s="155"/>
      <c r="AT198" s="151" t="s">
        <v>177</v>
      </c>
      <c r="AU198" s="151" t="s">
        <v>82</v>
      </c>
      <c r="AV198" s="12" t="s">
        <v>80</v>
      </c>
      <c r="AW198" s="12" t="s">
        <v>33</v>
      </c>
      <c r="AX198" s="12" t="s">
        <v>72</v>
      </c>
      <c r="AY198" s="151" t="s">
        <v>166</v>
      </c>
    </row>
    <row r="199" spans="2:65" s="12" customFormat="1" ht="11.25">
      <c r="B199" s="149"/>
      <c r="D199" s="150" t="s">
        <v>177</v>
      </c>
      <c r="E199" s="151" t="s">
        <v>19</v>
      </c>
      <c r="F199" s="152" t="s">
        <v>2510</v>
      </c>
      <c r="H199" s="151" t="s">
        <v>19</v>
      </c>
      <c r="I199" s="153"/>
      <c r="L199" s="149"/>
      <c r="M199" s="154"/>
      <c r="T199" s="155"/>
      <c r="AT199" s="151" t="s">
        <v>177</v>
      </c>
      <c r="AU199" s="151" t="s">
        <v>82</v>
      </c>
      <c r="AV199" s="12" t="s">
        <v>80</v>
      </c>
      <c r="AW199" s="12" t="s">
        <v>33</v>
      </c>
      <c r="AX199" s="12" t="s">
        <v>72</v>
      </c>
      <c r="AY199" s="151" t="s">
        <v>166</v>
      </c>
    </row>
    <row r="200" spans="2:65" s="12" customFormat="1" ht="11.25">
      <c r="B200" s="149"/>
      <c r="D200" s="150" t="s">
        <v>177</v>
      </c>
      <c r="E200" s="151" t="s">
        <v>19</v>
      </c>
      <c r="F200" s="152" t="s">
        <v>2578</v>
      </c>
      <c r="H200" s="151" t="s">
        <v>19</v>
      </c>
      <c r="I200" s="153"/>
      <c r="L200" s="149"/>
      <c r="M200" s="154"/>
      <c r="T200" s="155"/>
      <c r="AT200" s="151" t="s">
        <v>177</v>
      </c>
      <c r="AU200" s="151" t="s">
        <v>82</v>
      </c>
      <c r="AV200" s="12" t="s">
        <v>80</v>
      </c>
      <c r="AW200" s="12" t="s">
        <v>33</v>
      </c>
      <c r="AX200" s="12" t="s">
        <v>72</v>
      </c>
      <c r="AY200" s="151" t="s">
        <v>166</v>
      </c>
    </row>
    <row r="201" spans="2:65" s="12" customFormat="1" ht="11.25">
      <c r="B201" s="149"/>
      <c r="D201" s="150" t="s">
        <v>177</v>
      </c>
      <c r="E201" s="151" t="s">
        <v>19</v>
      </c>
      <c r="F201" s="152" t="s">
        <v>2579</v>
      </c>
      <c r="H201" s="151" t="s">
        <v>19</v>
      </c>
      <c r="I201" s="153"/>
      <c r="L201" s="149"/>
      <c r="M201" s="154"/>
      <c r="T201" s="155"/>
      <c r="AT201" s="151" t="s">
        <v>177</v>
      </c>
      <c r="AU201" s="151" t="s">
        <v>82</v>
      </c>
      <c r="AV201" s="12" t="s">
        <v>80</v>
      </c>
      <c r="AW201" s="12" t="s">
        <v>33</v>
      </c>
      <c r="AX201" s="12" t="s">
        <v>72</v>
      </c>
      <c r="AY201" s="151" t="s">
        <v>166</v>
      </c>
    </row>
    <row r="202" spans="2:65" s="13" customFormat="1" ht="11.25">
      <c r="B202" s="156"/>
      <c r="D202" s="150" t="s">
        <v>177</v>
      </c>
      <c r="E202" s="157" t="s">
        <v>19</v>
      </c>
      <c r="F202" s="158" t="s">
        <v>2580</v>
      </c>
      <c r="H202" s="159">
        <v>28.8</v>
      </c>
      <c r="I202" s="160"/>
      <c r="L202" s="156"/>
      <c r="M202" s="161"/>
      <c r="T202" s="162"/>
      <c r="AT202" s="157" t="s">
        <v>177</v>
      </c>
      <c r="AU202" s="157" t="s">
        <v>82</v>
      </c>
      <c r="AV202" s="13" t="s">
        <v>82</v>
      </c>
      <c r="AW202" s="13" t="s">
        <v>33</v>
      </c>
      <c r="AX202" s="13" t="s">
        <v>72</v>
      </c>
      <c r="AY202" s="157" t="s">
        <v>166</v>
      </c>
    </row>
    <row r="203" spans="2:65" s="13" customFormat="1" ht="11.25">
      <c r="B203" s="156"/>
      <c r="D203" s="150" t="s">
        <v>177</v>
      </c>
      <c r="E203" s="157" t="s">
        <v>19</v>
      </c>
      <c r="F203" s="158" t="s">
        <v>2581</v>
      </c>
      <c r="H203" s="159">
        <v>193.2</v>
      </c>
      <c r="I203" s="160"/>
      <c r="L203" s="156"/>
      <c r="M203" s="161"/>
      <c r="T203" s="162"/>
      <c r="AT203" s="157" t="s">
        <v>177</v>
      </c>
      <c r="AU203" s="157" t="s">
        <v>82</v>
      </c>
      <c r="AV203" s="13" t="s">
        <v>82</v>
      </c>
      <c r="AW203" s="13" t="s">
        <v>33</v>
      </c>
      <c r="AX203" s="13" t="s">
        <v>72</v>
      </c>
      <c r="AY203" s="157" t="s">
        <v>166</v>
      </c>
    </row>
    <row r="204" spans="2:65" s="13" customFormat="1" ht="11.25">
      <c r="B204" s="156"/>
      <c r="D204" s="150" t="s">
        <v>177</v>
      </c>
      <c r="E204" s="157" t="s">
        <v>19</v>
      </c>
      <c r="F204" s="158" t="s">
        <v>2582</v>
      </c>
      <c r="H204" s="159">
        <v>48.6</v>
      </c>
      <c r="I204" s="160"/>
      <c r="L204" s="156"/>
      <c r="M204" s="161"/>
      <c r="T204" s="162"/>
      <c r="AT204" s="157" t="s">
        <v>177</v>
      </c>
      <c r="AU204" s="157" t="s">
        <v>82</v>
      </c>
      <c r="AV204" s="13" t="s">
        <v>82</v>
      </c>
      <c r="AW204" s="13" t="s">
        <v>33</v>
      </c>
      <c r="AX204" s="13" t="s">
        <v>72</v>
      </c>
      <c r="AY204" s="157" t="s">
        <v>166</v>
      </c>
    </row>
    <row r="205" spans="2:65" s="13" customFormat="1" ht="11.25">
      <c r="B205" s="156"/>
      <c r="D205" s="150" t="s">
        <v>177</v>
      </c>
      <c r="E205" s="157" t="s">
        <v>19</v>
      </c>
      <c r="F205" s="158" t="s">
        <v>2583</v>
      </c>
      <c r="H205" s="159">
        <v>23</v>
      </c>
      <c r="I205" s="160"/>
      <c r="L205" s="156"/>
      <c r="M205" s="161"/>
      <c r="T205" s="162"/>
      <c r="AT205" s="157" t="s">
        <v>177</v>
      </c>
      <c r="AU205" s="157" t="s">
        <v>82</v>
      </c>
      <c r="AV205" s="13" t="s">
        <v>82</v>
      </c>
      <c r="AW205" s="13" t="s">
        <v>33</v>
      </c>
      <c r="AX205" s="13" t="s">
        <v>72</v>
      </c>
      <c r="AY205" s="157" t="s">
        <v>166</v>
      </c>
    </row>
    <row r="206" spans="2:65" s="12" customFormat="1" ht="11.25">
      <c r="B206" s="149"/>
      <c r="D206" s="150" t="s">
        <v>177</v>
      </c>
      <c r="E206" s="151" t="s">
        <v>19</v>
      </c>
      <c r="F206" s="152" t="s">
        <v>2555</v>
      </c>
      <c r="H206" s="151" t="s">
        <v>19</v>
      </c>
      <c r="I206" s="153"/>
      <c r="L206" s="149"/>
      <c r="M206" s="154"/>
      <c r="T206" s="155"/>
      <c r="AT206" s="151" t="s">
        <v>177</v>
      </c>
      <c r="AU206" s="151" t="s">
        <v>82</v>
      </c>
      <c r="AV206" s="12" t="s">
        <v>80</v>
      </c>
      <c r="AW206" s="12" t="s">
        <v>33</v>
      </c>
      <c r="AX206" s="12" t="s">
        <v>72</v>
      </c>
      <c r="AY206" s="151" t="s">
        <v>166</v>
      </c>
    </row>
    <row r="207" spans="2:65" s="13" customFormat="1" ht="11.25">
      <c r="B207" s="156"/>
      <c r="D207" s="150" t="s">
        <v>177</v>
      </c>
      <c r="E207" s="157" t="s">
        <v>19</v>
      </c>
      <c r="F207" s="158" t="s">
        <v>2584</v>
      </c>
      <c r="H207" s="159">
        <v>72.8</v>
      </c>
      <c r="I207" s="160"/>
      <c r="L207" s="156"/>
      <c r="M207" s="161"/>
      <c r="T207" s="162"/>
      <c r="AT207" s="157" t="s">
        <v>177</v>
      </c>
      <c r="AU207" s="157" t="s">
        <v>82</v>
      </c>
      <c r="AV207" s="13" t="s">
        <v>82</v>
      </c>
      <c r="AW207" s="13" t="s">
        <v>33</v>
      </c>
      <c r="AX207" s="13" t="s">
        <v>72</v>
      </c>
      <c r="AY207" s="157" t="s">
        <v>166</v>
      </c>
    </row>
    <row r="208" spans="2:65" s="12" customFormat="1" ht="11.25">
      <c r="B208" s="149"/>
      <c r="D208" s="150" t="s">
        <v>177</v>
      </c>
      <c r="E208" s="151" t="s">
        <v>19</v>
      </c>
      <c r="F208" s="152" t="s">
        <v>2557</v>
      </c>
      <c r="H208" s="151" t="s">
        <v>19</v>
      </c>
      <c r="I208" s="153"/>
      <c r="L208" s="149"/>
      <c r="M208" s="154"/>
      <c r="T208" s="155"/>
      <c r="AT208" s="151" t="s">
        <v>177</v>
      </c>
      <c r="AU208" s="151" t="s">
        <v>82</v>
      </c>
      <c r="AV208" s="12" t="s">
        <v>80</v>
      </c>
      <c r="AW208" s="12" t="s">
        <v>33</v>
      </c>
      <c r="AX208" s="12" t="s">
        <v>72</v>
      </c>
      <c r="AY208" s="151" t="s">
        <v>166</v>
      </c>
    </row>
    <row r="209" spans="2:51" s="13" customFormat="1" ht="11.25">
      <c r="B209" s="156"/>
      <c r="D209" s="150" t="s">
        <v>177</v>
      </c>
      <c r="E209" s="157" t="s">
        <v>19</v>
      </c>
      <c r="F209" s="158" t="s">
        <v>2585</v>
      </c>
      <c r="H209" s="159">
        <v>138</v>
      </c>
      <c r="I209" s="160"/>
      <c r="L209" s="156"/>
      <c r="M209" s="161"/>
      <c r="T209" s="162"/>
      <c r="AT209" s="157" t="s">
        <v>177</v>
      </c>
      <c r="AU209" s="157" t="s">
        <v>82</v>
      </c>
      <c r="AV209" s="13" t="s">
        <v>82</v>
      </c>
      <c r="AW209" s="13" t="s">
        <v>33</v>
      </c>
      <c r="AX209" s="13" t="s">
        <v>72</v>
      </c>
      <c r="AY209" s="157" t="s">
        <v>166</v>
      </c>
    </row>
    <row r="210" spans="2:51" s="13" customFormat="1" ht="11.25">
      <c r="B210" s="156"/>
      <c r="D210" s="150" t="s">
        <v>177</v>
      </c>
      <c r="E210" s="157" t="s">
        <v>19</v>
      </c>
      <c r="F210" s="158" t="s">
        <v>2586</v>
      </c>
      <c r="H210" s="159">
        <v>22.8</v>
      </c>
      <c r="I210" s="160"/>
      <c r="L210" s="156"/>
      <c r="M210" s="161"/>
      <c r="T210" s="162"/>
      <c r="AT210" s="157" t="s">
        <v>177</v>
      </c>
      <c r="AU210" s="157" t="s">
        <v>82</v>
      </c>
      <c r="AV210" s="13" t="s">
        <v>82</v>
      </c>
      <c r="AW210" s="13" t="s">
        <v>33</v>
      </c>
      <c r="AX210" s="13" t="s">
        <v>72</v>
      </c>
      <c r="AY210" s="157" t="s">
        <v>166</v>
      </c>
    </row>
    <row r="211" spans="2:51" s="12" customFormat="1" ht="11.25">
      <c r="B211" s="149"/>
      <c r="D211" s="150" t="s">
        <v>177</v>
      </c>
      <c r="E211" s="151" t="s">
        <v>19</v>
      </c>
      <c r="F211" s="152" t="s">
        <v>2560</v>
      </c>
      <c r="H211" s="151" t="s">
        <v>19</v>
      </c>
      <c r="I211" s="153"/>
      <c r="L211" s="149"/>
      <c r="M211" s="154"/>
      <c r="T211" s="155"/>
      <c r="AT211" s="151" t="s">
        <v>177</v>
      </c>
      <c r="AU211" s="151" t="s">
        <v>82</v>
      </c>
      <c r="AV211" s="12" t="s">
        <v>80</v>
      </c>
      <c r="AW211" s="12" t="s">
        <v>33</v>
      </c>
      <c r="AX211" s="12" t="s">
        <v>72</v>
      </c>
      <c r="AY211" s="151" t="s">
        <v>166</v>
      </c>
    </row>
    <row r="212" spans="2:51" s="13" customFormat="1" ht="11.25">
      <c r="B212" s="156"/>
      <c r="D212" s="150" t="s">
        <v>177</v>
      </c>
      <c r="E212" s="157" t="s">
        <v>19</v>
      </c>
      <c r="F212" s="158" t="s">
        <v>2587</v>
      </c>
      <c r="H212" s="159">
        <v>61.2</v>
      </c>
      <c r="I212" s="160"/>
      <c r="L212" s="156"/>
      <c r="M212" s="161"/>
      <c r="T212" s="162"/>
      <c r="AT212" s="157" t="s">
        <v>177</v>
      </c>
      <c r="AU212" s="157" t="s">
        <v>82</v>
      </c>
      <c r="AV212" s="13" t="s">
        <v>82</v>
      </c>
      <c r="AW212" s="13" t="s">
        <v>33</v>
      </c>
      <c r="AX212" s="13" t="s">
        <v>72</v>
      </c>
      <c r="AY212" s="157" t="s">
        <v>166</v>
      </c>
    </row>
    <row r="213" spans="2:51" s="12" customFormat="1" ht="11.25">
      <c r="B213" s="149"/>
      <c r="D213" s="150" t="s">
        <v>177</v>
      </c>
      <c r="E213" s="151" t="s">
        <v>19</v>
      </c>
      <c r="F213" s="152" t="s">
        <v>2562</v>
      </c>
      <c r="H213" s="151" t="s">
        <v>19</v>
      </c>
      <c r="I213" s="153"/>
      <c r="L213" s="149"/>
      <c r="M213" s="154"/>
      <c r="T213" s="155"/>
      <c r="AT213" s="151" t="s">
        <v>177</v>
      </c>
      <c r="AU213" s="151" t="s">
        <v>82</v>
      </c>
      <c r="AV213" s="12" t="s">
        <v>80</v>
      </c>
      <c r="AW213" s="12" t="s">
        <v>33</v>
      </c>
      <c r="AX213" s="12" t="s">
        <v>72</v>
      </c>
      <c r="AY213" s="151" t="s">
        <v>166</v>
      </c>
    </row>
    <row r="214" spans="2:51" s="13" customFormat="1" ht="11.25">
      <c r="B214" s="156"/>
      <c r="D214" s="150" t="s">
        <v>177</v>
      </c>
      <c r="E214" s="157" t="s">
        <v>19</v>
      </c>
      <c r="F214" s="158" t="s">
        <v>2588</v>
      </c>
      <c r="H214" s="159">
        <v>47.6</v>
      </c>
      <c r="I214" s="160"/>
      <c r="L214" s="156"/>
      <c r="M214" s="161"/>
      <c r="T214" s="162"/>
      <c r="AT214" s="157" t="s">
        <v>177</v>
      </c>
      <c r="AU214" s="157" t="s">
        <v>82</v>
      </c>
      <c r="AV214" s="13" t="s">
        <v>82</v>
      </c>
      <c r="AW214" s="13" t="s">
        <v>33</v>
      </c>
      <c r="AX214" s="13" t="s">
        <v>72</v>
      </c>
      <c r="AY214" s="157" t="s">
        <v>166</v>
      </c>
    </row>
    <row r="215" spans="2:51" s="12" customFormat="1" ht="11.25">
      <c r="B215" s="149"/>
      <c r="D215" s="150" t="s">
        <v>177</v>
      </c>
      <c r="E215" s="151" t="s">
        <v>19</v>
      </c>
      <c r="F215" s="152" t="s">
        <v>2564</v>
      </c>
      <c r="H215" s="151" t="s">
        <v>19</v>
      </c>
      <c r="I215" s="153"/>
      <c r="L215" s="149"/>
      <c r="M215" s="154"/>
      <c r="T215" s="155"/>
      <c r="AT215" s="151" t="s">
        <v>177</v>
      </c>
      <c r="AU215" s="151" t="s">
        <v>82</v>
      </c>
      <c r="AV215" s="12" t="s">
        <v>80</v>
      </c>
      <c r="AW215" s="12" t="s">
        <v>33</v>
      </c>
      <c r="AX215" s="12" t="s">
        <v>72</v>
      </c>
      <c r="AY215" s="151" t="s">
        <v>166</v>
      </c>
    </row>
    <row r="216" spans="2:51" s="13" customFormat="1" ht="11.25">
      <c r="B216" s="156"/>
      <c r="D216" s="150" t="s">
        <v>177</v>
      </c>
      <c r="E216" s="157" t="s">
        <v>19</v>
      </c>
      <c r="F216" s="158" t="s">
        <v>2589</v>
      </c>
      <c r="H216" s="159">
        <v>10</v>
      </c>
      <c r="I216" s="160"/>
      <c r="L216" s="156"/>
      <c r="M216" s="161"/>
      <c r="T216" s="162"/>
      <c r="AT216" s="157" t="s">
        <v>177</v>
      </c>
      <c r="AU216" s="157" t="s">
        <v>82</v>
      </c>
      <c r="AV216" s="13" t="s">
        <v>82</v>
      </c>
      <c r="AW216" s="13" t="s">
        <v>33</v>
      </c>
      <c r="AX216" s="13" t="s">
        <v>72</v>
      </c>
      <c r="AY216" s="157" t="s">
        <v>166</v>
      </c>
    </row>
    <row r="217" spans="2:51" s="13" customFormat="1" ht="11.25">
      <c r="B217" s="156"/>
      <c r="D217" s="150" t="s">
        <v>177</v>
      </c>
      <c r="E217" s="157" t="s">
        <v>19</v>
      </c>
      <c r="F217" s="158" t="s">
        <v>2590</v>
      </c>
      <c r="H217" s="159">
        <v>24</v>
      </c>
      <c r="I217" s="160"/>
      <c r="L217" s="156"/>
      <c r="M217" s="161"/>
      <c r="T217" s="162"/>
      <c r="AT217" s="157" t="s">
        <v>177</v>
      </c>
      <c r="AU217" s="157" t="s">
        <v>82</v>
      </c>
      <c r="AV217" s="13" t="s">
        <v>82</v>
      </c>
      <c r="AW217" s="13" t="s">
        <v>33</v>
      </c>
      <c r="AX217" s="13" t="s">
        <v>72</v>
      </c>
      <c r="AY217" s="157" t="s">
        <v>166</v>
      </c>
    </row>
    <row r="218" spans="2:51" s="12" customFormat="1" ht="11.25">
      <c r="B218" s="149"/>
      <c r="D218" s="150" t="s">
        <v>177</v>
      </c>
      <c r="E218" s="151" t="s">
        <v>19</v>
      </c>
      <c r="F218" s="152" t="s">
        <v>2567</v>
      </c>
      <c r="H218" s="151" t="s">
        <v>19</v>
      </c>
      <c r="I218" s="153"/>
      <c r="L218" s="149"/>
      <c r="M218" s="154"/>
      <c r="T218" s="155"/>
      <c r="AT218" s="151" t="s">
        <v>177</v>
      </c>
      <c r="AU218" s="151" t="s">
        <v>82</v>
      </c>
      <c r="AV218" s="12" t="s">
        <v>80</v>
      </c>
      <c r="AW218" s="12" t="s">
        <v>33</v>
      </c>
      <c r="AX218" s="12" t="s">
        <v>72</v>
      </c>
      <c r="AY218" s="151" t="s">
        <v>166</v>
      </c>
    </row>
    <row r="219" spans="2:51" s="13" customFormat="1" ht="11.25">
      <c r="B219" s="156"/>
      <c r="D219" s="150" t="s">
        <v>177</v>
      </c>
      <c r="E219" s="157" t="s">
        <v>19</v>
      </c>
      <c r="F219" s="158" t="s">
        <v>2591</v>
      </c>
      <c r="H219" s="159">
        <v>65</v>
      </c>
      <c r="I219" s="160"/>
      <c r="L219" s="156"/>
      <c r="M219" s="161"/>
      <c r="T219" s="162"/>
      <c r="AT219" s="157" t="s">
        <v>177</v>
      </c>
      <c r="AU219" s="157" t="s">
        <v>82</v>
      </c>
      <c r="AV219" s="13" t="s">
        <v>82</v>
      </c>
      <c r="AW219" s="13" t="s">
        <v>33</v>
      </c>
      <c r="AX219" s="13" t="s">
        <v>72</v>
      </c>
      <c r="AY219" s="157" t="s">
        <v>166</v>
      </c>
    </row>
    <row r="220" spans="2:51" s="12" customFormat="1" ht="11.25">
      <c r="B220" s="149"/>
      <c r="D220" s="150" t="s">
        <v>177</v>
      </c>
      <c r="E220" s="151" t="s">
        <v>19</v>
      </c>
      <c r="F220" s="152" t="s">
        <v>2569</v>
      </c>
      <c r="H220" s="151" t="s">
        <v>19</v>
      </c>
      <c r="I220" s="153"/>
      <c r="L220" s="149"/>
      <c r="M220" s="154"/>
      <c r="T220" s="155"/>
      <c r="AT220" s="151" t="s">
        <v>177</v>
      </c>
      <c r="AU220" s="151" t="s">
        <v>82</v>
      </c>
      <c r="AV220" s="12" t="s">
        <v>80</v>
      </c>
      <c r="AW220" s="12" t="s">
        <v>33</v>
      </c>
      <c r="AX220" s="12" t="s">
        <v>72</v>
      </c>
      <c r="AY220" s="151" t="s">
        <v>166</v>
      </c>
    </row>
    <row r="221" spans="2:51" s="13" customFormat="1" ht="11.25">
      <c r="B221" s="156"/>
      <c r="D221" s="150" t="s">
        <v>177</v>
      </c>
      <c r="E221" s="157" t="s">
        <v>19</v>
      </c>
      <c r="F221" s="158" t="s">
        <v>2592</v>
      </c>
      <c r="H221" s="159">
        <v>64.400000000000006</v>
      </c>
      <c r="I221" s="160"/>
      <c r="L221" s="156"/>
      <c r="M221" s="161"/>
      <c r="T221" s="162"/>
      <c r="AT221" s="157" t="s">
        <v>177</v>
      </c>
      <c r="AU221" s="157" t="s">
        <v>82</v>
      </c>
      <c r="AV221" s="13" t="s">
        <v>82</v>
      </c>
      <c r="AW221" s="13" t="s">
        <v>33</v>
      </c>
      <c r="AX221" s="13" t="s">
        <v>72</v>
      </c>
      <c r="AY221" s="157" t="s">
        <v>166</v>
      </c>
    </row>
    <row r="222" spans="2:51" s="12" customFormat="1" ht="11.25">
      <c r="B222" s="149"/>
      <c r="D222" s="150" t="s">
        <v>177</v>
      </c>
      <c r="E222" s="151" t="s">
        <v>19</v>
      </c>
      <c r="F222" s="152" t="s">
        <v>2571</v>
      </c>
      <c r="H222" s="151" t="s">
        <v>19</v>
      </c>
      <c r="I222" s="153"/>
      <c r="L222" s="149"/>
      <c r="M222" s="154"/>
      <c r="T222" s="155"/>
      <c r="AT222" s="151" t="s">
        <v>177</v>
      </c>
      <c r="AU222" s="151" t="s">
        <v>82</v>
      </c>
      <c r="AV222" s="12" t="s">
        <v>80</v>
      </c>
      <c r="AW222" s="12" t="s">
        <v>33</v>
      </c>
      <c r="AX222" s="12" t="s">
        <v>72</v>
      </c>
      <c r="AY222" s="151" t="s">
        <v>166</v>
      </c>
    </row>
    <row r="223" spans="2:51" s="13" customFormat="1" ht="11.25">
      <c r="B223" s="156"/>
      <c r="D223" s="150" t="s">
        <v>177</v>
      </c>
      <c r="E223" s="157" t="s">
        <v>19</v>
      </c>
      <c r="F223" s="158" t="s">
        <v>2593</v>
      </c>
      <c r="H223" s="159">
        <v>78.2</v>
      </c>
      <c r="I223" s="160"/>
      <c r="L223" s="156"/>
      <c r="M223" s="161"/>
      <c r="T223" s="162"/>
      <c r="AT223" s="157" t="s">
        <v>177</v>
      </c>
      <c r="AU223" s="157" t="s">
        <v>82</v>
      </c>
      <c r="AV223" s="13" t="s">
        <v>82</v>
      </c>
      <c r="AW223" s="13" t="s">
        <v>33</v>
      </c>
      <c r="AX223" s="13" t="s">
        <v>72</v>
      </c>
      <c r="AY223" s="157" t="s">
        <v>166</v>
      </c>
    </row>
    <row r="224" spans="2:51" s="14" customFormat="1" ht="11.25">
      <c r="B224" s="163"/>
      <c r="D224" s="150" t="s">
        <v>177</v>
      </c>
      <c r="E224" s="164" t="s">
        <v>19</v>
      </c>
      <c r="F224" s="165" t="s">
        <v>206</v>
      </c>
      <c r="H224" s="166">
        <v>877.6</v>
      </c>
      <c r="I224" s="167"/>
      <c r="L224" s="163"/>
      <c r="M224" s="168"/>
      <c r="T224" s="169"/>
      <c r="AT224" s="164" t="s">
        <v>177</v>
      </c>
      <c r="AU224" s="164" t="s">
        <v>82</v>
      </c>
      <c r="AV224" s="14" t="s">
        <v>173</v>
      </c>
      <c r="AW224" s="14" t="s">
        <v>33</v>
      </c>
      <c r="AX224" s="14" t="s">
        <v>80</v>
      </c>
      <c r="AY224" s="164" t="s">
        <v>166</v>
      </c>
    </row>
    <row r="225" spans="2:65" s="1" customFormat="1" ht="44.25" customHeight="1">
      <c r="B225" s="33"/>
      <c r="C225" s="132" t="s">
        <v>246</v>
      </c>
      <c r="D225" s="132" t="s">
        <v>168</v>
      </c>
      <c r="E225" s="133" t="s">
        <v>2594</v>
      </c>
      <c r="F225" s="134" t="s">
        <v>2595</v>
      </c>
      <c r="G225" s="135" t="s">
        <v>188</v>
      </c>
      <c r="H225" s="136">
        <v>877.6</v>
      </c>
      <c r="I225" s="137"/>
      <c r="J225" s="138">
        <f>ROUND(I225*H225,2)</f>
        <v>0</v>
      </c>
      <c r="K225" s="134" t="s">
        <v>172</v>
      </c>
      <c r="L225" s="33"/>
      <c r="M225" s="139" t="s">
        <v>19</v>
      </c>
      <c r="N225" s="140" t="s">
        <v>43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173</v>
      </c>
      <c r="AT225" s="143" t="s">
        <v>168</v>
      </c>
      <c r="AU225" s="143" t="s">
        <v>82</v>
      </c>
      <c r="AY225" s="18" t="s">
        <v>166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80</v>
      </c>
      <c r="BK225" s="144">
        <f>ROUND(I225*H225,2)</f>
        <v>0</v>
      </c>
      <c r="BL225" s="18" t="s">
        <v>173</v>
      </c>
      <c r="BM225" s="143" t="s">
        <v>2596</v>
      </c>
    </row>
    <row r="226" spans="2:65" s="1" customFormat="1" ht="11.25">
      <c r="B226" s="33"/>
      <c r="D226" s="145" t="s">
        <v>175</v>
      </c>
      <c r="F226" s="146" t="s">
        <v>2597</v>
      </c>
      <c r="I226" s="147"/>
      <c r="L226" s="33"/>
      <c r="M226" s="148"/>
      <c r="T226" s="54"/>
      <c r="AT226" s="18" t="s">
        <v>175</v>
      </c>
      <c r="AU226" s="18" t="s">
        <v>82</v>
      </c>
    </row>
    <row r="227" spans="2:65" s="1" customFormat="1" ht="24.2" customHeight="1">
      <c r="B227" s="33"/>
      <c r="C227" s="132" t="s">
        <v>253</v>
      </c>
      <c r="D227" s="132" t="s">
        <v>168</v>
      </c>
      <c r="E227" s="133" t="s">
        <v>2598</v>
      </c>
      <c r="F227" s="134" t="s">
        <v>2599</v>
      </c>
      <c r="G227" s="135" t="s">
        <v>188</v>
      </c>
      <c r="H227" s="136">
        <v>410.8</v>
      </c>
      <c r="I227" s="137"/>
      <c r="J227" s="138">
        <f>ROUND(I227*H227,2)</f>
        <v>0</v>
      </c>
      <c r="K227" s="134" t="s">
        <v>172</v>
      </c>
      <c r="L227" s="33"/>
      <c r="M227" s="139" t="s">
        <v>19</v>
      </c>
      <c r="N227" s="140" t="s">
        <v>43</v>
      </c>
      <c r="P227" s="141">
        <f>O227*H227</f>
        <v>0</v>
      </c>
      <c r="Q227" s="141">
        <v>6.9999999999999999E-4</v>
      </c>
      <c r="R227" s="141">
        <f>Q227*H227</f>
        <v>0.28755999999999998</v>
      </c>
      <c r="S227" s="141">
        <v>0</v>
      </c>
      <c r="T227" s="142">
        <f>S227*H227</f>
        <v>0</v>
      </c>
      <c r="AR227" s="143" t="s">
        <v>173</v>
      </c>
      <c r="AT227" s="143" t="s">
        <v>168</v>
      </c>
      <c r="AU227" s="143" t="s">
        <v>82</v>
      </c>
      <c r="AY227" s="18" t="s">
        <v>166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8" t="s">
        <v>80</v>
      </c>
      <c r="BK227" s="144">
        <f>ROUND(I227*H227,2)</f>
        <v>0</v>
      </c>
      <c r="BL227" s="18" t="s">
        <v>173</v>
      </c>
      <c r="BM227" s="143" t="s">
        <v>2600</v>
      </c>
    </row>
    <row r="228" spans="2:65" s="1" customFormat="1" ht="11.25">
      <c r="B228" s="33"/>
      <c r="D228" s="145" t="s">
        <v>175</v>
      </c>
      <c r="F228" s="146" t="s">
        <v>2601</v>
      </c>
      <c r="I228" s="147"/>
      <c r="L228" s="33"/>
      <c r="M228" s="148"/>
      <c r="T228" s="54"/>
      <c r="AT228" s="18" t="s">
        <v>175</v>
      </c>
      <c r="AU228" s="18" t="s">
        <v>82</v>
      </c>
    </row>
    <row r="229" spans="2:65" s="12" customFormat="1" ht="11.25">
      <c r="B229" s="149"/>
      <c r="D229" s="150" t="s">
        <v>177</v>
      </c>
      <c r="E229" s="151" t="s">
        <v>19</v>
      </c>
      <c r="F229" s="152" t="s">
        <v>2525</v>
      </c>
      <c r="H229" s="151" t="s">
        <v>19</v>
      </c>
      <c r="I229" s="153"/>
      <c r="L229" s="149"/>
      <c r="M229" s="154"/>
      <c r="T229" s="155"/>
      <c r="AT229" s="151" t="s">
        <v>177</v>
      </c>
      <c r="AU229" s="151" t="s">
        <v>82</v>
      </c>
      <c r="AV229" s="12" t="s">
        <v>80</v>
      </c>
      <c r="AW229" s="12" t="s">
        <v>33</v>
      </c>
      <c r="AX229" s="12" t="s">
        <v>72</v>
      </c>
      <c r="AY229" s="151" t="s">
        <v>166</v>
      </c>
    </row>
    <row r="230" spans="2:65" s="12" customFormat="1" ht="22.5">
      <c r="B230" s="149"/>
      <c r="D230" s="150" t="s">
        <v>177</v>
      </c>
      <c r="E230" s="151" t="s">
        <v>19</v>
      </c>
      <c r="F230" s="152" t="s">
        <v>2602</v>
      </c>
      <c r="H230" s="151" t="s">
        <v>19</v>
      </c>
      <c r="I230" s="153"/>
      <c r="L230" s="149"/>
      <c r="M230" s="154"/>
      <c r="T230" s="155"/>
      <c r="AT230" s="151" t="s">
        <v>177</v>
      </c>
      <c r="AU230" s="151" t="s">
        <v>82</v>
      </c>
      <c r="AV230" s="12" t="s">
        <v>80</v>
      </c>
      <c r="AW230" s="12" t="s">
        <v>33</v>
      </c>
      <c r="AX230" s="12" t="s">
        <v>72</v>
      </c>
      <c r="AY230" s="151" t="s">
        <v>166</v>
      </c>
    </row>
    <row r="231" spans="2:65" s="12" customFormat="1" ht="11.25">
      <c r="B231" s="149"/>
      <c r="D231" s="150" t="s">
        <v>177</v>
      </c>
      <c r="E231" s="151" t="s">
        <v>19</v>
      </c>
      <c r="F231" s="152" t="s">
        <v>2510</v>
      </c>
      <c r="H231" s="151" t="s">
        <v>19</v>
      </c>
      <c r="I231" s="153"/>
      <c r="L231" s="149"/>
      <c r="M231" s="154"/>
      <c r="T231" s="155"/>
      <c r="AT231" s="151" t="s">
        <v>177</v>
      </c>
      <c r="AU231" s="151" t="s">
        <v>82</v>
      </c>
      <c r="AV231" s="12" t="s">
        <v>80</v>
      </c>
      <c r="AW231" s="12" t="s">
        <v>33</v>
      </c>
      <c r="AX231" s="12" t="s">
        <v>72</v>
      </c>
      <c r="AY231" s="151" t="s">
        <v>166</v>
      </c>
    </row>
    <row r="232" spans="2:65" s="12" customFormat="1" ht="11.25">
      <c r="B232" s="149"/>
      <c r="D232" s="150" t="s">
        <v>177</v>
      </c>
      <c r="E232" s="151" t="s">
        <v>19</v>
      </c>
      <c r="F232" s="152" t="s">
        <v>2534</v>
      </c>
      <c r="H232" s="151" t="s">
        <v>19</v>
      </c>
      <c r="I232" s="153"/>
      <c r="L232" s="149"/>
      <c r="M232" s="154"/>
      <c r="T232" s="155"/>
      <c r="AT232" s="151" t="s">
        <v>177</v>
      </c>
      <c r="AU232" s="151" t="s">
        <v>82</v>
      </c>
      <c r="AV232" s="12" t="s">
        <v>80</v>
      </c>
      <c r="AW232" s="12" t="s">
        <v>33</v>
      </c>
      <c r="AX232" s="12" t="s">
        <v>72</v>
      </c>
      <c r="AY232" s="151" t="s">
        <v>166</v>
      </c>
    </row>
    <row r="233" spans="2:65" s="12" customFormat="1" ht="11.25">
      <c r="B233" s="149"/>
      <c r="D233" s="150" t="s">
        <v>177</v>
      </c>
      <c r="E233" s="151" t="s">
        <v>19</v>
      </c>
      <c r="F233" s="152" t="s">
        <v>2603</v>
      </c>
      <c r="H233" s="151" t="s">
        <v>19</v>
      </c>
      <c r="I233" s="153"/>
      <c r="L233" s="149"/>
      <c r="M233" s="154"/>
      <c r="T233" s="155"/>
      <c r="AT233" s="151" t="s">
        <v>177</v>
      </c>
      <c r="AU233" s="151" t="s">
        <v>82</v>
      </c>
      <c r="AV233" s="12" t="s">
        <v>80</v>
      </c>
      <c r="AW233" s="12" t="s">
        <v>33</v>
      </c>
      <c r="AX233" s="12" t="s">
        <v>72</v>
      </c>
      <c r="AY233" s="151" t="s">
        <v>166</v>
      </c>
    </row>
    <row r="234" spans="2:65" s="13" customFormat="1" ht="11.25">
      <c r="B234" s="156"/>
      <c r="D234" s="150" t="s">
        <v>177</v>
      </c>
      <c r="E234" s="157" t="s">
        <v>19</v>
      </c>
      <c r="F234" s="158" t="s">
        <v>2604</v>
      </c>
      <c r="H234" s="159">
        <v>135.07</v>
      </c>
      <c r="I234" s="160"/>
      <c r="L234" s="156"/>
      <c r="M234" s="161"/>
      <c r="T234" s="162"/>
      <c r="AT234" s="157" t="s">
        <v>177</v>
      </c>
      <c r="AU234" s="157" t="s">
        <v>82</v>
      </c>
      <c r="AV234" s="13" t="s">
        <v>82</v>
      </c>
      <c r="AW234" s="13" t="s">
        <v>33</v>
      </c>
      <c r="AX234" s="13" t="s">
        <v>72</v>
      </c>
      <c r="AY234" s="157" t="s">
        <v>166</v>
      </c>
    </row>
    <row r="235" spans="2:65" s="13" customFormat="1" ht="11.25">
      <c r="B235" s="156"/>
      <c r="D235" s="150" t="s">
        <v>177</v>
      </c>
      <c r="E235" s="157" t="s">
        <v>19</v>
      </c>
      <c r="F235" s="158" t="s">
        <v>2605</v>
      </c>
      <c r="H235" s="159">
        <v>87.4</v>
      </c>
      <c r="I235" s="160"/>
      <c r="L235" s="156"/>
      <c r="M235" s="161"/>
      <c r="T235" s="162"/>
      <c r="AT235" s="157" t="s">
        <v>177</v>
      </c>
      <c r="AU235" s="157" t="s">
        <v>82</v>
      </c>
      <c r="AV235" s="13" t="s">
        <v>82</v>
      </c>
      <c r="AW235" s="13" t="s">
        <v>33</v>
      </c>
      <c r="AX235" s="13" t="s">
        <v>72</v>
      </c>
      <c r="AY235" s="157" t="s">
        <v>166</v>
      </c>
    </row>
    <row r="236" spans="2:65" s="15" customFormat="1" ht="11.25">
      <c r="B236" s="180"/>
      <c r="D236" s="150" t="s">
        <v>177</v>
      </c>
      <c r="E236" s="181" t="s">
        <v>19</v>
      </c>
      <c r="F236" s="182" t="s">
        <v>410</v>
      </c>
      <c r="H236" s="183">
        <v>222.47</v>
      </c>
      <c r="I236" s="184"/>
      <c r="L236" s="180"/>
      <c r="M236" s="185"/>
      <c r="T236" s="186"/>
      <c r="AT236" s="181" t="s">
        <v>177</v>
      </c>
      <c r="AU236" s="181" t="s">
        <v>82</v>
      </c>
      <c r="AV236" s="15" t="s">
        <v>185</v>
      </c>
      <c r="AW236" s="15" t="s">
        <v>33</v>
      </c>
      <c r="AX236" s="15" t="s">
        <v>72</v>
      </c>
      <c r="AY236" s="181" t="s">
        <v>166</v>
      </c>
    </row>
    <row r="237" spans="2:65" s="12" customFormat="1" ht="11.25">
      <c r="B237" s="149"/>
      <c r="D237" s="150" t="s">
        <v>177</v>
      </c>
      <c r="E237" s="151" t="s">
        <v>19</v>
      </c>
      <c r="F237" s="152" t="s">
        <v>2606</v>
      </c>
      <c r="H237" s="151" t="s">
        <v>19</v>
      </c>
      <c r="I237" s="153"/>
      <c r="L237" s="149"/>
      <c r="M237" s="154"/>
      <c r="T237" s="155"/>
      <c r="AT237" s="151" t="s">
        <v>177</v>
      </c>
      <c r="AU237" s="151" t="s">
        <v>82</v>
      </c>
      <c r="AV237" s="12" t="s">
        <v>80</v>
      </c>
      <c r="AW237" s="12" t="s">
        <v>33</v>
      </c>
      <c r="AX237" s="12" t="s">
        <v>72</v>
      </c>
      <c r="AY237" s="151" t="s">
        <v>166</v>
      </c>
    </row>
    <row r="238" spans="2:65" s="12" customFormat="1" ht="11.25">
      <c r="B238" s="149"/>
      <c r="D238" s="150" t="s">
        <v>177</v>
      </c>
      <c r="E238" s="151" t="s">
        <v>19</v>
      </c>
      <c r="F238" s="152" t="s">
        <v>2527</v>
      </c>
      <c r="H238" s="151" t="s">
        <v>19</v>
      </c>
      <c r="I238" s="153"/>
      <c r="L238" s="149"/>
      <c r="M238" s="154"/>
      <c r="T238" s="155"/>
      <c r="AT238" s="151" t="s">
        <v>177</v>
      </c>
      <c r="AU238" s="151" t="s">
        <v>82</v>
      </c>
      <c r="AV238" s="12" t="s">
        <v>80</v>
      </c>
      <c r="AW238" s="12" t="s">
        <v>33</v>
      </c>
      <c r="AX238" s="12" t="s">
        <v>72</v>
      </c>
      <c r="AY238" s="151" t="s">
        <v>166</v>
      </c>
    </row>
    <row r="239" spans="2:65" s="13" customFormat="1" ht="11.25">
      <c r="B239" s="156"/>
      <c r="D239" s="150" t="s">
        <v>177</v>
      </c>
      <c r="E239" s="157" t="s">
        <v>19</v>
      </c>
      <c r="F239" s="158" t="s">
        <v>2607</v>
      </c>
      <c r="H239" s="159">
        <v>121.9</v>
      </c>
      <c r="I239" s="160"/>
      <c r="L239" s="156"/>
      <c r="M239" s="161"/>
      <c r="T239" s="162"/>
      <c r="AT239" s="157" t="s">
        <v>177</v>
      </c>
      <c r="AU239" s="157" t="s">
        <v>82</v>
      </c>
      <c r="AV239" s="13" t="s">
        <v>82</v>
      </c>
      <c r="AW239" s="13" t="s">
        <v>33</v>
      </c>
      <c r="AX239" s="13" t="s">
        <v>72</v>
      </c>
      <c r="AY239" s="157" t="s">
        <v>166</v>
      </c>
    </row>
    <row r="240" spans="2:65" s="12" customFormat="1" ht="22.5">
      <c r="B240" s="149"/>
      <c r="D240" s="150" t="s">
        <v>177</v>
      </c>
      <c r="E240" s="151" t="s">
        <v>19</v>
      </c>
      <c r="F240" s="152" t="s">
        <v>2608</v>
      </c>
      <c r="H240" s="151" t="s">
        <v>19</v>
      </c>
      <c r="I240" s="153"/>
      <c r="L240" s="149"/>
      <c r="M240" s="154"/>
      <c r="T240" s="155"/>
      <c r="AT240" s="151" t="s">
        <v>177</v>
      </c>
      <c r="AU240" s="151" t="s">
        <v>82</v>
      </c>
      <c r="AV240" s="12" t="s">
        <v>80</v>
      </c>
      <c r="AW240" s="12" t="s">
        <v>33</v>
      </c>
      <c r="AX240" s="12" t="s">
        <v>72</v>
      </c>
      <c r="AY240" s="151" t="s">
        <v>166</v>
      </c>
    </row>
    <row r="241" spans="2:65" s="12" customFormat="1" ht="11.25">
      <c r="B241" s="149"/>
      <c r="D241" s="150" t="s">
        <v>177</v>
      </c>
      <c r="E241" s="151" t="s">
        <v>19</v>
      </c>
      <c r="F241" s="152" t="s">
        <v>2534</v>
      </c>
      <c r="H241" s="151" t="s">
        <v>19</v>
      </c>
      <c r="I241" s="153"/>
      <c r="L241" s="149"/>
      <c r="M241" s="154"/>
      <c r="T241" s="155"/>
      <c r="AT241" s="151" t="s">
        <v>177</v>
      </c>
      <c r="AU241" s="151" t="s">
        <v>82</v>
      </c>
      <c r="AV241" s="12" t="s">
        <v>80</v>
      </c>
      <c r="AW241" s="12" t="s">
        <v>33</v>
      </c>
      <c r="AX241" s="12" t="s">
        <v>72</v>
      </c>
      <c r="AY241" s="151" t="s">
        <v>166</v>
      </c>
    </row>
    <row r="242" spans="2:65" s="13" customFormat="1" ht="11.25">
      <c r="B242" s="156"/>
      <c r="D242" s="150" t="s">
        <v>177</v>
      </c>
      <c r="E242" s="157" t="s">
        <v>19</v>
      </c>
      <c r="F242" s="158" t="s">
        <v>2609</v>
      </c>
      <c r="H242" s="159">
        <v>66.430000000000007</v>
      </c>
      <c r="I242" s="160"/>
      <c r="L242" s="156"/>
      <c r="M242" s="161"/>
      <c r="T242" s="162"/>
      <c r="AT242" s="157" t="s">
        <v>177</v>
      </c>
      <c r="AU242" s="157" t="s">
        <v>82</v>
      </c>
      <c r="AV242" s="13" t="s">
        <v>82</v>
      </c>
      <c r="AW242" s="13" t="s">
        <v>33</v>
      </c>
      <c r="AX242" s="13" t="s">
        <v>72</v>
      </c>
      <c r="AY242" s="157" t="s">
        <v>166</v>
      </c>
    </row>
    <row r="243" spans="2:65" s="15" customFormat="1" ht="11.25">
      <c r="B243" s="180"/>
      <c r="D243" s="150" t="s">
        <v>177</v>
      </c>
      <c r="E243" s="181" t="s">
        <v>19</v>
      </c>
      <c r="F243" s="182" t="s">
        <v>410</v>
      </c>
      <c r="H243" s="183">
        <v>188.33</v>
      </c>
      <c r="I243" s="184"/>
      <c r="L243" s="180"/>
      <c r="M243" s="185"/>
      <c r="T243" s="186"/>
      <c r="AT243" s="181" t="s">
        <v>177</v>
      </c>
      <c r="AU243" s="181" t="s">
        <v>82</v>
      </c>
      <c r="AV243" s="15" t="s">
        <v>185</v>
      </c>
      <c r="AW243" s="15" t="s">
        <v>33</v>
      </c>
      <c r="AX243" s="15" t="s">
        <v>72</v>
      </c>
      <c r="AY243" s="181" t="s">
        <v>166</v>
      </c>
    </row>
    <row r="244" spans="2:65" s="14" customFormat="1" ht="11.25">
      <c r="B244" s="163"/>
      <c r="D244" s="150" t="s">
        <v>177</v>
      </c>
      <c r="E244" s="164" t="s">
        <v>19</v>
      </c>
      <c r="F244" s="165" t="s">
        <v>206</v>
      </c>
      <c r="H244" s="166">
        <v>410.8</v>
      </c>
      <c r="I244" s="167"/>
      <c r="L244" s="163"/>
      <c r="M244" s="168"/>
      <c r="T244" s="169"/>
      <c r="AT244" s="164" t="s">
        <v>177</v>
      </c>
      <c r="AU244" s="164" t="s">
        <v>82</v>
      </c>
      <c r="AV244" s="14" t="s">
        <v>173</v>
      </c>
      <c r="AW244" s="14" t="s">
        <v>33</v>
      </c>
      <c r="AX244" s="14" t="s">
        <v>80</v>
      </c>
      <c r="AY244" s="164" t="s">
        <v>166</v>
      </c>
    </row>
    <row r="245" spans="2:65" s="1" customFormat="1" ht="44.25" customHeight="1">
      <c r="B245" s="33"/>
      <c r="C245" s="132" t="s">
        <v>8</v>
      </c>
      <c r="D245" s="132" t="s">
        <v>168</v>
      </c>
      <c r="E245" s="133" t="s">
        <v>2610</v>
      </c>
      <c r="F245" s="134" t="s">
        <v>2611</v>
      </c>
      <c r="G245" s="135" t="s">
        <v>188</v>
      </c>
      <c r="H245" s="136">
        <v>410.8</v>
      </c>
      <c r="I245" s="137"/>
      <c r="J245" s="138">
        <f>ROUND(I245*H245,2)</f>
        <v>0</v>
      </c>
      <c r="K245" s="134" t="s">
        <v>172</v>
      </c>
      <c r="L245" s="33"/>
      <c r="M245" s="139" t="s">
        <v>19</v>
      </c>
      <c r="N245" s="140" t="s">
        <v>43</v>
      </c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AR245" s="143" t="s">
        <v>173</v>
      </c>
      <c r="AT245" s="143" t="s">
        <v>168</v>
      </c>
      <c r="AU245" s="143" t="s">
        <v>82</v>
      </c>
      <c r="AY245" s="18" t="s">
        <v>166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8" t="s">
        <v>80</v>
      </c>
      <c r="BK245" s="144">
        <f>ROUND(I245*H245,2)</f>
        <v>0</v>
      </c>
      <c r="BL245" s="18" t="s">
        <v>173</v>
      </c>
      <c r="BM245" s="143" t="s">
        <v>2612</v>
      </c>
    </row>
    <row r="246" spans="2:65" s="1" customFormat="1" ht="11.25">
      <c r="B246" s="33"/>
      <c r="D246" s="145" t="s">
        <v>175</v>
      </c>
      <c r="F246" s="146" t="s">
        <v>2613</v>
      </c>
      <c r="I246" s="147"/>
      <c r="L246" s="33"/>
      <c r="M246" s="148"/>
      <c r="T246" s="54"/>
      <c r="AT246" s="18" t="s">
        <v>175</v>
      </c>
      <c r="AU246" s="18" t="s">
        <v>82</v>
      </c>
    </row>
    <row r="247" spans="2:65" s="1" customFormat="1" ht="62.65" customHeight="1">
      <c r="B247" s="33"/>
      <c r="C247" s="132" t="s">
        <v>263</v>
      </c>
      <c r="D247" s="132" t="s">
        <v>168</v>
      </c>
      <c r="E247" s="133" t="s">
        <v>2614</v>
      </c>
      <c r="F247" s="134" t="s">
        <v>2615</v>
      </c>
      <c r="G247" s="135" t="s">
        <v>197</v>
      </c>
      <c r="H247" s="136">
        <v>1114.5139999999999</v>
      </c>
      <c r="I247" s="137"/>
      <c r="J247" s="138">
        <f>ROUND(I247*H247,2)</f>
        <v>0</v>
      </c>
      <c r="K247" s="134" t="s">
        <v>172</v>
      </c>
      <c r="L247" s="33"/>
      <c r="M247" s="139" t="s">
        <v>19</v>
      </c>
      <c r="N247" s="140" t="s">
        <v>43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173</v>
      </c>
      <c r="AT247" s="143" t="s">
        <v>168</v>
      </c>
      <c r="AU247" s="143" t="s">
        <v>82</v>
      </c>
      <c r="AY247" s="18" t="s">
        <v>166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80</v>
      </c>
      <c r="BK247" s="144">
        <f>ROUND(I247*H247,2)</f>
        <v>0</v>
      </c>
      <c r="BL247" s="18" t="s">
        <v>173</v>
      </c>
      <c r="BM247" s="143" t="s">
        <v>2616</v>
      </c>
    </row>
    <row r="248" spans="2:65" s="1" customFormat="1" ht="11.25">
      <c r="B248" s="33"/>
      <c r="D248" s="145" t="s">
        <v>175</v>
      </c>
      <c r="F248" s="146" t="s">
        <v>2617</v>
      </c>
      <c r="I248" s="147"/>
      <c r="L248" s="33"/>
      <c r="M248" s="148"/>
      <c r="T248" s="54"/>
      <c r="AT248" s="18" t="s">
        <v>175</v>
      </c>
      <c r="AU248" s="18" t="s">
        <v>82</v>
      </c>
    </row>
    <row r="249" spans="2:65" s="12" customFormat="1" ht="11.25">
      <c r="B249" s="149"/>
      <c r="D249" s="150" t="s">
        <v>177</v>
      </c>
      <c r="E249" s="151" t="s">
        <v>19</v>
      </c>
      <c r="F249" s="152" t="s">
        <v>238</v>
      </c>
      <c r="H249" s="151" t="s">
        <v>19</v>
      </c>
      <c r="I249" s="153"/>
      <c r="L249" s="149"/>
      <c r="M249" s="154"/>
      <c r="T249" s="155"/>
      <c r="AT249" s="151" t="s">
        <v>177</v>
      </c>
      <c r="AU249" s="151" t="s">
        <v>82</v>
      </c>
      <c r="AV249" s="12" t="s">
        <v>80</v>
      </c>
      <c r="AW249" s="12" t="s">
        <v>33</v>
      </c>
      <c r="AX249" s="12" t="s">
        <v>72</v>
      </c>
      <c r="AY249" s="151" t="s">
        <v>166</v>
      </c>
    </row>
    <row r="250" spans="2:65" s="13" customFormat="1" ht="11.25">
      <c r="B250" s="156"/>
      <c r="D250" s="150" t="s">
        <v>177</v>
      </c>
      <c r="E250" s="157" t="s">
        <v>19</v>
      </c>
      <c r="F250" s="158" t="s">
        <v>2618</v>
      </c>
      <c r="H250" s="159">
        <v>1114.5139999999999</v>
      </c>
      <c r="I250" s="160"/>
      <c r="L250" s="156"/>
      <c r="M250" s="161"/>
      <c r="T250" s="162"/>
      <c r="AT250" s="157" t="s">
        <v>177</v>
      </c>
      <c r="AU250" s="157" t="s">
        <v>82</v>
      </c>
      <c r="AV250" s="13" t="s">
        <v>82</v>
      </c>
      <c r="AW250" s="13" t="s">
        <v>33</v>
      </c>
      <c r="AX250" s="13" t="s">
        <v>80</v>
      </c>
      <c r="AY250" s="157" t="s">
        <v>166</v>
      </c>
    </row>
    <row r="251" spans="2:65" s="1" customFormat="1" ht="62.65" customHeight="1">
      <c r="B251" s="33"/>
      <c r="C251" s="132" t="s">
        <v>270</v>
      </c>
      <c r="D251" s="132" t="s">
        <v>168</v>
      </c>
      <c r="E251" s="133" t="s">
        <v>2619</v>
      </c>
      <c r="F251" s="134" t="s">
        <v>2620</v>
      </c>
      <c r="G251" s="135" t="s">
        <v>197</v>
      </c>
      <c r="H251" s="136">
        <v>647.26099999999997</v>
      </c>
      <c r="I251" s="137"/>
      <c r="J251" s="138">
        <f>ROUND(I251*H251,2)</f>
        <v>0</v>
      </c>
      <c r="K251" s="134" t="s">
        <v>172</v>
      </c>
      <c r="L251" s="33"/>
      <c r="M251" s="139" t="s">
        <v>19</v>
      </c>
      <c r="N251" s="140" t="s">
        <v>43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173</v>
      </c>
      <c r="AT251" s="143" t="s">
        <v>168</v>
      </c>
      <c r="AU251" s="143" t="s">
        <v>82</v>
      </c>
      <c r="AY251" s="18" t="s">
        <v>166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8" t="s">
        <v>80</v>
      </c>
      <c r="BK251" s="144">
        <f>ROUND(I251*H251,2)</f>
        <v>0</v>
      </c>
      <c r="BL251" s="18" t="s">
        <v>173</v>
      </c>
      <c r="BM251" s="143" t="s">
        <v>2621</v>
      </c>
    </row>
    <row r="252" spans="2:65" s="1" customFormat="1" ht="11.25">
      <c r="B252" s="33"/>
      <c r="D252" s="145" t="s">
        <v>175</v>
      </c>
      <c r="F252" s="146" t="s">
        <v>2622</v>
      </c>
      <c r="I252" s="147"/>
      <c r="L252" s="33"/>
      <c r="M252" s="148"/>
      <c r="T252" s="54"/>
      <c r="AT252" s="18" t="s">
        <v>175</v>
      </c>
      <c r="AU252" s="18" t="s">
        <v>82</v>
      </c>
    </row>
    <row r="253" spans="2:65" s="12" customFormat="1" ht="11.25">
      <c r="B253" s="149"/>
      <c r="D253" s="150" t="s">
        <v>177</v>
      </c>
      <c r="E253" s="151" t="s">
        <v>19</v>
      </c>
      <c r="F253" s="152" t="s">
        <v>2623</v>
      </c>
      <c r="H253" s="151" t="s">
        <v>19</v>
      </c>
      <c r="I253" s="153"/>
      <c r="L253" s="149"/>
      <c r="M253" s="154"/>
      <c r="T253" s="155"/>
      <c r="AT253" s="151" t="s">
        <v>177</v>
      </c>
      <c r="AU253" s="151" t="s">
        <v>82</v>
      </c>
      <c r="AV253" s="12" t="s">
        <v>80</v>
      </c>
      <c r="AW253" s="12" t="s">
        <v>33</v>
      </c>
      <c r="AX253" s="12" t="s">
        <v>72</v>
      </c>
      <c r="AY253" s="151" t="s">
        <v>166</v>
      </c>
    </row>
    <row r="254" spans="2:65" s="13" customFormat="1" ht="11.25">
      <c r="B254" s="156"/>
      <c r="D254" s="150" t="s">
        <v>177</v>
      </c>
      <c r="E254" s="157" t="s">
        <v>19</v>
      </c>
      <c r="F254" s="158" t="s">
        <v>2624</v>
      </c>
      <c r="H254" s="159">
        <v>376.95</v>
      </c>
      <c r="I254" s="160"/>
      <c r="L254" s="156"/>
      <c r="M254" s="161"/>
      <c r="T254" s="162"/>
      <c r="AT254" s="157" t="s">
        <v>177</v>
      </c>
      <c r="AU254" s="157" t="s">
        <v>82</v>
      </c>
      <c r="AV254" s="13" t="s">
        <v>82</v>
      </c>
      <c r="AW254" s="13" t="s">
        <v>33</v>
      </c>
      <c r="AX254" s="13" t="s">
        <v>72</v>
      </c>
      <c r="AY254" s="157" t="s">
        <v>166</v>
      </c>
    </row>
    <row r="255" spans="2:65" s="13" customFormat="1" ht="11.25">
      <c r="B255" s="156"/>
      <c r="D255" s="150" t="s">
        <v>177</v>
      </c>
      <c r="E255" s="157" t="s">
        <v>19</v>
      </c>
      <c r="F255" s="158" t="s">
        <v>2625</v>
      </c>
      <c r="H255" s="159">
        <v>846.375</v>
      </c>
      <c r="I255" s="160"/>
      <c r="L255" s="156"/>
      <c r="M255" s="161"/>
      <c r="T255" s="162"/>
      <c r="AT255" s="157" t="s">
        <v>177</v>
      </c>
      <c r="AU255" s="157" t="s">
        <v>82</v>
      </c>
      <c r="AV255" s="13" t="s">
        <v>82</v>
      </c>
      <c r="AW255" s="13" t="s">
        <v>33</v>
      </c>
      <c r="AX255" s="13" t="s">
        <v>72</v>
      </c>
      <c r="AY255" s="157" t="s">
        <v>166</v>
      </c>
    </row>
    <row r="256" spans="2:65" s="13" customFormat="1" ht="11.25">
      <c r="B256" s="156"/>
      <c r="D256" s="150" t="s">
        <v>177</v>
      </c>
      <c r="E256" s="157" t="s">
        <v>19</v>
      </c>
      <c r="F256" s="158" t="s">
        <v>2626</v>
      </c>
      <c r="H256" s="159">
        <v>538.45000000000005</v>
      </c>
      <c r="I256" s="160"/>
      <c r="L256" s="156"/>
      <c r="M256" s="161"/>
      <c r="T256" s="162"/>
      <c r="AT256" s="157" t="s">
        <v>177</v>
      </c>
      <c r="AU256" s="157" t="s">
        <v>82</v>
      </c>
      <c r="AV256" s="13" t="s">
        <v>82</v>
      </c>
      <c r="AW256" s="13" t="s">
        <v>33</v>
      </c>
      <c r="AX256" s="13" t="s">
        <v>72</v>
      </c>
      <c r="AY256" s="157" t="s">
        <v>166</v>
      </c>
    </row>
    <row r="257" spans="2:65" s="15" customFormat="1" ht="11.25">
      <c r="B257" s="180"/>
      <c r="D257" s="150" t="s">
        <v>177</v>
      </c>
      <c r="E257" s="181" t="s">
        <v>19</v>
      </c>
      <c r="F257" s="182" t="s">
        <v>410</v>
      </c>
      <c r="H257" s="183">
        <v>1761.7750000000001</v>
      </c>
      <c r="I257" s="184"/>
      <c r="L257" s="180"/>
      <c r="M257" s="185"/>
      <c r="T257" s="186"/>
      <c r="AT257" s="181" t="s">
        <v>177</v>
      </c>
      <c r="AU257" s="181" t="s">
        <v>82</v>
      </c>
      <c r="AV257" s="15" t="s">
        <v>185</v>
      </c>
      <c r="AW257" s="15" t="s">
        <v>33</v>
      </c>
      <c r="AX257" s="15" t="s">
        <v>72</v>
      </c>
      <c r="AY257" s="181" t="s">
        <v>166</v>
      </c>
    </row>
    <row r="258" spans="2:65" s="12" customFormat="1" ht="11.25">
      <c r="B258" s="149"/>
      <c r="D258" s="150" t="s">
        <v>177</v>
      </c>
      <c r="E258" s="151" t="s">
        <v>19</v>
      </c>
      <c r="F258" s="152" t="s">
        <v>2627</v>
      </c>
      <c r="H258" s="151" t="s">
        <v>19</v>
      </c>
      <c r="I258" s="153"/>
      <c r="L258" s="149"/>
      <c r="M258" s="154"/>
      <c r="T258" s="155"/>
      <c r="AT258" s="151" t="s">
        <v>177</v>
      </c>
      <c r="AU258" s="151" t="s">
        <v>82</v>
      </c>
      <c r="AV258" s="12" t="s">
        <v>80</v>
      </c>
      <c r="AW258" s="12" t="s">
        <v>33</v>
      </c>
      <c r="AX258" s="12" t="s">
        <v>72</v>
      </c>
      <c r="AY258" s="151" t="s">
        <v>166</v>
      </c>
    </row>
    <row r="259" spans="2:65" s="13" customFormat="1" ht="11.25">
      <c r="B259" s="156"/>
      <c r="D259" s="150" t="s">
        <v>177</v>
      </c>
      <c r="E259" s="157" t="s">
        <v>19</v>
      </c>
      <c r="F259" s="158" t="s">
        <v>2628</v>
      </c>
      <c r="H259" s="159">
        <v>-1114.5139999999999</v>
      </c>
      <c r="I259" s="160"/>
      <c r="L259" s="156"/>
      <c r="M259" s="161"/>
      <c r="T259" s="162"/>
      <c r="AT259" s="157" t="s">
        <v>177</v>
      </c>
      <c r="AU259" s="157" t="s">
        <v>82</v>
      </c>
      <c r="AV259" s="13" t="s">
        <v>82</v>
      </c>
      <c r="AW259" s="13" t="s">
        <v>33</v>
      </c>
      <c r="AX259" s="13" t="s">
        <v>72</v>
      </c>
      <c r="AY259" s="157" t="s">
        <v>166</v>
      </c>
    </row>
    <row r="260" spans="2:65" s="14" customFormat="1" ht="11.25">
      <c r="B260" s="163"/>
      <c r="D260" s="150" t="s">
        <v>177</v>
      </c>
      <c r="E260" s="164" t="s">
        <v>19</v>
      </c>
      <c r="F260" s="165" t="s">
        <v>206</v>
      </c>
      <c r="H260" s="166">
        <v>647.26100000000019</v>
      </c>
      <c r="I260" s="167"/>
      <c r="L260" s="163"/>
      <c r="M260" s="168"/>
      <c r="T260" s="169"/>
      <c r="AT260" s="164" t="s">
        <v>177</v>
      </c>
      <c r="AU260" s="164" t="s">
        <v>82</v>
      </c>
      <c r="AV260" s="14" t="s">
        <v>173</v>
      </c>
      <c r="AW260" s="14" t="s">
        <v>33</v>
      </c>
      <c r="AX260" s="14" t="s">
        <v>80</v>
      </c>
      <c r="AY260" s="164" t="s">
        <v>166</v>
      </c>
    </row>
    <row r="261" spans="2:65" s="1" customFormat="1" ht="66.75" customHeight="1">
      <c r="B261" s="33"/>
      <c r="C261" s="132" t="s">
        <v>276</v>
      </c>
      <c r="D261" s="132" t="s">
        <v>168</v>
      </c>
      <c r="E261" s="133" t="s">
        <v>2629</v>
      </c>
      <c r="F261" s="134" t="s">
        <v>2630</v>
      </c>
      <c r="G261" s="135" t="s">
        <v>197</v>
      </c>
      <c r="H261" s="136">
        <v>3236.3049999999998</v>
      </c>
      <c r="I261" s="137"/>
      <c r="J261" s="138">
        <f>ROUND(I261*H261,2)</f>
        <v>0</v>
      </c>
      <c r="K261" s="134" t="s">
        <v>172</v>
      </c>
      <c r="L261" s="33"/>
      <c r="M261" s="139" t="s">
        <v>19</v>
      </c>
      <c r="N261" s="140" t="s">
        <v>43</v>
      </c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43" t="s">
        <v>173</v>
      </c>
      <c r="AT261" s="143" t="s">
        <v>168</v>
      </c>
      <c r="AU261" s="143" t="s">
        <v>82</v>
      </c>
      <c r="AY261" s="18" t="s">
        <v>166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8" t="s">
        <v>80</v>
      </c>
      <c r="BK261" s="144">
        <f>ROUND(I261*H261,2)</f>
        <v>0</v>
      </c>
      <c r="BL261" s="18" t="s">
        <v>173</v>
      </c>
      <c r="BM261" s="143" t="s">
        <v>2631</v>
      </c>
    </row>
    <row r="262" spans="2:65" s="1" customFormat="1" ht="11.25">
      <c r="B262" s="33"/>
      <c r="D262" s="145" t="s">
        <v>175</v>
      </c>
      <c r="F262" s="146" t="s">
        <v>2632</v>
      </c>
      <c r="I262" s="147"/>
      <c r="L262" s="33"/>
      <c r="M262" s="148"/>
      <c r="T262" s="54"/>
      <c r="AT262" s="18" t="s">
        <v>175</v>
      </c>
      <c r="AU262" s="18" t="s">
        <v>82</v>
      </c>
    </row>
    <row r="263" spans="2:65" s="13" customFormat="1" ht="11.25">
      <c r="B263" s="156"/>
      <c r="D263" s="150" t="s">
        <v>177</v>
      </c>
      <c r="F263" s="158" t="s">
        <v>2633</v>
      </c>
      <c r="H263" s="159">
        <v>3236.3049999999998</v>
      </c>
      <c r="I263" s="160"/>
      <c r="L263" s="156"/>
      <c r="M263" s="161"/>
      <c r="T263" s="162"/>
      <c r="AT263" s="157" t="s">
        <v>177</v>
      </c>
      <c r="AU263" s="157" t="s">
        <v>82</v>
      </c>
      <c r="AV263" s="13" t="s">
        <v>82</v>
      </c>
      <c r="AW263" s="13" t="s">
        <v>4</v>
      </c>
      <c r="AX263" s="13" t="s">
        <v>80</v>
      </c>
      <c r="AY263" s="157" t="s">
        <v>166</v>
      </c>
    </row>
    <row r="264" spans="2:65" s="1" customFormat="1" ht="44.25" customHeight="1">
      <c r="B264" s="33"/>
      <c r="C264" s="132" t="s">
        <v>283</v>
      </c>
      <c r="D264" s="132" t="s">
        <v>168</v>
      </c>
      <c r="E264" s="133" t="s">
        <v>2634</v>
      </c>
      <c r="F264" s="134" t="s">
        <v>2635</v>
      </c>
      <c r="G264" s="135" t="s">
        <v>197</v>
      </c>
      <c r="H264" s="136">
        <v>1114.5139999999999</v>
      </c>
      <c r="I264" s="137"/>
      <c r="J264" s="138">
        <f>ROUND(I264*H264,2)</f>
        <v>0</v>
      </c>
      <c r="K264" s="134" t="s">
        <v>172</v>
      </c>
      <c r="L264" s="33"/>
      <c r="M264" s="139" t="s">
        <v>19</v>
      </c>
      <c r="N264" s="140" t="s">
        <v>43</v>
      </c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43" t="s">
        <v>173</v>
      </c>
      <c r="AT264" s="143" t="s">
        <v>168</v>
      </c>
      <c r="AU264" s="143" t="s">
        <v>82</v>
      </c>
      <c r="AY264" s="18" t="s">
        <v>166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8" t="s">
        <v>80</v>
      </c>
      <c r="BK264" s="144">
        <f>ROUND(I264*H264,2)</f>
        <v>0</v>
      </c>
      <c r="BL264" s="18" t="s">
        <v>173</v>
      </c>
      <c r="BM264" s="143" t="s">
        <v>2636</v>
      </c>
    </row>
    <row r="265" spans="2:65" s="1" customFormat="1" ht="11.25">
      <c r="B265" s="33"/>
      <c r="D265" s="145" t="s">
        <v>175</v>
      </c>
      <c r="F265" s="146" t="s">
        <v>2637</v>
      </c>
      <c r="I265" s="147"/>
      <c r="L265" s="33"/>
      <c r="M265" s="148"/>
      <c r="T265" s="54"/>
      <c r="AT265" s="18" t="s">
        <v>175</v>
      </c>
      <c r="AU265" s="18" t="s">
        <v>82</v>
      </c>
    </row>
    <row r="266" spans="2:65" s="12" customFormat="1" ht="11.25">
      <c r="B266" s="149"/>
      <c r="D266" s="150" t="s">
        <v>177</v>
      </c>
      <c r="E266" s="151" t="s">
        <v>19</v>
      </c>
      <c r="F266" s="152" t="s">
        <v>238</v>
      </c>
      <c r="H266" s="151" t="s">
        <v>19</v>
      </c>
      <c r="I266" s="153"/>
      <c r="L266" s="149"/>
      <c r="M266" s="154"/>
      <c r="T266" s="155"/>
      <c r="AT266" s="151" t="s">
        <v>177</v>
      </c>
      <c r="AU266" s="151" t="s">
        <v>82</v>
      </c>
      <c r="AV266" s="12" t="s">
        <v>80</v>
      </c>
      <c r="AW266" s="12" t="s">
        <v>33</v>
      </c>
      <c r="AX266" s="12" t="s">
        <v>72</v>
      </c>
      <c r="AY266" s="151" t="s">
        <v>166</v>
      </c>
    </row>
    <row r="267" spans="2:65" s="13" customFormat="1" ht="11.25">
      <c r="B267" s="156"/>
      <c r="D267" s="150" t="s">
        <v>177</v>
      </c>
      <c r="E267" s="157" t="s">
        <v>19</v>
      </c>
      <c r="F267" s="158" t="s">
        <v>2618</v>
      </c>
      <c r="H267" s="159">
        <v>1114.5139999999999</v>
      </c>
      <c r="I267" s="160"/>
      <c r="L267" s="156"/>
      <c r="M267" s="161"/>
      <c r="T267" s="162"/>
      <c r="AT267" s="157" t="s">
        <v>177</v>
      </c>
      <c r="AU267" s="157" t="s">
        <v>82</v>
      </c>
      <c r="AV267" s="13" t="s">
        <v>82</v>
      </c>
      <c r="AW267" s="13" t="s">
        <v>33</v>
      </c>
      <c r="AX267" s="13" t="s">
        <v>80</v>
      </c>
      <c r="AY267" s="157" t="s">
        <v>166</v>
      </c>
    </row>
    <row r="268" spans="2:65" s="1" customFormat="1" ht="44.25" customHeight="1">
      <c r="B268" s="33"/>
      <c r="C268" s="132" t="s">
        <v>289</v>
      </c>
      <c r="D268" s="132" t="s">
        <v>168</v>
      </c>
      <c r="E268" s="133" t="s">
        <v>2638</v>
      </c>
      <c r="F268" s="134" t="s">
        <v>2639</v>
      </c>
      <c r="G268" s="135" t="s">
        <v>341</v>
      </c>
      <c r="H268" s="136">
        <v>1747.605</v>
      </c>
      <c r="I268" s="137"/>
      <c r="J268" s="138">
        <f>ROUND(I268*H268,2)</f>
        <v>0</v>
      </c>
      <c r="K268" s="134" t="s">
        <v>172</v>
      </c>
      <c r="L268" s="33"/>
      <c r="M268" s="139" t="s">
        <v>19</v>
      </c>
      <c r="N268" s="140" t="s">
        <v>43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173</v>
      </c>
      <c r="AT268" s="143" t="s">
        <v>168</v>
      </c>
      <c r="AU268" s="143" t="s">
        <v>82</v>
      </c>
      <c r="AY268" s="18" t="s">
        <v>166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8" t="s">
        <v>80</v>
      </c>
      <c r="BK268" s="144">
        <f>ROUND(I268*H268,2)</f>
        <v>0</v>
      </c>
      <c r="BL268" s="18" t="s">
        <v>173</v>
      </c>
      <c r="BM268" s="143" t="s">
        <v>2640</v>
      </c>
    </row>
    <row r="269" spans="2:65" s="1" customFormat="1" ht="11.25">
      <c r="B269" s="33"/>
      <c r="D269" s="145" t="s">
        <v>175</v>
      </c>
      <c r="F269" s="146" t="s">
        <v>2641</v>
      </c>
      <c r="I269" s="147"/>
      <c r="L269" s="33"/>
      <c r="M269" s="148"/>
      <c r="T269" s="54"/>
      <c r="AT269" s="18" t="s">
        <v>175</v>
      </c>
      <c r="AU269" s="18" t="s">
        <v>82</v>
      </c>
    </row>
    <row r="270" spans="2:65" s="13" customFormat="1" ht="11.25">
      <c r="B270" s="156"/>
      <c r="D270" s="150" t="s">
        <v>177</v>
      </c>
      <c r="F270" s="158" t="s">
        <v>2642</v>
      </c>
      <c r="H270" s="159">
        <v>1747.605</v>
      </c>
      <c r="I270" s="160"/>
      <c r="L270" s="156"/>
      <c r="M270" s="161"/>
      <c r="T270" s="162"/>
      <c r="AT270" s="157" t="s">
        <v>177</v>
      </c>
      <c r="AU270" s="157" t="s">
        <v>82</v>
      </c>
      <c r="AV270" s="13" t="s">
        <v>82</v>
      </c>
      <c r="AW270" s="13" t="s">
        <v>4</v>
      </c>
      <c r="AX270" s="13" t="s">
        <v>80</v>
      </c>
      <c r="AY270" s="157" t="s">
        <v>166</v>
      </c>
    </row>
    <row r="271" spans="2:65" s="1" customFormat="1" ht="37.9" customHeight="1">
      <c r="B271" s="33"/>
      <c r="C271" s="132" t="s">
        <v>294</v>
      </c>
      <c r="D271" s="132" t="s">
        <v>168</v>
      </c>
      <c r="E271" s="133" t="s">
        <v>2643</v>
      </c>
      <c r="F271" s="134" t="s">
        <v>2644</v>
      </c>
      <c r="G271" s="135" t="s">
        <v>197</v>
      </c>
      <c r="H271" s="136">
        <v>647.26099999999997</v>
      </c>
      <c r="I271" s="137"/>
      <c r="J271" s="138">
        <f>ROUND(I271*H271,2)</f>
        <v>0</v>
      </c>
      <c r="K271" s="134" t="s">
        <v>172</v>
      </c>
      <c r="L271" s="33"/>
      <c r="M271" s="139" t="s">
        <v>19</v>
      </c>
      <c r="N271" s="140" t="s">
        <v>43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173</v>
      </c>
      <c r="AT271" s="143" t="s">
        <v>168</v>
      </c>
      <c r="AU271" s="143" t="s">
        <v>82</v>
      </c>
      <c r="AY271" s="18" t="s">
        <v>166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8" t="s">
        <v>80</v>
      </c>
      <c r="BK271" s="144">
        <f>ROUND(I271*H271,2)</f>
        <v>0</v>
      </c>
      <c r="BL271" s="18" t="s">
        <v>173</v>
      </c>
      <c r="BM271" s="143" t="s">
        <v>2645</v>
      </c>
    </row>
    <row r="272" spans="2:65" s="1" customFormat="1" ht="11.25">
      <c r="B272" s="33"/>
      <c r="D272" s="145" t="s">
        <v>175</v>
      </c>
      <c r="F272" s="146" t="s">
        <v>2646</v>
      </c>
      <c r="I272" s="147"/>
      <c r="L272" s="33"/>
      <c r="M272" s="148"/>
      <c r="T272" s="54"/>
      <c r="AT272" s="18" t="s">
        <v>175</v>
      </c>
      <c r="AU272" s="18" t="s">
        <v>82</v>
      </c>
    </row>
    <row r="273" spans="2:65" s="1" customFormat="1" ht="44.25" customHeight="1">
      <c r="B273" s="33"/>
      <c r="C273" s="132" t="s">
        <v>299</v>
      </c>
      <c r="D273" s="132" t="s">
        <v>168</v>
      </c>
      <c r="E273" s="133" t="s">
        <v>2647</v>
      </c>
      <c r="F273" s="134" t="s">
        <v>2648</v>
      </c>
      <c r="G273" s="135" t="s">
        <v>197</v>
      </c>
      <c r="H273" s="136">
        <v>833.87</v>
      </c>
      <c r="I273" s="137"/>
      <c r="J273" s="138">
        <f>ROUND(I273*H273,2)</f>
        <v>0</v>
      </c>
      <c r="K273" s="134" t="s">
        <v>172</v>
      </c>
      <c r="L273" s="33"/>
      <c r="M273" s="139" t="s">
        <v>19</v>
      </c>
      <c r="N273" s="140" t="s">
        <v>43</v>
      </c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AR273" s="143" t="s">
        <v>173</v>
      </c>
      <c r="AT273" s="143" t="s">
        <v>168</v>
      </c>
      <c r="AU273" s="143" t="s">
        <v>82</v>
      </c>
      <c r="AY273" s="18" t="s">
        <v>166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8" t="s">
        <v>80</v>
      </c>
      <c r="BK273" s="144">
        <f>ROUND(I273*H273,2)</f>
        <v>0</v>
      </c>
      <c r="BL273" s="18" t="s">
        <v>173</v>
      </c>
      <c r="BM273" s="143" t="s">
        <v>2649</v>
      </c>
    </row>
    <row r="274" spans="2:65" s="1" customFormat="1" ht="11.25">
      <c r="B274" s="33"/>
      <c r="D274" s="145" t="s">
        <v>175</v>
      </c>
      <c r="F274" s="146" t="s">
        <v>2650</v>
      </c>
      <c r="I274" s="147"/>
      <c r="L274" s="33"/>
      <c r="M274" s="148"/>
      <c r="T274" s="54"/>
      <c r="AT274" s="18" t="s">
        <v>175</v>
      </c>
      <c r="AU274" s="18" t="s">
        <v>82</v>
      </c>
    </row>
    <row r="275" spans="2:65" s="12" customFormat="1" ht="11.25">
      <c r="B275" s="149"/>
      <c r="D275" s="150" t="s">
        <v>177</v>
      </c>
      <c r="E275" s="151" t="s">
        <v>19</v>
      </c>
      <c r="F275" s="152" t="s">
        <v>2525</v>
      </c>
      <c r="H275" s="151" t="s">
        <v>19</v>
      </c>
      <c r="I275" s="153"/>
      <c r="L275" s="149"/>
      <c r="M275" s="154"/>
      <c r="T275" s="155"/>
      <c r="AT275" s="151" t="s">
        <v>177</v>
      </c>
      <c r="AU275" s="151" t="s">
        <v>82</v>
      </c>
      <c r="AV275" s="12" t="s">
        <v>80</v>
      </c>
      <c r="AW275" s="12" t="s">
        <v>33</v>
      </c>
      <c r="AX275" s="12" t="s">
        <v>72</v>
      </c>
      <c r="AY275" s="151" t="s">
        <v>166</v>
      </c>
    </row>
    <row r="276" spans="2:65" s="12" customFormat="1" ht="22.5">
      <c r="B276" s="149"/>
      <c r="D276" s="150" t="s">
        <v>177</v>
      </c>
      <c r="E276" s="151" t="s">
        <v>19</v>
      </c>
      <c r="F276" s="152" t="s">
        <v>2526</v>
      </c>
      <c r="H276" s="151" t="s">
        <v>19</v>
      </c>
      <c r="I276" s="153"/>
      <c r="L276" s="149"/>
      <c r="M276" s="154"/>
      <c r="T276" s="155"/>
      <c r="AT276" s="151" t="s">
        <v>177</v>
      </c>
      <c r="AU276" s="151" t="s">
        <v>82</v>
      </c>
      <c r="AV276" s="12" t="s">
        <v>80</v>
      </c>
      <c r="AW276" s="12" t="s">
        <v>33</v>
      </c>
      <c r="AX276" s="12" t="s">
        <v>72</v>
      </c>
      <c r="AY276" s="151" t="s">
        <v>166</v>
      </c>
    </row>
    <row r="277" spans="2:65" s="12" customFormat="1" ht="11.25">
      <c r="B277" s="149"/>
      <c r="D277" s="150" t="s">
        <v>177</v>
      </c>
      <c r="E277" s="151" t="s">
        <v>19</v>
      </c>
      <c r="F277" s="152" t="s">
        <v>2527</v>
      </c>
      <c r="H277" s="151" t="s">
        <v>19</v>
      </c>
      <c r="I277" s="153"/>
      <c r="L277" s="149"/>
      <c r="M277" s="154"/>
      <c r="T277" s="155"/>
      <c r="AT277" s="151" t="s">
        <v>177</v>
      </c>
      <c r="AU277" s="151" t="s">
        <v>82</v>
      </c>
      <c r="AV277" s="12" t="s">
        <v>80</v>
      </c>
      <c r="AW277" s="12" t="s">
        <v>33</v>
      </c>
      <c r="AX277" s="12" t="s">
        <v>72</v>
      </c>
      <c r="AY277" s="151" t="s">
        <v>166</v>
      </c>
    </row>
    <row r="278" spans="2:65" s="13" customFormat="1" ht="11.25">
      <c r="B278" s="156"/>
      <c r="D278" s="150" t="s">
        <v>177</v>
      </c>
      <c r="E278" s="157" t="s">
        <v>19</v>
      </c>
      <c r="F278" s="158" t="s">
        <v>2651</v>
      </c>
      <c r="H278" s="159">
        <v>8.64</v>
      </c>
      <c r="I278" s="160"/>
      <c r="L278" s="156"/>
      <c r="M278" s="161"/>
      <c r="T278" s="162"/>
      <c r="AT278" s="157" t="s">
        <v>177</v>
      </c>
      <c r="AU278" s="157" t="s">
        <v>82</v>
      </c>
      <c r="AV278" s="13" t="s">
        <v>82</v>
      </c>
      <c r="AW278" s="13" t="s">
        <v>33</v>
      </c>
      <c r="AX278" s="13" t="s">
        <v>72</v>
      </c>
      <c r="AY278" s="157" t="s">
        <v>166</v>
      </c>
    </row>
    <row r="279" spans="2:65" s="13" customFormat="1" ht="11.25">
      <c r="B279" s="156"/>
      <c r="D279" s="150" t="s">
        <v>177</v>
      </c>
      <c r="E279" s="157" t="s">
        <v>19</v>
      </c>
      <c r="F279" s="158" t="s">
        <v>2652</v>
      </c>
      <c r="H279" s="159">
        <v>72.900000000000006</v>
      </c>
      <c r="I279" s="160"/>
      <c r="L279" s="156"/>
      <c r="M279" s="161"/>
      <c r="T279" s="162"/>
      <c r="AT279" s="157" t="s">
        <v>177</v>
      </c>
      <c r="AU279" s="157" t="s">
        <v>82</v>
      </c>
      <c r="AV279" s="13" t="s">
        <v>82</v>
      </c>
      <c r="AW279" s="13" t="s">
        <v>33</v>
      </c>
      <c r="AX279" s="13" t="s">
        <v>72</v>
      </c>
      <c r="AY279" s="157" t="s">
        <v>166</v>
      </c>
    </row>
    <row r="280" spans="2:65" s="13" customFormat="1" ht="11.25">
      <c r="B280" s="156"/>
      <c r="D280" s="150" t="s">
        <v>177</v>
      </c>
      <c r="E280" s="157" t="s">
        <v>19</v>
      </c>
      <c r="F280" s="158" t="s">
        <v>2653</v>
      </c>
      <c r="H280" s="159">
        <v>52.65</v>
      </c>
      <c r="I280" s="160"/>
      <c r="L280" s="156"/>
      <c r="M280" s="161"/>
      <c r="T280" s="162"/>
      <c r="AT280" s="157" t="s">
        <v>177</v>
      </c>
      <c r="AU280" s="157" t="s">
        <v>82</v>
      </c>
      <c r="AV280" s="13" t="s">
        <v>82</v>
      </c>
      <c r="AW280" s="13" t="s">
        <v>33</v>
      </c>
      <c r="AX280" s="13" t="s">
        <v>72</v>
      </c>
      <c r="AY280" s="157" t="s">
        <v>166</v>
      </c>
    </row>
    <row r="281" spans="2:65" s="12" customFormat="1" ht="22.5">
      <c r="B281" s="149"/>
      <c r="D281" s="150" t="s">
        <v>177</v>
      </c>
      <c r="E281" s="151" t="s">
        <v>19</v>
      </c>
      <c r="F281" s="152" t="s">
        <v>2531</v>
      </c>
      <c r="H281" s="151" t="s">
        <v>19</v>
      </c>
      <c r="I281" s="153"/>
      <c r="L281" s="149"/>
      <c r="M281" s="154"/>
      <c r="T281" s="155"/>
      <c r="AT281" s="151" t="s">
        <v>177</v>
      </c>
      <c r="AU281" s="151" t="s">
        <v>82</v>
      </c>
      <c r="AV281" s="12" t="s">
        <v>80</v>
      </c>
      <c r="AW281" s="12" t="s">
        <v>33</v>
      </c>
      <c r="AX281" s="12" t="s">
        <v>72</v>
      </c>
      <c r="AY281" s="151" t="s">
        <v>166</v>
      </c>
    </row>
    <row r="282" spans="2:65" s="12" customFormat="1" ht="11.25">
      <c r="B282" s="149"/>
      <c r="D282" s="150" t="s">
        <v>177</v>
      </c>
      <c r="E282" s="151" t="s">
        <v>19</v>
      </c>
      <c r="F282" s="152" t="s">
        <v>2527</v>
      </c>
      <c r="H282" s="151" t="s">
        <v>19</v>
      </c>
      <c r="I282" s="153"/>
      <c r="L282" s="149"/>
      <c r="M282" s="154"/>
      <c r="T282" s="155"/>
      <c r="AT282" s="151" t="s">
        <v>177</v>
      </c>
      <c r="AU282" s="151" t="s">
        <v>82</v>
      </c>
      <c r="AV282" s="12" t="s">
        <v>80</v>
      </c>
      <c r="AW282" s="12" t="s">
        <v>33</v>
      </c>
      <c r="AX282" s="12" t="s">
        <v>72</v>
      </c>
      <c r="AY282" s="151" t="s">
        <v>166</v>
      </c>
    </row>
    <row r="283" spans="2:65" s="13" customFormat="1" ht="11.25">
      <c r="B283" s="156"/>
      <c r="D283" s="150" t="s">
        <v>177</v>
      </c>
      <c r="E283" s="157" t="s">
        <v>19</v>
      </c>
      <c r="F283" s="158" t="s">
        <v>2654</v>
      </c>
      <c r="H283" s="159">
        <v>79.234999999999999</v>
      </c>
      <c r="I283" s="160"/>
      <c r="L283" s="156"/>
      <c r="M283" s="161"/>
      <c r="T283" s="162"/>
      <c r="AT283" s="157" t="s">
        <v>177</v>
      </c>
      <c r="AU283" s="157" t="s">
        <v>82</v>
      </c>
      <c r="AV283" s="13" t="s">
        <v>82</v>
      </c>
      <c r="AW283" s="13" t="s">
        <v>33</v>
      </c>
      <c r="AX283" s="13" t="s">
        <v>72</v>
      </c>
      <c r="AY283" s="157" t="s">
        <v>166</v>
      </c>
    </row>
    <row r="284" spans="2:65" s="12" customFormat="1" ht="11.25">
      <c r="B284" s="149"/>
      <c r="D284" s="150" t="s">
        <v>177</v>
      </c>
      <c r="E284" s="151" t="s">
        <v>19</v>
      </c>
      <c r="F284" s="152" t="s">
        <v>2510</v>
      </c>
      <c r="H284" s="151" t="s">
        <v>19</v>
      </c>
      <c r="I284" s="153"/>
      <c r="L284" s="149"/>
      <c r="M284" s="154"/>
      <c r="T284" s="155"/>
      <c r="AT284" s="151" t="s">
        <v>177</v>
      </c>
      <c r="AU284" s="151" t="s">
        <v>82</v>
      </c>
      <c r="AV284" s="12" t="s">
        <v>80</v>
      </c>
      <c r="AW284" s="12" t="s">
        <v>33</v>
      </c>
      <c r="AX284" s="12" t="s">
        <v>72</v>
      </c>
      <c r="AY284" s="151" t="s">
        <v>166</v>
      </c>
    </row>
    <row r="285" spans="2:65" s="12" customFormat="1" ht="22.5">
      <c r="B285" s="149"/>
      <c r="D285" s="150" t="s">
        <v>177</v>
      </c>
      <c r="E285" s="151" t="s">
        <v>19</v>
      </c>
      <c r="F285" s="152" t="s">
        <v>2533</v>
      </c>
      <c r="H285" s="151" t="s">
        <v>19</v>
      </c>
      <c r="I285" s="153"/>
      <c r="L285" s="149"/>
      <c r="M285" s="154"/>
      <c r="T285" s="155"/>
      <c r="AT285" s="151" t="s">
        <v>177</v>
      </c>
      <c r="AU285" s="151" t="s">
        <v>82</v>
      </c>
      <c r="AV285" s="12" t="s">
        <v>80</v>
      </c>
      <c r="AW285" s="12" t="s">
        <v>33</v>
      </c>
      <c r="AX285" s="12" t="s">
        <v>72</v>
      </c>
      <c r="AY285" s="151" t="s">
        <v>166</v>
      </c>
    </row>
    <row r="286" spans="2:65" s="12" customFormat="1" ht="11.25">
      <c r="B286" s="149"/>
      <c r="D286" s="150" t="s">
        <v>177</v>
      </c>
      <c r="E286" s="151" t="s">
        <v>19</v>
      </c>
      <c r="F286" s="152" t="s">
        <v>2534</v>
      </c>
      <c r="H286" s="151" t="s">
        <v>19</v>
      </c>
      <c r="I286" s="153"/>
      <c r="L286" s="149"/>
      <c r="M286" s="154"/>
      <c r="T286" s="155"/>
      <c r="AT286" s="151" t="s">
        <v>177</v>
      </c>
      <c r="AU286" s="151" t="s">
        <v>82</v>
      </c>
      <c r="AV286" s="12" t="s">
        <v>80</v>
      </c>
      <c r="AW286" s="12" t="s">
        <v>33</v>
      </c>
      <c r="AX286" s="12" t="s">
        <v>72</v>
      </c>
      <c r="AY286" s="151" t="s">
        <v>166</v>
      </c>
    </row>
    <row r="287" spans="2:65" s="13" customFormat="1" ht="11.25">
      <c r="B287" s="156"/>
      <c r="D287" s="150" t="s">
        <v>177</v>
      </c>
      <c r="E287" s="157" t="s">
        <v>19</v>
      </c>
      <c r="F287" s="158" t="s">
        <v>2655</v>
      </c>
      <c r="H287" s="159">
        <v>63.875</v>
      </c>
      <c r="I287" s="160"/>
      <c r="L287" s="156"/>
      <c r="M287" s="161"/>
      <c r="T287" s="162"/>
      <c r="AT287" s="157" t="s">
        <v>177</v>
      </c>
      <c r="AU287" s="157" t="s">
        <v>82</v>
      </c>
      <c r="AV287" s="13" t="s">
        <v>82</v>
      </c>
      <c r="AW287" s="13" t="s">
        <v>33</v>
      </c>
      <c r="AX287" s="13" t="s">
        <v>72</v>
      </c>
      <c r="AY287" s="157" t="s">
        <v>166</v>
      </c>
    </row>
    <row r="288" spans="2:65" s="12" customFormat="1" ht="11.25">
      <c r="B288" s="149"/>
      <c r="D288" s="150" t="s">
        <v>177</v>
      </c>
      <c r="E288" s="151" t="s">
        <v>19</v>
      </c>
      <c r="F288" s="152" t="s">
        <v>2536</v>
      </c>
      <c r="H288" s="151" t="s">
        <v>19</v>
      </c>
      <c r="I288" s="153"/>
      <c r="L288" s="149"/>
      <c r="M288" s="154"/>
      <c r="T288" s="155"/>
      <c r="AT288" s="151" t="s">
        <v>177</v>
      </c>
      <c r="AU288" s="151" t="s">
        <v>82</v>
      </c>
      <c r="AV288" s="12" t="s">
        <v>80</v>
      </c>
      <c r="AW288" s="12" t="s">
        <v>33</v>
      </c>
      <c r="AX288" s="12" t="s">
        <v>72</v>
      </c>
      <c r="AY288" s="151" t="s">
        <v>166</v>
      </c>
    </row>
    <row r="289" spans="2:51" s="13" customFormat="1" ht="11.25">
      <c r="B289" s="156"/>
      <c r="D289" s="150" t="s">
        <v>177</v>
      </c>
      <c r="E289" s="157" t="s">
        <v>19</v>
      </c>
      <c r="F289" s="158" t="s">
        <v>2656</v>
      </c>
      <c r="H289" s="159">
        <v>129.875</v>
      </c>
      <c r="I289" s="160"/>
      <c r="L289" s="156"/>
      <c r="M289" s="161"/>
      <c r="T289" s="162"/>
      <c r="AT289" s="157" t="s">
        <v>177</v>
      </c>
      <c r="AU289" s="157" t="s">
        <v>82</v>
      </c>
      <c r="AV289" s="13" t="s">
        <v>82</v>
      </c>
      <c r="AW289" s="13" t="s">
        <v>33</v>
      </c>
      <c r="AX289" s="13" t="s">
        <v>72</v>
      </c>
      <c r="AY289" s="157" t="s">
        <v>166</v>
      </c>
    </row>
    <row r="290" spans="2:51" s="13" customFormat="1" ht="11.25">
      <c r="B290" s="156"/>
      <c r="D290" s="150" t="s">
        <v>177</v>
      </c>
      <c r="E290" s="157" t="s">
        <v>19</v>
      </c>
      <c r="F290" s="158" t="s">
        <v>2657</v>
      </c>
      <c r="H290" s="159">
        <v>85.5</v>
      </c>
      <c r="I290" s="160"/>
      <c r="L290" s="156"/>
      <c r="M290" s="161"/>
      <c r="T290" s="162"/>
      <c r="AT290" s="157" t="s">
        <v>177</v>
      </c>
      <c r="AU290" s="157" t="s">
        <v>82</v>
      </c>
      <c r="AV290" s="13" t="s">
        <v>82</v>
      </c>
      <c r="AW290" s="13" t="s">
        <v>33</v>
      </c>
      <c r="AX290" s="13" t="s">
        <v>72</v>
      </c>
      <c r="AY290" s="157" t="s">
        <v>166</v>
      </c>
    </row>
    <row r="291" spans="2:51" s="15" customFormat="1" ht="11.25">
      <c r="B291" s="180"/>
      <c r="D291" s="150" t="s">
        <v>177</v>
      </c>
      <c r="E291" s="181" t="s">
        <v>19</v>
      </c>
      <c r="F291" s="182" t="s">
        <v>410</v>
      </c>
      <c r="H291" s="183">
        <v>492.67500000000001</v>
      </c>
      <c r="I291" s="184"/>
      <c r="L291" s="180"/>
      <c r="M291" s="185"/>
      <c r="T291" s="186"/>
      <c r="AT291" s="181" t="s">
        <v>177</v>
      </c>
      <c r="AU291" s="181" t="s">
        <v>82</v>
      </c>
      <c r="AV291" s="15" t="s">
        <v>185</v>
      </c>
      <c r="AW291" s="15" t="s">
        <v>33</v>
      </c>
      <c r="AX291" s="15" t="s">
        <v>72</v>
      </c>
      <c r="AY291" s="181" t="s">
        <v>166</v>
      </c>
    </row>
    <row r="292" spans="2:51" s="12" customFormat="1" ht="11.25">
      <c r="B292" s="149"/>
      <c r="D292" s="150" t="s">
        <v>177</v>
      </c>
      <c r="E292" s="151" t="s">
        <v>19</v>
      </c>
      <c r="F292" s="152" t="s">
        <v>2549</v>
      </c>
      <c r="H292" s="151" t="s">
        <v>19</v>
      </c>
      <c r="I292" s="153"/>
      <c r="L292" s="149"/>
      <c r="M292" s="154"/>
      <c r="T292" s="155"/>
      <c r="AT292" s="151" t="s">
        <v>177</v>
      </c>
      <c r="AU292" s="151" t="s">
        <v>82</v>
      </c>
      <c r="AV292" s="12" t="s">
        <v>80</v>
      </c>
      <c r="AW292" s="12" t="s">
        <v>33</v>
      </c>
      <c r="AX292" s="12" t="s">
        <v>72</v>
      </c>
      <c r="AY292" s="151" t="s">
        <v>166</v>
      </c>
    </row>
    <row r="293" spans="2:51" s="12" customFormat="1" ht="11.25">
      <c r="B293" s="149"/>
      <c r="D293" s="150" t="s">
        <v>177</v>
      </c>
      <c r="E293" s="151" t="s">
        <v>19</v>
      </c>
      <c r="F293" s="152" t="s">
        <v>2658</v>
      </c>
      <c r="H293" s="151" t="s">
        <v>19</v>
      </c>
      <c r="I293" s="153"/>
      <c r="L293" s="149"/>
      <c r="M293" s="154"/>
      <c r="T293" s="155"/>
      <c r="AT293" s="151" t="s">
        <v>177</v>
      </c>
      <c r="AU293" s="151" t="s">
        <v>82</v>
      </c>
      <c r="AV293" s="12" t="s">
        <v>80</v>
      </c>
      <c r="AW293" s="12" t="s">
        <v>33</v>
      </c>
      <c r="AX293" s="12" t="s">
        <v>72</v>
      </c>
      <c r="AY293" s="151" t="s">
        <v>166</v>
      </c>
    </row>
    <row r="294" spans="2:51" s="13" customFormat="1" ht="11.25">
      <c r="B294" s="156"/>
      <c r="D294" s="150" t="s">
        <v>177</v>
      </c>
      <c r="E294" s="157" t="s">
        <v>19</v>
      </c>
      <c r="F294" s="158" t="s">
        <v>2659</v>
      </c>
      <c r="H294" s="159">
        <v>11.16</v>
      </c>
      <c r="I294" s="160"/>
      <c r="L294" s="156"/>
      <c r="M294" s="161"/>
      <c r="T294" s="162"/>
      <c r="AT294" s="157" t="s">
        <v>177</v>
      </c>
      <c r="AU294" s="157" t="s">
        <v>82</v>
      </c>
      <c r="AV294" s="13" t="s">
        <v>82</v>
      </c>
      <c r="AW294" s="13" t="s">
        <v>33</v>
      </c>
      <c r="AX294" s="13" t="s">
        <v>72</v>
      </c>
      <c r="AY294" s="157" t="s">
        <v>166</v>
      </c>
    </row>
    <row r="295" spans="2:51" s="13" customFormat="1" ht="11.25">
      <c r="B295" s="156"/>
      <c r="D295" s="150" t="s">
        <v>177</v>
      </c>
      <c r="E295" s="157" t="s">
        <v>19</v>
      </c>
      <c r="F295" s="158" t="s">
        <v>2660</v>
      </c>
      <c r="H295" s="159">
        <v>73.08</v>
      </c>
      <c r="I295" s="160"/>
      <c r="L295" s="156"/>
      <c r="M295" s="161"/>
      <c r="T295" s="162"/>
      <c r="AT295" s="157" t="s">
        <v>177</v>
      </c>
      <c r="AU295" s="157" t="s">
        <v>82</v>
      </c>
      <c r="AV295" s="13" t="s">
        <v>82</v>
      </c>
      <c r="AW295" s="13" t="s">
        <v>33</v>
      </c>
      <c r="AX295" s="13" t="s">
        <v>72</v>
      </c>
      <c r="AY295" s="157" t="s">
        <v>166</v>
      </c>
    </row>
    <row r="296" spans="2:51" s="13" customFormat="1" ht="11.25">
      <c r="B296" s="156"/>
      <c r="D296" s="150" t="s">
        <v>177</v>
      </c>
      <c r="E296" s="157" t="s">
        <v>19</v>
      </c>
      <c r="F296" s="158" t="s">
        <v>2661</v>
      </c>
      <c r="H296" s="159">
        <v>19.98</v>
      </c>
      <c r="I296" s="160"/>
      <c r="L296" s="156"/>
      <c r="M296" s="161"/>
      <c r="T296" s="162"/>
      <c r="AT296" s="157" t="s">
        <v>177</v>
      </c>
      <c r="AU296" s="157" t="s">
        <v>82</v>
      </c>
      <c r="AV296" s="13" t="s">
        <v>82</v>
      </c>
      <c r="AW296" s="13" t="s">
        <v>33</v>
      </c>
      <c r="AX296" s="13" t="s">
        <v>72</v>
      </c>
      <c r="AY296" s="157" t="s">
        <v>166</v>
      </c>
    </row>
    <row r="297" spans="2:51" s="13" customFormat="1" ht="11.25">
      <c r="B297" s="156"/>
      <c r="D297" s="150" t="s">
        <v>177</v>
      </c>
      <c r="E297" s="157" t="s">
        <v>19</v>
      </c>
      <c r="F297" s="158" t="s">
        <v>2662</v>
      </c>
      <c r="H297" s="159">
        <v>8.6999999999999993</v>
      </c>
      <c r="I297" s="160"/>
      <c r="L297" s="156"/>
      <c r="M297" s="161"/>
      <c r="T297" s="162"/>
      <c r="AT297" s="157" t="s">
        <v>177</v>
      </c>
      <c r="AU297" s="157" t="s">
        <v>82</v>
      </c>
      <c r="AV297" s="13" t="s">
        <v>82</v>
      </c>
      <c r="AW297" s="13" t="s">
        <v>33</v>
      </c>
      <c r="AX297" s="13" t="s">
        <v>72</v>
      </c>
      <c r="AY297" s="157" t="s">
        <v>166</v>
      </c>
    </row>
    <row r="298" spans="2:51" s="12" customFormat="1" ht="11.25">
      <c r="B298" s="149"/>
      <c r="D298" s="150" t="s">
        <v>177</v>
      </c>
      <c r="E298" s="151" t="s">
        <v>19</v>
      </c>
      <c r="F298" s="152" t="s">
        <v>2555</v>
      </c>
      <c r="H298" s="151" t="s">
        <v>19</v>
      </c>
      <c r="I298" s="153"/>
      <c r="L298" s="149"/>
      <c r="M298" s="154"/>
      <c r="T298" s="155"/>
      <c r="AT298" s="151" t="s">
        <v>177</v>
      </c>
      <c r="AU298" s="151" t="s">
        <v>82</v>
      </c>
      <c r="AV298" s="12" t="s">
        <v>80</v>
      </c>
      <c r="AW298" s="12" t="s">
        <v>33</v>
      </c>
      <c r="AX298" s="12" t="s">
        <v>72</v>
      </c>
      <c r="AY298" s="151" t="s">
        <v>166</v>
      </c>
    </row>
    <row r="299" spans="2:51" s="13" customFormat="1" ht="11.25">
      <c r="B299" s="156"/>
      <c r="D299" s="150" t="s">
        <v>177</v>
      </c>
      <c r="E299" s="157" t="s">
        <v>19</v>
      </c>
      <c r="F299" s="158" t="s">
        <v>2663</v>
      </c>
      <c r="H299" s="159">
        <v>30.42</v>
      </c>
      <c r="I299" s="160"/>
      <c r="L299" s="156"/>
      <c r="M299" s="161"/>
      <c r="T299" s="162"/>
      <c r="AT299" s="157" t="s">
        <v>177</v>
      </c>
      <c r="AU299" s="157" t="s">
        <v>82</v>
      </c>
      <c r="AV299" s="13" t="s">
        <v>82</v>
      </c>
      <c r="AW299" s="13" t="s">
        <v>33</v>
      </c>
      <c r="AX299" s="13" t="s">
        <v>72</v>
      </c>
      <c r="AY299" s="157" t="s">
        <v>166</v>
      </c>
    </row>
    <row r="300" spans="2:51" s="12" customFormat="1" ht="11.25">
      <c r="B300" s="149"/>
      <c r="D300" s="150" t="s">
        <v>177</v>
      </c>
      <c r="E300" s="151" t="s">
        <v>19</v>
      </c>
      <c r="F300" s="152" t="s">
        <v>2557</v>
      </c>
      <c r="H300" s="151" t="s">
        <v>19</v>
      </c>
      <c r="I300" s="153"/>
      <c r="L300" s="149"/>
      <c r="M300" s="154"/>
      <c r="T300" s="155"/>
      <c r="AT300" s="151" t="s">
        <v>177</v>
      </c>
      <c r="AU300" s="151" t="s">
        <v>82</v>
      </c>
      <c r="AV300" s="12" t="s">
        <v>80</v>
      </c>
      <c r="AW300" s="12" t="s">
        <v>33</v>
      </c>
      <c r="AX300" s="12" t="s">
        <v>72</v>
      </c>
      <c r="AY300" s="151" t="s">
        <v>166</v>
      </c>
    </row>
    <row r="301" spans="2:51" s="13" customFormat="1" ht="11.25">
      <c r="B301" s="156"/>
      <c r="D301" s="150" t="s">
        <v>177</v>
      </c>
      <c r="E301" s="157" t="s">
        <v>19</v>
      </c>
      <c r="F301" s="158" t="s">
        <v>2664</v>
      </c>
      <c r="H301" s="159">
        <v>52.65</v>
      </c>
      <c r="I301" s="160"/>
      <c r="L301" s="156"/>
      <c r="M301" s="161"/>
      <c r="T301" s="162"/>
      <c r="AT301" s="157" t="s">
        <v>177</v>
      </c>
      <c r="AU301" s="157" t="s">
        <v>82</v>
      </c>
      <c r="AV301" s="13" t="s">
        <v>82</v>
      </c>
      <c r="AW301" s="13" t="s">
        <v>33</v>
      </c>
      <c r="AX301" s="13" t="s">
        <v>72</v>
      </c>
      <c r="AY301" s="157" t="s">
        <v>166</v>
      </c>
    </row>
    <row r="302" spans="2:51" s="13" customFormat="1" ht="11.25">
      <c r="B302" s="156"/>
      <c r="D302" s="150" t="s">
        <v>177</v>
      </c>
      <c r="E302" s="157" t="s">
        <v>19</v>
      </c>
      <c r="F302" s="158" t="s">
        <v>2665</v>
      </c>
      <c r="H302" s="159">
        <v>7.29</v>
      </c>
      <c r="I302" s="160"/>
      <c r="L302" s="156"/>
      <c r="M302" s="161"/>
      <c r="T302" s="162"/>
      <c r="AT302" s="157" t="s">
        <v>177</v>
      </c>
      <c r="AU302" s="157" t="s">
        <v>82</v>
      </c>
      <c r="AV302" s="13" t="s">
        <v>82</v>
      </c>
      <c r="AW302" s="13" t="s">
        <v>33</v>
      </c>
      <c r="AX302" s="13" t="s">
        <v>72</v>
      </c>
      <c r="AY302" s="157" t="s">
        <v>166</v>
      </c>
    </row>
    <row r="303" spans="2:51" s="12" customFormat="1" ht="11.25">
      <c r="B303" s="149"/>
      <c r="D303" s="150" t="s">
        <v>177</v>
      </c>
      <c r="E303" s="151" t="s">
        <v>19</v>
      </c>
      <c r="F303" s="152" t="s">
        <v>2560</v>
      </c>
      <c r="H303" s="151" t="s">
        <v>19</v>
      </c>
      <c r="I303" s="153"/>
      <c r="L303" s="149"/>
      <c r="M303" s="154"/>
      <c r="T303" s="155"/>
      <c r="AT303" s="151" t="s">
        <v>177</v>
      </c>
      <c r="AU303" s="151" t="s">
        <v>82</v>
      </c>
      <c r="AV303" s="12" t="s">
        <v>80</v>
      </c>
      <c r="AW303" s="12" t="s">
        <v>33</v>
      </c>
      <c r="AX303" s="12" t="s">
        <v>72</v>
      </c>
      <c r="AY303" s="151" t="s">
        <v>166</v>
      </c>
    </row>
    <row r="304" spans="2:51" s="13" customFormat="1" ht="11.25">
      <c r="B304" s="156"/>
      <c r="D304" s="150" t="s">
        <v>177</v>
      </c>
      <c r="E304" s="157" t="s">
        <v>19</v>
      </c>
      <c r="F304" s="158" t="s">
        <v>2666</v>
      </c>
      <c r="H304" s="159">
        <v>18.36</v>
      </c>
      <c r="I304" s="160"/>
      <c r="L304" s="156"/>
      <c r="M304" s="161"/>
      <c r="T304" s="162"/>
      <c r="AT304" s="157" t="s">
        <v>177</v>
      </c>
      <c r="AU304" s="157" t="s">
        <v>82</v>
      </c>
      <c r="AV304" s="13" t="s">
        <v>82</v>
      </c>
      <c r="AW304" s="13" t="s">
        <v>33</v>
      </c>
      <c r="AX304" s="13" t="s">
        <v>72</v>
      </c>
      <c r="AY304" s="157" t="s">
        <v>166</v>
      </c>
    </row>
    <row r="305" spans="2:65" s="12" customFormat="1" ht="11.25">
      <c r="B305" s="149"/>
      <c r="D305" s="150" t="s">
        <v>177</v>
      </c>
      <c r="E305" s="151" t="s">
        <v>19</v>
      </c>
      <c r="F305" s="152" t="s">
        <v>2562</v>
      </c>
      <c r="H305" s="151" t="s">
        <v>19</v>
      </c>
      <c r="I305" s="153"/>
      <c r="L305" s="149"/>
      <c r="M305" s="154"/>
      <c r="T305" s="155"/>
      <c r="AT305" s="151" t="s">
        <v>177</v>
      </c>
      <c r="AU305" s="151" t="s">
        <v>82</v>
      </c>
      <c r="AV305" s="12" t="s">
        <v>80</v>
      </c>
      <c r="AW305" s="12" t="s">
        <v>33</v>
      </c>
      <c r="AX305" s="12" t="s">
        <v>72</v>
      </c>
      <c r="AY305" s="151" t="s">
        <v>166</v>
      </c>
    </row>
    <row r="306" spans="2:65" s="13" customFormat="1" ht="11.25">
      <c r="B306" s="156"/>
      <c r="D306" s="150" t="s">
        <v>177</v>
      </c>
      <c r="E306" s="157" t="s">
        <v>19</v>
      </c>
      <c r="F306" s="158" t="s">
        <v>2667</v>
      </c>
      <c r="H306" s="159">
        <v>18.274999999999999</v>
      </c>
      <c r="I306" s="160"/>
      <c r="L306" s="156"/>
      <c r="M306" s="161"/>
      <c r="T306" s="162"/>
      <c r="AT306" s="157" t="s">
        <v>177</v>
      </c>
      <c r="AU306" s="157" t="s">
        <v>82</v>
      </c>
      <c r="AV306" s="13" t="s">
        <v>82</v>
      </c>
      <c r="AW306" s="13" t="s">
        <v>33</v>
      </c>
      <c r="AX306" s="13" t="s">
        <v>72</v>
      </c>
      <c r="AY306" s="157" t="s">
        <v>166</v>
      </c>
    </row>
    <row r="307" spans="2:65" s="12" customFormat="1" ht="11.25">
      <c r="B307" s="149"/>
      <c r="D307" s="150" t="s">
        <v>177</v>
      </c>
      <c r="E307" s="151" t="s">
        <v>19</v>
      </c>
      <c r="F307" s="152" t="s">
        <v>2564</v>
      </c>
      <c r="H307" s="151" t="s">
        <v>19</v>
      </c>
      <c r="I307" s="153"/>
      <c r="L307" s="149"/>
      <c r="M307" s="154"/>
      <c r="T307" s="155"/>
      <c r="AT307" s="151" t="s">
        <v>177</v>
      </c>
      <c r="AU307" s="151" t="s">
        <v>82</v>
      </c>
      <c r="AV307" s="12" t="s">
        <v>80</v>
      </c>
      <c r="AW307" s="12" t="s">
        <v>33</v>
      </c>
      <c r="AX307" s="12" t="s">
        <v>72</v>
      </c>
      <c r="AY307" s="151" t="s">
        <v>166</v>
      </c>
    </row>
    <row r="308" spans="2:65" s="13" customFormat="1" ht="11.25">
      <c r="B308" s="156"/>
      <c r="D308" s="150" t="s">
        <v>177</v>
      </c>
      <c r="E308" s="157" t="s">
        <v>19</v>
      </c>
      <c r="F308" s="158" t="s">
        <v>2668</v>
      </c>
      <c r="H308" s="159">
        <v>4.32</v>
      </c>
      <c r="I308" s="160"/>
      <c r="L308" s="156"/>
      <c r="M308" s="161"/>
      <c r="T308" s="162"/>
      <c r="AT308" s="157" t="s">
        <v>177</v>
      </c>
      <c r="AU308" s="157" t="s">
        <v>82</v>
      </c>
      <c r="AV308" s="13" t="s">
        <v>82</v>
      </c>
      <c r="AW308" s="13" t="s">
        <v>33</v>
      </c>
      <c r="AX308" s="13" t="s">
        <v>72</v>
      </c>
      <c r="AY308" s="157" t="s">
        <v>166</v>
      </c>
    </row>
    <row r="309" spans="2:65" s="13" customFormat="1" ht="11.25">
      <c r="B309" s="156"/>
      <c r="D309" s="150" t="s">
        <v>177</v>
      </c>
      <c r="E309" s="157" t="s">
        <v>19</v>
      </c>
      <c r="F309" s="158" t="s">
        <v>2669</v>
      </c>
      <c r="H309" s="159">
        <v>9.36</v>
      </c>
      <c r="I309" s="160"/>
      <c r="L309" s="156"/>
      <c r="M309" s="161"/>
      <c r="T309" s="162"/>
      <c r="AT309" s="157" t="s">
        <v>177</v>
      </c>
      <c r="AU309" s="157" t="s">
        <v>82</v>
      </c>
      <c r="AV309" s="13" t="s">
        <v>82</v>
      </c>
      <c r="AW309" s="13" t="s">
        <v>33</v>
      </c>
      <c r="AX309" s="13" t="s">
        <v>72</v>
      </c>
      <c r="AY309" s="157" t="s">
        <v>166</v>
      </c>
    </row>
    <row r="310" spans="2:65" s="12" customFormat="1" ht="11.25">
      <c r="B310" s="149"/>
      <c r="D310" s="150" t="s">
        <v>177</v>
      </c>
      <c r="E310" s="151" t="s">
        <v>19</v>
      </c>
      <c r="F310" s="152" t="s">
        <v>2567</v>
      </c>
      <c r="H310" s="151" t="s">
        <v>19</v>
      </c>
      <c r="I310" s="153"/>
      <c r="L310" s="149"/>
      <c r="M310" s="154"/>
      <c r="T310" s="155"/>
      <c r="AT310" s="151" t="s">
        <v>177</v>
      </c>
      <c r="AU310" s="151" t="s">
        <v>82</v>
      </c>
      <c r="AV310" s="12" t="s">
        <v>80</v>
      </c>
      <c r="AW310" s="12" t="s">
        <v>33</v>
      </c>
      <c r="AX310" s="12" t="s">
        <v>72</v>
      </c>
      <c r="AY310" s="151" t="s">
        <v>166</v>
      </c>
    </row>
    <row r="311" spans="2:65" s="13" customFormat="1" ht="11.25">
      <c r="B311" s="156"/>
      <c r="D311" s="150" t="s">
        <v>177</v>
      </c>
      <c r="E311" s="157" t="s">
        <v>19</v>
      </c>
      <c r="F311" s="158" t="s">
        <v>2670</v>
      </c>
      <c r="H311" s="159">
        <v>28.08</v>
      </c>
      <c r="I311" s="160"/>
      <c r="L311" s="156"/>
      <c r="M311" s="161"/>
      <c r="T311" s="162"/>
      <c r="AT311" s="157" t="s">
        <v>177</v>
      </c>
      <c r="AU311" s="157" t="s">
        <v>82</v>
      </c>
      <c r="AV311" s="13" t="s">
        <v>82</v>
      </c>
      <c r="AW311" s="13" t="s">
        <v>33</v>
      </c>
      <c r="AX311" s="13" t="s">
        <v>72</v>
      </c>
      <c r="AY311" s="157" t="s">
        <v>166</v>
      </c>
    </row>
    <row r="312" spans="2:65" s="12" customFormat="1" ht="11.25">
      <c r="B312" s="149"/>
      <c r="D312" s="150" t="s">
        <v>177</v>
      </c>
      <c r="E312" s="151" t="s">
        <v>19</v>
      </c>
      <c r="F312" s="152" t="s">
        <v>2569</v>
      </c>
      <c r="H312" s="151" t="s">
        <v>19</v>
      </c>
      <c r="I312" s="153"/>
      <c r="L312" s="149"/>
      <c r="M312" s="154"/>
      <c r="T312" s="155"/>
      <c r="AT312" s="151" t="s">
        <v>177</v>
      </c>
      <c r="AU312" s="151" t="s">
        <v>82</v>
      </c>
      <c r="AV312" s="12" t="s">
        <v>80</v>
      </c>
      <c r="AW312" s="12" t="s">
        <v>33</v>
      </c>
      <c r="AX312" s="12" t="s">
        <v>72</v>
      </c>
      <c r="AY312" s="151" t="s">
        <v>166</v>
      </c>
    </row>
    <row r="313" spans="2:65" s="13" customFormat="1" ht="11.25">
      <c r="B313" s="156"/>
      <c r="D313" s="150" t="s">
        <v>177</v>
      </c>
      <c r="E313" s="157" t="s">
        <v>19</v>
      </c>
      <c r="F313" s="158" t="s">
        <v>2671</v>
      </c>
      <c r="H313" s="159">
        <v>26.88</v>
      </c>
      <c r="I313" s="160"/>
      <c r="L313" s="156"/>
      <c r="M313" s="161"/>
      <c r="T313" s="162"/>
      <c r="AT313" s="157" t="s">
        <v>177</v>
      </c>
      <c r="AU313" s="157" t="s">
        <v>82</v>
      </c>
      <c r="AV313" s="13" t="s">
        <v>82</v>
      </c>
      <c r="AW313" s="13" t="s">
        <v>33</v>
      </c>
      <c r="AX313" s="13" t="s">
        <v>72</v>
      </c>
      <c r="AY313" s="157" t="s">
        <v>166</v>
      </c>
    </row>
    <row r="314" spans="2:65" s="12" customFormat="1" ht="11.25">
      <c r="B314" s="149"/>
      <c r="D314" s="150" t="s">
        <v>177</v>
      </c>
      <c r="E314" s="151" t="s">
        <v>19</v>
      </c>
      <c r="F314" s="152" t="s">
        <v>2571</v>
      </c>
      <c r="H314" s="151" t="s">
        <v>19</v>
      </c>
      <c r="I314" s="153"/>
      <c r="L314" s="149"/>
      <c r="M314" s="154"/>
      <c r="T314" s="155"/>
      <c r="AT314" s="151" t="s">
        <v>177</v>
      </c>
      <c r="AU314" s="151" t="s">
        <v>82</v>
      </c>
      <c r="AV314" s="12" t="s">
        <v>80</v>
      </c>
      <c r="AW314" s="12" t="s">
        <v>33</v>
      </c>
      <c r="AX314" s="12" t="s">
        <v>72</v>
      </c>
      <c r="AY314" s="151" t="s">
        <v>166</v>
      </c>
    </row>
    <row r="315" spans="2:65" s="13" customFormat="1" ht="11.25">
      <c r="B315" s="156"/>
      <c r="D315" s="150" t="s">
        <v>177</v>
      </c>
      <c r="E315" s="157" t="s">
        <v>19</v>
      </c>
      <c r="F315" s="158" t="s">
        <v>2672</v>
      </c>
      <c r="H315" s="159">
        <v>32.64</v>
      </c>
      <c r="I315" s="160"/>
      <c r="L315" s="156"/>
      <c r="M315" s="161"/>
      <c r="T315" s="162"/>
      <c r="AT315" s="157" t="s">
        <v>177</v>
      </c>
      <c r="AU315" s="157" t="s">
        <v>82</v>
      </c>
      <c r="AV315" s="13" t="s">
        <v>82</v>
      </c>
      <c r="AW315" s="13" t="s">
        <v>33</v>
      </c>
      <c r="AX315" s="13" t="s">
        <v>72</v>
      </c>
      <c r="AY315" s="157" t="s">
        <v>166</v>
      </c>
    </row>
    <row r="316" spans="2:65" s="15" customFormat="1" ht="11.25">
      <c r="B316" s="180"/>
      <c r="D316" s="150" t="s">
        <v>177</v>
      </c>
      <c r="E316" s="181" t="s">
        <v>19</v>
      </c>
      <c r="F316" s="182" t="s">
        <v>410</v>
      </c>
      <c r="H316" s="183">
        <v>341.19499999999994</v>
      </c>
      <c r="I316" s="184"/>
      <c r="L316" s="180"/>
      <c r="M316" s="185"/>
      <c r="T316" s="186"/>
      <c r="AT316" s="181" t="s">
        <v>177</v>
      </c>
      <c r="AU316" s="181" t="s">
        <v>82</v>
      </c>
      <c r="AV316" s="15" t="s">
        <v>185</v>
      </c>
      <c r="AW316" s="15" t="s">
        <v>33</v>
      </c>
      <c r="AX316" s="15" t="s">
        <v>72</v>
      </c>
      <c r="AY316" s="181" t="s">
        <v>166</v>
      </c>
    </row>
    <row r="317" spans="2:65" s="14" customFormat="1" ht="11.25">
      <c r="B317" s="163"/>
      <c r="D317" s="150" t="s">
        <v>177</v>
      </c>
      <c r="E317" s="164" t="s">
        <v>19</v>
      </c>
      <c r="F317" s="165" t="s">
        <v>206</v>
      </c>
      <c r="H317" s="166">
        <v>833.87000000000012</v>
      </c>
      <c r="I317" s="167"/>
      <c r="L317" s="163"/>
      <c r="M317" s="168"/>
      <c r="T317" s="169"/>
      <c r="AT317" s="164" t="s">
        <v>177</v>
      </c>
      <c r="AU317" s="164" t="s">
        <v>82</v>
      </c>
      <c r="AV317" s="14" t="s">
        <v>173</v>
      </c>
      <c r="AW317" s="14" t="s">
        <v>33</v>
      </c>
      <c r="AX317" s="14" t="s">
        <v>80</v>
      </c>
      <c r="AY317" s="164" t="s">
        <v>166</v>
      </c>
    </row>
    <row r="318" spans="2:65" s="1" customFormat="1" ht="55.5" customHeight="1">
      <c r="B318" s="33"/>
      <c r="C318" s="132" t="s">
        <v>304</v>
      </c>
      <c r="D318" s="132" t="s">
        <v>168</v>
      </c>
      <c r="E318" s="133" t="s">
        <v>258</v>
      </c>
      <c r="F318" s="134" t="s">
        <v>259</v>
      </c>
      <c r="G318" s="135" t="s">
        <v>197</v>
      </c>
      <c r="H318" s="136">
        <v>280.64400000000001</v>
      </c>
      <c r="I318" s="137"/>
      <c r="J318" s="138">
        <f>ROUND(I318*H318,2)</f>
        <v>0</v>
      </c>
      <c r="K318" s="134" t="s">
        <v>172</v>
      </c>
      <c r="L318" s="33"/>
      <c r="M318" s="139" t="s">
        <v>19</v>
      </c>
      <c r="N318" s="140" t="s">
        <v>43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173</v>
      </c>
      <c r="AT318" s="143" t="s">
        <v>168</v>
      </c>
      <c r="AU318" s="143" t="s">
        <v>82</v>
      </c>
      <c r="AY318" s="18" t="s">
        <v>166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8" t="s">
        <v>80</v>
      </c>
      <c r="BK318" s="144">
        <f>ROUND(I318*H318,2)</f>
        <v>0</v>
      </c>
      <c r="BL318" s="18" t="s">
        <v>173</v>
      </c>
      <c r="BM318" s="143" t="s">
        <v>2673</v>
      </c>
    </row>
    <row r="319" spans="2:65" s="1" customFormat="1" ht="11.25">
      <c r="B319" s="33"/>
      <c r="D319" s="145" t="s">
        <v>175</v>
      </c>
      <c r="F319" s="146" t="s">
        <v>261</v>
      </c>
      <c r="I319" s="147"/>
      <c r="L319" s="33"/>
      <c r="M319" s="148"/>
      <c r="T319" s="54"/>
      <c r="AT319" s="18" t="s">
        <v>175</v>
      </c>
      <c r="AU319" s="18" t="s">
        <v>82</v>
      </c>
    </row>
    <row r="320" spans="2:65" s="12" customFormat="1" ht="11.25">
      <c r="B320" s="149"/>
      <c r="D320" s="150" t="s">
        <v>177</v>
      </c>
      <c r="E320" s="151" t="s">
        <v>19</v>
      </c>
      <c r="F320" s="152" t="s">
        <v>2500</v>
      </c>
      <c r="H320" s="151" t="s">
        <v>19</v>
      </c>
      <c r="I320" s="153"/>
      <c r="L320" s="149"/>
      <c r="M320" s="154"/>
      <c r="T320" s="155"/>
      <c r="AT320" s="151" t="s">
        <v>177</v>
      </c>
      <c r="AU320" s="151" t="s">
        <v>82</v>
      </c>
      <c r="AV320" s="12" t="s">
        <v>80</v>
      </c>
      <c r="AW320" s="12" t="s">
        <v>33</v>
      </c>
      <c r="AX320" s="12" t="s">
        <v>72</v>
      </c>
      <c r="AY320" s="151" t="s">
        <v>166</v>
      </c>
    </row>
    <row r="321" spans="2:65" s="13" customFormat="1" ht="11.25">
      <c r="B321" s="156"/>
      <c r="D321" s="150" t="s">
        <v>177</v>
      </c>
      <c r="E321" s="157" t="s">
        <v>19</v>
      </c>
      <c r="F321" s="158" t="s">
        <v>2518</v>
      </c>
      <c r="H321" s="159">
        <v>168.63</v>
      </c>
      <c r="I321" s="160"/>
      <c r="L321" s="156"/>
      <c r="M321" s="161"/>
      <c r="T321" s="162"/>
      <c r="AT321" s="157" t="s">
        <v>177</v>
      </c>
      <c r="AU321" s="157" t="s">
        <v>82</v>
      </c>
      <c r="AV321" s="13" t="s">
        <v>82</v>
      </c>
      <c r="AW321" s="13" t="s">
        <v>33</v>
      </c>
      <c r="AX321" s="13" t="s">
        <v>72</v>
      </c>
      <c r="AY321" s="157" t="s">
        <v>166</v>
      </c>
    </row>
    <row r="322" spans="2:65" s="12" customFormat="1" ht="11.25">
      <c r="B322" s="149"/>
      <c r="D322" s="150" t="s">
        <v>177</v>
      </c>
      <c r="E322" s="151" t="s">
        <v>19</v>
      </c>
      <c r="F322" s="152" t="s">
        <v>2519</v>
      </c>
      <c r="H322" s="151" t="s">
        <v>19</v>
      </c>
      <c r="I322" s="153"/>
      <c r="L322" s="149"/>
      <c r="M322" s="154"/>
      <c r="T322" s="155"/>
      <c r="AT322" s="151" t="s">
        <v>177</v>
      </c>
      <c r="AU322" s="151" t="s">
        <v>82</v>
      </c>
      <c r="AV322" s="12" t="s">
        <v>80</v>
      </c>
      <c r="AW322" s="12" t="s">
        <v>33</v>
      </c>
      <c r="AX322" s="12" t="s">
        <v>72</v>
      </c>
      <c r="AY322" s="151" t="s">
        <v>166</v>
      </c>
    </row>
    <row r="323" spans="2:65" s="13" customFormat="1" ht="11.25">
      <c r="B323" s="156"/>
      <c r="D323" s="150" t="s">
        <v>177</v>
      </c>
      <c r="E323" s="157" t="s">
        <v>19</v>
      </c>
      <c r="F323" s="158" t="s">
        <v>2520</v>
      </c>
      <c r="H323" s="159">
        <v>208.32</v>
      </c>
      <c r="I323" s="160"/>
      <c r="L323" s="156"/>
      <c r="M323" s="161"/>
      <c r="T323" s="162"/>
      <c r="AT323" s="157" t="s">
        <v>177</v>
      </c>
      <c r="AU323" s="157" t="s">
        <v>82</v>
      </c>
      <c r="AV323" s="13" t="s">
        <v>82</v>
      </c>
      <c r="AW323" s="13" t="s">
        <v>33</v>
      </c>
      <c r="AX323" s="13" t="s">
        <v>72</v>
      </c>
      <c r="AY323" s="157" t="s">
        <v>166</v>
      </c>
    </row>
    <row r="324" spans="2:65" s="15" customFormat="1" ht="11.25">
      <c r="B324" s="180"/>
      <c r="D324" s="150" t="s">
        <v>177</v>
      </c>
      <c r="E324" s="181" t="s">
        <v>19</v>
      </c>
      <c r="F324" s="182" t="s">
        <v>410</v>
      </c>
      <c r="H324" s="183">
        <v>376.95</v>
      </c>
      <c r="I324" s="184"/>
      <c r="L324" s="180"/>
      <c r="M324" s="185"/>
      <c r="T324" s="186"/>
      <c r="AT324" s="181" t="s">
        <v>177</v>
      </c>
      <c r="AU324" s="181" t="s">
        <v>82</v>
      </c>
      <c r="AV324" s="15" t="s">
        <v>185</v>
      </c>
      <c r="AW324" s="15" t="s">
        <v>33</v>
      </c>
      <c r="AX324" s="15" t="s">
        <v>72</v>
      </c>
      <c r="AY324" s="181" t="s">
        <v>166</v>
      </c>
    </row>
    <row r="325" spans="2:65" s="12" customFormat="1" ht="11.25">
      <c r="B325" s="149"/>
      <c r="D325" s="150" t="s">
        <v>177</v>
      </c>
      <c r="E325" s="151" t="s">
        <v>19</v>
      </c>
      <c r="F325" s="152" t="s">
        <v>2674</v>
      </c>
      <c r="H325" s="151" t="s">
        <v>19</v>
      </c>
      <c r="I325" s="153"/>
      <c r="L325" s="149"/>
      <c r="M325" s="154"/>
      <c r="T325" s="155"/>
      <c r="AT325" s="151" t="s">
        <v>177</v>
      </c>
      <c r="AU325" s="151" t="s">
        <v>82</v>
      </c>
      <c r="AV325" s="12" t="s">
        <v>80</v>
      </c>
      <c r="AW325" s="12" t="s">
        <v>33</v>
      </c>
      <c r="AX325" s="12" t="s">
        <v>72</v>
      </c>
      <c r="AY325" s="151" t="s">
        <v>166</v>
      </c>
    </row>
    <row r="326" spans="2:65" s="13" customFormat="1" ht="11.25">
      <c r="B326" s="156"/>
      <c r="D326" s="150" t="s">
        <v>177</v>
      </c>
      <c r="E326" s="157" t="s">
        <v>19</v>
      </c>
      <c r="F326" s="158" t="s">
        <v>2675</v>
      </c>
      <c r="H326" s="159">
        <v>-45.36</v>
      </c>
      <c r="I326" s="160"/>
      <c r="L326" s="156"/>
      <c r="M326" s="161"/>
      <c r="T326" s="162"/>
      <c r="AT326" s="157" t="s">
        <v>177</v>
      </c>
      <c r="AU326" s="157" t="s">
        <v>82</v>
      </c>
      <c r="AV326" s="13" t="s">
        <v>82</v>
      </c>
      <c r="AW326" s="13" t="s">
        <v>33</v>
      </c>
      <c r="AX326" s="13" t="s">
        <v>72</v>
      </c>
      <c r="AY326" s="157" t="s">
        <v>166</v>
      </c>
    </row>
    <row r="327" spans="2:65" s="12" customFormat="1" ht="11.25">
      <c r="B327" s="149"/>
      <c r="D327" s="150" t="s">
        <v>177</v>
      </c>
      <c r="E327" s="151" t="s">
        <v>19</v>
      </c>
      <c r="F327" s="152" t="s">
        <v>2676</v>
      </c>
      <c r="H327" s="151" t="s">
        <v>19</v>
      </c>
      <c r="I327" s="153"/>
      <c r="L327" s="149"/>
      <c r="M327" s="154"/>
      <c r="T327" s="155"/>
      <c r="AT327" s="151" t="s">
        <v>177</v>
      </c>
      <c r="AU327" s="151" t="s">
        <v>82</v>
      </c>
      <c r="AV327" s="12" t="s">
        <v>80</v>
      </c>
      <c r="AW327" s="12" t="s">
        <v>33</v>
      </c>
      <c r="AX327" s="12" t="s">
        <v>72</v>
      </c>
      <c r="AY327" s="151" t="s">
        <v>166</v>
      </c>
    </row>
    <row r="328" spans="2:65" s="13" customFormat="1" ht="11.25">
      <c r="B328" s="156"/>
      <c r="D328" s="150" t="s">
        <v>177</v>
      </c>
      <c r="E328" s="157" t="s">
        <v>19</v>
      </c>
      <c r="F328" s="158" t="s">
        <v>2677</v>
      </c>
      <c r="H328" s="159">
        <v>-47.88</v>
      </c>
      <c r="I328" s="160"/>
      <c r="L328" s="156"/>
      <c r="M328" s="161"/>
      <c r="T328" s="162"/>
      <c r="AT328" s="157" t="s">
        <v>177</v>
      </c>
      <c r="AU328" s="157" t="s">
        <v>82</v>
      </c>
      <c r="AV328" s="13" t="s">
        <v>82</v>
      </c>
      <c r="AW328" s="13" t="s">
        <v>33</v>
      </c>
      <c r="AX328" s="13" t="s">
        <v>72</v>
      </c>
      <c r="AY328" s="157" t="s">
        <v>166</v>
      </c>
    </row>
    <row r="329" spans="2:65" s="13" customFormat="1" ht="11.25">
      <c r="B329" s="156"/>
      <c r="D329" s="150" t="s">
        <v>177</v>
      </c>
      <c r="E329" s="157" t="s">
        <v>19</v>
      </c>
      <c r="F329" s="158" t="s">
        <v>2678</v>
      </c>
      <c r="H329" s="159">
        <v>-3.0659999999999998</v>
      </c>
      <c r="I329" s="160"/>
      <c r="L329" s="156"/>
      <c r="M329" s="161"/>
      <c r="T329" s="162"/>
      <c r="AT329" s="157" t="s">
        <v>177</v>
      </c>
      <c r="AU329" s="157" t="s">
        <v>82</v>
      </c>
      <c r="AV329" s="13" t="s">
        <v>82</v>
      </c>
      <c r="AW329" s="13" t="s">
        <v>33</v>
      </c>
      <c r="AX329" s="13" t="s">
        <v>72</v>
      </c>
      <c r="AY329" s="157" t="s">
        <v>166</v>
      </c>
    </row>
    <row r="330" spans="2:65" s="14" customFormat="1" ht="11.25">
      <c r="B330" s="163"/>
      <c r="D330" s="150" t="s">
        <v>177</v>
      </c>
      <c r="E330" s="164" t="s">
        <v>19</v>
      </c>
      <c r="F330" s="165" t="s">
        <v>206</v>
      </c>
      <c r="H330" s="166">
        <v>280.64400000000001</v>
      </c>
      <c r="I330" s="167"/>
      <c r="L330" s="163"/>
      <c r="M330" s="168"/>
      <c r="T330" s="169"/>
      <c r="AT330" s="164" t="s">
        <v>177</v>
      </c>
      <c r="AU330" s="164" t="s">
        <v>82</v>
      </c>
      <c r="AV330" s="14" t="s">
        <v>173</v>
      </c>
      <c r="AW330" s="14" t="s">
        <v>33</v>
      </c>
      <c r="AX330" s="14" t="s">
        <v>80</v>
      </c>
      <c r="AY330" s="164" t="s">
        <v>166</v>
      </c>
    </row>
    <row r="331" spans="2:65" s="1" customFormat="1" ht="66.75" customHeight="1">
      <c r="B331" s="33"/>
      <c r="C331" s="132" t="s">
        <v>7</v>
      </c>
      <c r="D331" s="132" t="s">
        <v>168</v>
      </c>
      <c r="E331" s="133" t="s">
        <v>2679</v>
      </c>
      <c r="F331" s="134" t="s">
        <v>2680</v>
      </c>
      <c r="G331" s="135" t="s">
        <v>197</v>
      </c>
      <c r="H331" s="136">
        <v>436.678</v>
      </c>
      <c r="I331" s="137"/>
      <c r="J331" s="138">
        <f>ROUND(I331*H331,2)</f>
        <v>0</v>
      </c>
      <c r="K331" s="134" t="s">
        <v>172</v>
      </c>
      <c r="L331" s="33"/>
      <c r="M331" s="139" t="s">
        <v>19</v>
      </c>
      <c r="N331" s="140" t="s">
        <v>43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173</v>
      </c>
      <c r="AT331" s="143" t="s">
        <v>168</v>
      </c>
      <c r="AU331" s="143" t="s">
        <v>82</v>
      </c>
      <c r="AY331" s="18" t="s">
        <v>166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8" t="s">
        <v>80</v>
      </c>
      <c r="BK331" s="144">
        <f>ROUND(I331*H331,2)</f>
        <v>0</v>
      </c>
      <c r="BL331" s="18" t="s">
        <v>173</v>
      </c>
      <c r="BM331" s="143" t="s">
        <v>2681</v>
      </c>
    </row>
    <row r="332" spans="2:65" s="1" customFormat="1" ht="11.25">
      <c r="B332" s="33"/>
      <c r="D332" s="145" t="s">
        <v>175</v>
      </c>
      <c r="F332" s="146" t="s">
        <v>2682</v>
      </c>
      <c r="I332" s="147"/>
      <c r="L332" s="33"/>
      <c r="M332" s="148"/>
      <c r="T332" s="54"/>
      <c r="AT332" s="18" t="s">
        <v>175</v>
      </c>
      <c r="AU332" s="18" t="s">
        <v>82</v>
      </c>
    </row>
    <row r="333" spans="2:65" s="12" customFormat="1" ht="11.25">
      <c r="B333" s="149"/>
      <c r="D333" s="150" t="s">
        <v>177</v>
      </c>
      <c r="E333" s="151" t="s">
        <v>19</v>
      </c>
      <c r="F333" s="152" t="s">
        <v>2525</v>
      </c>
      <c r="H333" s="151" t="s">
        <v>19</v>
      </c>
      <c r="I333" s="153"/>
      <c r="L333" s="149"/>
      <c r="M333" s="154"/>
      <c r="T333" s="155"/>
      <c r="AT333" s="151" t="s">
        <v>177</v>
      </c>
      <c r="AU333" s="151" t="s">
        <v>82</v>
      </c>
      <c r="AV333" s="12" t="s">
        <v>80</v>
      </c>
      <c r="AW333" s="12" t="s">
        <v>33</v>
      </c>
      <c r="AX333" s="12" t="s">
        <v>72</v>
      </c>
      <c r="AY333" s="151" t="s">
        <v>166</v>
      </c>
    </row>
    <row r="334" spans="2:65" s="12" customFormat="1" ht="22.5">
      <c r="B334" s="149"/>
      <c r="D334" s="150" t="s">
        <v>177</v>
      </c>
      <c r="E334" s="151" t="s">
        <v>19</v>
      </c>
      <c r="F334" s="152" t="s">
        <v>2526</v>
      </c>
      <c r="H334" s="151" t="s">
        <v>19</v>
      </c>
      <c r="I334" s="153"/>
      <c r="L334" s="149"/>
      <c r="M334" s="154"/>
      <c r="T334" s="155"/>
      <c r="AT334" s="151" t="s">
        <v>177</v>
      </c>
      <c r="AU334" s="151" t="s">
        <v>82</v>
      </c>
      <c r="AV334" s="12" t="s">
        <v>80</v>
      </c>
      <c r="AW334" s="12" t="s">
        <v>33</v>
      </c>
      <c r="AX334" s="12" t="s">
        <v>72</v>
      </c>
      <c r="AY334" s="151" t="s">
        <v>166</v>
      </c>
    </row>
    <row r="335" spans="2:65" s="12" customFormat="1" ht="11.25">
      <c r="B335" s="149"/>
      <c r="D335" s="150" t="s">
        <v>177</v>
      </c>
      <c r="E335" s="151" t="s">
        <v>19</v>
      </c>
      <c r="F335" s="152" t="s">
        <v>2527</v>
      </c>
      <c r="H335" s="151" t="s">
        <v>19</v>
      </c>
      <c r="I335" s="153"/>
      <c r="L335" s="149"/>
      <c r="M335" s="154"/>
      <c r="T335" s="155"/>
      <c r="AT335" s="151" t="s">
        <v>177</v>
      </c>
      <c r="AU335" s="151" t="s">
        <v>82</v>
      </c>
      <c r="AV335" s="12" t="s">
        <v>80</v>
      </c>
      <c r="AW335" s="12" t="s">
        <v>33</v>
      </c>
      <c r="AX335" s="12" t="s">
        <v>72</v>
      </c>
      <c r="AY335" s="151" t="s">
        <v>166</v>
      </c>
    </row>
    <row r="336" spans="2:65" s="13" customFormat="1" ht="11.25">
      <c r="B336" s="156"/>
      <c r="D336" s="150" t="s">
        <v>177</v>
      </c>
      <c r="E336" s="157" t="s">
        <v>19</v>
      </c>
      <c r="F336" s="158" t="s">
        <v>2683</v>
      </c>
      <c r="H336" s="159">
        <v>6.48</v>
      </c>
      <c r="I336" s="160"/>
      <c r="L336" s="156"/>
      <c r="M336" s="161"/>
      <c r="T336" s="162"/>
      <c r="AT336" s="157" t="s">
        <v>177</v>
      </c>
      <c r="AU336" s="157" t="s">
        <v>82</v>
      </c>
      <c r="AV336" s="13" t="s">
        <v>82</v>
      </c>
      <c r="AW336" s="13" t="s">
        <v>33</v>
      </c>
      <c r="AX336" s="13" t="s">
        <v>72</v>
      </c>
      <c r="AY336" s="157" t="s">
        <v>166</v>
      </c>
    </row>
    <row r="337" spans="2:51" s="13" customFormat="1" ht="11.25">
      <c r="B337" s="156"/>
      <c r="D337" s="150" t="s">
        <v>177</v>
      </c>
      <c r="E337" s="157" t="s">
        <v>19</v>
      </c>
      <c r="F337" s="158" t="s">
        <v>2684</v>
      </c>
      <c r="H337" s="159">
        <v>72.900000000000006</v>
      </c>
      <c r="I337" s="160"/>
      <c r="L337" s="156"/>
      <c r="M337" s="161"/>
      <c r="T337" s="162"/>
      <c r="AT337" s="157" t="s">
        <v>177</v>
      </c>
      <c r="AU337" s="157" t="s">
        <v>82</v>
      </c>
      <c r="AV337" s="13" t="s">
        <v>82</v>
      </c>
      <c r="AW337" s="13" t="s">
        <v>33</v>
      </c>
      <c r="AX337" s="13" t="s">
        <v>72</v>
      </c>
      <c r="AY337" s="157" t="s">
        <v>166</v>
      </c>
    </row>
    <row r="338" spans="2:51" s="13" customFormat="1" ht="11.25">
      <c r="B338" s="156"/>
      <c r="D338" s="150" t="s">
        <v>177</v>
      </c>
      <c r="E338" s="157" t="s">
        <v>19</v>
      </c>
      <c r="F338" s="158" t="s">
        <v>2685</v>
      </c>
      <c r="H338" s="159">
        <v>36.450000000000003</v>
      </c>
      <c r="I338" s="160"/>
      <c r="L338" s="156"/>
      <c r="M338" s="161"/>
      <c r="T338" s="162"/>
      <c r="AT338" s="157" t="s">
        <v>177</v>
      </c>
      <c r="AU338" s="157" t="s">
        <v>82</v>
      </c>
      <c r="AV338" s="13" t="s">
        <v>82</v>
      </c>
      <c r="AW338" s="13" t="s">
        <v>33</v>
      </c>
      <c r="AX338" s="13" t="s">
        <v>72</v>
      </c>
      <c r="AY338" s="157" t="s">
        <v>166</v>
      </c>
    </row>
    <row r="339" spans="2:51" s="13" customFormat="1" ht="11.25">
      <c r="B339" s="156"/>
      <c r="D339" s="150" t="s">
        <v>177</v>
      </c>
      <c r="E339" s="157" t="s">
        <v>19</v>
      </c>
      <c r="F339" s="158" t="s">
        <v>2686</v>
      </c>
      <c r="H339" s="159">
        <v>-28.064</v>
      </c>
      <c r="I339" s="160"/>
      <c r="L339" s="156"/>
      <c r="M339" s="161"/>
      <c r="T339" s="162"/>
      <c r="AT339" s="157" t="s">
        <v>177</v>
      </c>
      <c r="AU339" s="157" t="s">
        <v>82</v>
      </c>
      <c r="AV339" s="13" t="s">
        <v>82</v>
      </c>
      <c r="AW339" s="13" t="s">
        <v>33</v>
      </c>
      <c r="AX339" s="13" t="s">
        <v>72</v>
      </c>
      <c r="AY339" s="157" t="s">
        <v>166</v>
      </c>
    </row>
    <row r="340" spans="2:51" s="12" customFormat="1" ht="22.5">
      <c r="B340" s="149"/>
      <c r="D340" s="150" t="s">
        <v>177</v>
      </c>
      <c r="E340" s="151" t="s">
        <v>19</v>
      </c>
      <c r="F340" s="152" t="s">
        <v>2531</v>
      </c>
      <c r="H340" s="151" t="s">
        <v>19</v>
      </c>
      <c r="I340" s="153"/>
      <c r="L340" s="149"/>
      <c r="M340" s="154"/>
      <c r="T340" s="155"/>
      <c r="AT340" s="151" t="s">
        <v>177</v>
      </c>
      <c r="AU340" s="151" t="s">
        <v>82</v>
      </c>
      <c r="AV340" s="12" t="s">
        <v>80</v>
      </c>
      <c r="AW340" s="12" t="s">
        <v>33</v>
      </c>
      <c r="AX340" s="12" t="s">
        <v>72</v>
      </c>
      <c r="AY340" s="151" t="s">
        <v>166</v>
      </c>
    </row>
    <row r="341" spans="2:51" s="12" customFormat="1" ht="11.25">
      <c r="B341" s="149"/>
      <c r="D341" s="150" t="s">
        <v>177</v>
      </c>
      <c r="E341" s="151" t="s">
        <v>19</v>
      </c>
      <c r="F341" s="152" t="s">
        <v>2527</v>
      </c>
      <c r="H341" s="151" t="s">
        <v>19</v>
      </c>
      <c r="I341" s="153"/>
      <c r="L341" s="149"/>
      <c r="M341" s="154"/>
      <c r="T341" s="155"/>
      <c r="AT341" s="151" t="s">
        <v>177</v>
      </c>
      <c r="AU341" s="151" t="s">
        <v>82</v>
      </c>
      <c r="AV341" s="12" t="s">
        <v>80</v>
      </c>
      <c r="AW341" s="12" t="s">
        <v>33</v>
      </c>
      <c r="AX341" s="12" t="s">
        <v>72</v>
      </c>
      <c r="AY341" s="151" t="s">
        <v>166</v>
      </c>
    </row>
    <row r="342" spans="2:51" s="13" customFormat="1" ht="11.25">
      <c r="B342" s="156"/>
      <c r="D342" s="150" t="s">
        <v>177</v>
      </c>
      <c r="E342" s="157" t="s">
        <v>19</v>
      </c>
      <c r="F342" s="158" t="s">
        <v>2687</v>
      </c>
      <c r="H342" s="159">
        <v>54.854999999999997</v>
      </c>
      <c r="I342" s="160"/>
      <c r="L342" s="156"/>
      <c r="M342" s="161"/>
      <c r="T342" s="162"/>
      <c r="AT342" s="157" t="s">
        <v>177</v>
      </c>
      <c r="AU342" s="157" t="s">
        <v>82</v>
      </c>
      <c r="AV342" s="13" t="s">
        <v>82</v>
      </c>
      <c r="AW342" s="13" t="s">
        <v>33</v>
      </c>
      <c r="AX342" s="13" t="s">
        <v>72</v>
      </c>
      <c r="AY342" s="157" t="s">
        <v>166</v>
      </c>
    </row>
    <row r="343" spans="2:51" s="13" customFormat="1" ht="11.25">
      <c r="B343" s="156"/>
      <c r="D343" s="150" t="s">
        <v>177</v>
      </c>
      <c r="E343" s="157" t="s">
        <v>19</v>
      </c>
      <c r="F343" s="158" t="s">
        <v>2688</v>
      </c>
      <c r="H343" s="159">
        <v>-10.401</v>
      </c>
      <c r="I343" s="160"/>
      <c r="L343" s="156"/>
      <c r="M343" s="161"/>
      <c r="T343" s="162"/>
      <c r="AT343" s="157" t="s">
        <v>177</v>
      </c>
      <c r="AU343" s="157" t="s">
        <v>82</v>
      </c>
      <c r="AV343" s="13" t="s">
        <v>82</v>
      </c>
      <c r="AW343" s="13" t="s">
        <v>33</v>
      </c>
      <c r="AX343" s="13" t="s">
        <v>72</v>
      </c>
      <c r="AY343" s="157" t="s">
        <v>166</v>
      </c>
    </row>
    <row r="344" spans="2:51" s="12" customFormat="1" ht="22.5">
      <c r="B344" s="149"/>
      <c r="D344" s="150" t="s">
        <v>177</v>
      </c>
      <c r="E344" s="151" t="s">
        <v>19</v>
      </c>
      <c r="F344" s="152" t="s">
        <v>2533</v>
      </c>
      <c r="H344" s="151" t="s">
        <v>19</v>
      </c>
      <c r="I344" s="153"/>
      <c r="L344" s="149"/>
      <c r="M344" s="154"/>
      <c r="T344" s="155"/>
      <c r="AT344" s="151" t="s">
        <v>177</v>
      </c>
      <c r="AU344" s="151" t="s">
        <v>82</v>
      </c>
      <c r="AV344" s="12" t="s">
        <v>80</v>
      </c>
      <c r="AW344" s="12" t="s">
        <v>33</v>
      </c>
      <c r="AX344" s="12" t="s">
        <v>72</v>
      </c>
      <c r="AY344" s="151" t="s">
        <v>166</v>
      </c>
    </row>
    <row r="345" spans="2:51" s="12" customFormat="1" ht="11.25">
      <c r="B345" s="149"/>
      <c r="D345" s="150" t="s">
        <v>177</v>
      </c>
      <c r="E345" s="151" t="s">
        <v>19</v>
      </c>
      <c r="F345" s="152" t="s">
        <v>2534</v>
      </c>
      <c r="H345" s="151" t="s">
        <v>19</v>
      </c>
      <c r="I345" s="153"/>
      <c r="L345" s="149"/>
      <c r="M345" s="154"/>
      <c r="T345" s="155"/>
      <c r="AT345" s="151" t="s">
        <v>177</v>
      </c>
      <c r="AU345" s="151" t="s">
        <v>82</v>
      </c>
      <c r="AV345" s="12" t="s">
        <v>80</v>
      </c>
      <c r="AW345" s="12" t="s">
        <v>33</v>
      </c>
      <c r="AX345" s="12" t="s">
        <v>72</v>
      </c>
      <c r="AY345" s="151" t="s">
        <v>166</v>
      </c>
    </row>
    <row r="346" spans="2:51" s="13" customFormat="1" ht="11.25">
      <c r="B346" s="156"/>
      <c r="D346" s="150" t="s">
        <v>177</v>
      </c>
      <c r="E346" s="157" t="s">
        <v>19</v>
      </c>
      <c r="F346" s="158" t="s">
        <v>2689</v>
      </c>
      <c r="H346" s="159">
        <v>35.770000000000003</v>
      </c>
      <c r="I346" s="160"/>
      <c r="L346" s="156"/>
      <c r="M346" s="161"/>
      <c r="T346" s="162"/>
      <c r="AT346" s="157" t="s">
        <v>177</v>
      </c>
      <c r="AU346" s="157" t="s">
        <v>82</v>
      </c>
      <c r="AV346" s="13" t="s">
        <v>82</v>
      </c>
      <c r="AW346" s="13" t="s">
        <v>33</v>
      </c>
      <c r="AX346" s="13" t="s">
        <v>72</v>
      </c>
      <c r="AY346" s="157" t="s">
        <v>166</v>
      </c>
    </row>
    <row r="347" spans="2:51" s="13" customFormat="1" ht="11.25">
      <c r="B347" s="156"/>
      <c r="D347" s="150" t="s">
        <v>177</v>
      </c>
      <c r="E347" s="157" t="s">
        <v>19</v>
      </c>
      <c r="F347" s="158" t="s">
        <v>2690</v>
      </c>
      <c r="H347" s="159">
        <v>-3.61</v>
      </c>
      <c r="I347" s="160"/>
      <c r="L347" s="156"/>
      <c r="M347" s="161"/>
      <c r="T347" s="162"/>
      <c r="AT347" s="157" t="s">
        <v>177</v>
      </c>
      <c r="AU347" s="157" t="s">
        <v>82</v>
      </c>
      <c r="AV347" s="13" t="s">
        <v>82</v>
      </c>
      <c r="AW347" s="13" t="s">
        <v>33</v>
      </c>
      <c r="AX347" s="13" t="s">
        <v>72</v>
      </c>
      <c r="AY347" s="157" t="s">
        <v>166</v>
      </c>
    </row>
    <row r="348" spans="2:51" s="12" customFormat="1" ht="11.25">
      <c r="B348" s="149"/>
      <c r="D348" s="150" t="s">
        <v>177</v>
      </c>
      <c r="E348" s="151" t="s">
        <v>19</v>
      </c>
      <c r="F348" s="152" t="s">
        <v>2536</v>
      </c>
      <c r="H348" s="151" t="s">
        <v>19</v>
      </c>
      <c r="I348" s="153"/>
      <c r="L348" s="149"/>
      <c r="M348" s="154"/>
      <c r="T348" s="155"/>
      <c r="AT348" s="151" t="s">
        <v>177</v>
      </c>
      <c r="AU348" s="151" t="s">
        <v>82</v>
      </c>
      <c r="AV348" s="12" t="s">
        <v>80</v>
      </c>
      <c r="AW348" s="12" t="s">
        <v>33</v>
      </c>
      <c r="AX348" s="12" t="s">
        <v>72</v>
      </c>
      <c r="AY348" s="151" t="s">
        <v>166</v>
      </c>
    </row>
    <row r="349" spans="2:51" s="13" customFormat="1" ht="11.25">
      <c r="B349" s="156"/>
      <c r="D349" s="150" t="s">
        <v>177</v>
      </c>
      <c r="E349" s="157" t="s">
        <v>19</v>
      </c>
      <c r="F349" s="158" t="s">
        <v>2691</v>
      </c>
      <c r="H349" s="159">
        <v>72.73</v>
      </c>
      <c r="I349" s="160"/>
      <c r="L349" s="156"/>
      <c r="M349" s="161"/>
      <c r="T349" s="162"/>
      <c r="AT349" s="157" t="s">
        <v>177</v>
      </c>
      <c r="AU349" s="157" t="s">
        <v>82</v>
      </c>
      <c r="AV349" s="13" t="s">
        <v>82</v>
      </c>
      <c r="AW349" s="13" t="s">
        <v>33</v>
      </c>
      <c r="AX349" s="13" t="s">
        <v>72</v>
      </c>
      <c r="AY349" s="157" t="s">
        <v>166</v>
      </c>
    </row>
    <row r="350" spans="2:51" s="13" customFormat="1" ht="11.25">
      <c r="B350" s="156"/>
      <c r="D350" s="150" t="s">
        <v>177</v>
      </c>
      <c r="E350" s="157" t="s">
        <v>19</v>
      </c>
      <c r="F350" s="158" t="s">
        <v>2692</v>
      </c>
      <c r="H350" s="159">
        <v>26.6</v>
      </c>
      <c r="I350" s="160"/>
      <c r="L350" s="156"/>
      <c r="M350" s="161"/>
      <c r="T350" s="162"/>
      <c r="AT350" s="157" t="s">
        <v>177</v>
      </c>
      <c r="AU350" s="157" t="s">
        <v>82</v>
      </c>
      <c r="AV350" s="13" t="s">
        <v>82</v>
      </c>
      <c r="AW350" s="13" t="s">
        <v>33</v>
      </c>
      <c r="AX350" s="13" t="s">
        <v>72</v>
      </c>
      <c r="AY350" s="157" t="s">
        <v>166</v>
      </c>
    </row>
    <row r="351" spans="2:51" s="13" customFormat="1" ht="11.25">
      <c r="B351" s="156"/>
      <c r="D351" s="150" t="s">
        <v>177</v>
      </c>
      <c r="E351" s="157" t="s">
        <v>19</v>
      </c>
      <c r="F351" s="158" t="s">
        <v>2693</v>
      </c>
      <c r="H351" s="159">
        <v>-10.025</v>
      </c>
      <c r="I351" s="160"/>
      <c r="L351" s="156"/>
      <c r="M351" s="161"/>
      <c r="T351" s="162"/>
      <c r="AT351" s="157" t="s">
        <v>177</v>
      </c>
      <c r="AU351" s="157" t="s">
        <v>82</v>
      </c>
      <c r="AV351" s="13" t="s">
        <v>82</v>
      </c>
      <c r="AW351" s="13" t="s">
        <v>33</v>
      </c>
      <c r="AX351" s="13" t="s">
        <v>72</v>
      </c>
      <c r="AY351" s="157" t="s">
        <v>166</v>
      </c>
    </row>
    <row r="352" spans="2:51" s="12" customFormat="1" ht="11.25">
      <c r="B352" s="149"/>
      <c r="D352" s="150" t="s">
        <v>177</v>
      </c>
      <c r="E352" s="151" t="s">
        <v>19</v>
      </c>
      <c r="F352" s="152" t="s">
        <v>2694</v>
      </c>
      <c r="H352" s="151" t="s">
        <v>19</v>
      </c>
      <c r="I352" s="153"/>
      <c r="L352" s="149"/>
      <c r="M352" s="154"/>
      <c r="T352" s="155"/>
      <c r="AT352" s="151" t="s">
        <v>177</v>
      </c>
      <c r="AU352" s="151" t="s">
        <v>82</v>
      </c>
      <c r="AV352" s="12" t="s">
        <v>80</v>
      </c>
      <c r="AW352" s="12" t="s">
        <v>33</v>
      </c>
      <c r="AX352" s="12" t="s">
        <v>72</v>
      </c>
      <c r="AY352" s="151" t="s">
        <v>166</v>
      </c>
    </row>
    <row r="353" spans="2:51" s="13" customFormat="1" ht="11.25">
      <c r="B353" s="156"/>
      <c r="D353" s="150" t="s">
        <v>177</v>
      </c>
      <c r="E353" s="157" t="s">
        <v>19</v>
      </c>
      <c r="F353" s="158" t="s">
        <v>2695</v>
      </c>
      <c r="H353" s="159">
        <v>5.04</v>
      </c>
      <c r="I353" s="160"/>
      <c r="L353" s="156"/>
      <c r="M353" s="161"/>
      <c r="T353" s="162"/>
      <c r="AT353" s="157" t="s">
        <v>177</v>
      </c>
      <c r="AU353" s="157" t="s">
        <v>82</v>
      </c>
      <c r="AV353" s="13" t="s">
        <v>82</v>
      </c>
      <c r="AW353" s="13" t="s">
        <v>33</v>
      </c>
      <c r="AX353" s="13" t="s">
        <v>72</v>
      </c>
      <c r="AY353" s="157" t="s">
        <v>166</v>
      </c>
    </row>
    <row r="354" spans="2:51" s="13" customFormat="1" ht="11.25">
      <c r="B354" s="156"/>
      <c r="D354" s="150" t="s">
        <v>177</v>
      </c>
      <c r="E354" s="157" t="s">
        <v>19</v>
      </c>
      <c r="F354" s="158" t="s">
        <v>2696</v>
      </c>
      <c r="H354" s="159">
        <v>35.28</v>
      </c>
      <c r="I354" s="160"/>
      <c r="L354" s="156"/>
      <c r="M354" s="161"/>
      <c r="T354" s="162"/>
      <c r="AT354" s="157" t="s">
        <v>177</v>
      </c>
      <c r="AU354" s="157" t="s">
        <v>82</v>
      </c>
      <c r="AV354" s="13" t="s">
        <v>82</v>
      </c>
      <c r="AW354" s="13" t="s">
        <v>33</v>
      </c>
      <c r="AX354" s="13" t="s">
        <v>72</v>
      </c>
      <c r="AY354" s="157" t="s">
        <v>166</v>
      </c>
    </row>
    <row r="355" spans="2:51" s="13" customFormat="1" ht="11.25">
      <c r="B355" s="156"/>
      <c r="D355" s="150" t="s">
        <v>177</v>
      </c>
      <c r="E355" s="157" t="s">
        <v>19</v>
      </c>
      <c r="F355" s="158" t="s">
        <v>2697</v>
      </c>
      <c r="H355" s="159">
        <v>7.56</v>
      </c>
      <c r="I355" s="160"/>
      <c r="L355" s="156"/>
      <c r="M355" s="161"/>
      <c r="T355" s="162"/>
      <c r="AT355" s="157" t="s">
        <v>177</v>
      </c>
      <c r="AU355" s="157" t="s">
        <v>82</v>
      </c>
      <c r="AV355" s="13" t="s">
        <v>82</v>
      </c>
      <c r="AW355" s="13" t="s">
        <v>33</v>
      </c>
      <c r="AX355" s="13" t="s">
        <v>72</v>
      </c>
      <c r="AY355" s="157" t="s">
        <v>166</v>
      </c>
    </row>
    <row r="356" spans="2:51" s="13" customFormat="1" ht="11.25">
      <c r="B356" s="156"/>
      <c r="D356" s="150" t="s">
        <v>177</v>
      </c>
      <c r="E356" s="157" t="s">
        <v>19</v>
      </c>
      <c r="F356" s="158" t="s">
        <v>2698</v>
      </c>
      <c r="H356" s="159">
        <v>4.2</v>
      </c>
      <c r="I356" s="160"/>
      <c r="L356" s="156"/>
      <c r="M356" s="161"/>
      <c r="T356" s="162"/>
      <c r="AT356" s="157" t="s">
        <v>177</v>
      </c>
      <c r="AU356" s="157" t="s">
        <v>82</v>
      </c>
      <c r="AV356" s="13" t="s">
        <v>82</v>
      </c>
      <c r="AW356" s="13" t="s">
        <v>33</v>
      </c>
      <c r="AX356" s="13" t="s">
        <v>72</v>
      </c>
      <c r="AY356" s="157" t="s">
        <v>166</v>
      </c>
    </row>
    <row r="357" spans="2:51" s="13" customFormat="1" ht="11.25">
      <c r="B357" s="156"/>
      <c r="D357" s="150" t="s">
        <v>177</v>
      </c>
      <c r="E357" s="157" t="s">
        <v>19</v>
      </c>
      <c r="F357" s="158" t="s">
        <v>2699</v>
      </c>
      <c r="H357" s="159">
        <v>-4.38</v>
      </c>
      <c r="I357" s="160"/>
      <c r="L357" s="156"/>
      <c r="M357" s="161"/>
      <c r="T357" s="162"/>
      <c r="AT357" s="157" t="s">
        <v>177</v>
      </c>
      <c r="AU357" s="157" t="s">
        <v>82</v>
      </c>
      <c r="AV357" s="13" t="s">
        <v>82</v>
      </c>
      <c r="AW357" s="13" t="s">
        <v>33</v>
      </c>
      <c r="AX357" s="13" t="s">
        <v>72</v>
      </c>
      <c r="AY357" s="157" t="s">
        <v>166</v>
      </c>
    </row>
    <row r="358" spans="2:51" s="12" customFormat="1" ht="11.25">
      <c r="B358" s="149"/>
      <c r="D358" s="150" t="s">
        <v>177</v>
      </c>
      <c r="E358" s="151" t="s">
        <v>19</v>
      </c>
      <c r="F358" s="152" t="s">
        <v>2555</v>
      </c>
      <c r="H358" s="151" t="s">
        <v>19</v>
      </c>
      <c r="I358" s="153"/>
      <c r="L358" s="149"/>
      <c r="M358" s="154"/>
      <c r="T358" s="155"/>
      <c r="AT358" s="151" t="s">
        <v>177</v>
      </c>
      <c r="AU358" s="151" t="s">
        <v>82</v>
      </c>
      <c r="AV358" s="12" t="s">
        <v>80</v>
      </c>
      <c r="AW358" s="12" t="s">
        <v>33</v>
      </c>
      <c r="AX358" s="12" t="s">
        <v>72</v>
      </c>
      <c r="AY358" s="151" t="s">
        <v>166</v>
      </c>
    </row>
    <row r="359" spans="2:51" s="13" customFormat="1" ht="11.25">
      <c r="B359" s="156"/>
      <c r="D359" s="150" t="s">
        <v>177</v>
      </c>
      <c r="E359" s="157" t="s">
        <v>19</v>
      </c>
      <c r="F359" s="158" t="s">
        <v>2700</v>
      </c>
      <c r="H359" s="159">
        <v>10.92</v>
      </c>
      <c r="I359" s="160"/>
      <c r="L359" s="156"/>
      <c r="M359" s="161"/>
      <c r="T359" s="162"/>
      <c r="AT359" s="157" t="s">
        <v>177</v>
      </c>
      <c r="AU359" s="157" t="s">
        <v>82</v>
      </c>
      <c r="AV359" s="13" t="s">
        <v>82</v>
      </c>
      <c r="AW359" s="13" t="s">
        <v>33</v>
      </c>
      <c r="AX359" s="13" t="s">
        <v>72</v>
      </c>
      <c r="AY359" s="157" t="s">
        <v>166</v>
      </c>
    </row>
    <row r="360" spans="2:51" s="13" customFormat="1" ht="11.25">
      <c r="B360" s="156"/>
      <c r="D360" s="150" t="s">
        <v>177</v>
      </c>
      <c r="E360" s="157" t="s">
        <v>19</v>
      </c>
      <c r="F360" s="158" t="s">
        <v>2701</v>
      </c>
      <c r="H360" s="159">
        <v>-0.91800000000000004</v>
      </c>
      <c r="I360" s="160"/>
      <c r="L360" s="156"/>
      <c r="M360" s="161"/>
      <c r="T360" s="162"/>
      <c r="AT360" s="157" t="s">
        <v>177</v>
      </c>
      <c r="AU360" s="157" t="s">
        <v>82</v>
      </c>
      <c r="AV360" s="13" t="s">
        <v>82</v>
      </c>
      <c r="AW360" s="13" t="s">
        <v>33</v>
      </c>
      <c r="AX360" s="13" t="s">
        <v>72</v>
      </c>
      <c r="AY360" s="157" t="s">
        <v>166</v>
      </c>
    </row>
    <row r="361" spans="2:51" s="12" customFormat="1" ht="11.25">
      <c r="B361" s="149"/>
      <c r="D361" s="150" t="s">
        <v>177</v>
      </c>
      <c r="E361" s="151" t="s">
        <v>19</v>
      </c>
      <c r="F361" s="152" t="s">
        <v>2557</v>
      </c>
      <c r="H361" s="151" t="s">
        <v>19</v>
      </c>
      <c r="I361" s="153"/>
      <c r="L361" s="149"/>
      <c r="M361" s="154"/>
      <c r="T361" s="155"/>
      <c r="AT361" s="151" t="s">
        <v>177</v>
      </c>
      <c r="AU361" s="151" t="s">
        <v>82</v>
      </c>
      <c r="AV361" s="12" t="s">
        <v>80</v>
      </c>
      <c r="AW361" s="12" t="s">
        <v>33</v>
      </c>
      <c r="AX361" s="12" t="s">
        <v>72</v>
      </c>
      <c r="AY361" s="151" t="s">
        <v>166</v>
      </c>
    </row>
    <row r="362" spans="2:51" s="13" customFormat="1" ht="11.25">
      <c r="B362" s="156"/>
      <c r="D362" s="150" t="s">
        <v>177</v>
      </c>
      <c r="E362" s="157" t="s">
        <v>19</v>
      </c>
      <c r="F362" s="158" t="s">
        <v>2702</v>
      </c>
      <c r="H362" s="159">
        <v>36.450000000000003</v>
      </c>
      <c r="I362" s="160"/>
      <c r="L362" s="156"/>
      <c r="M362" s="161"/>
      <c r="T362" s="162"/>
      <c r="AT362" s="157" t="s">
        <v>177</v>
      </c>
      <c r="AU362" s="157" t="s">
        <v>82</v>
      </c>
      <c r="AV362" s="13" t="s">
        <v>82</v>
      </c>
      <c r="AW362" s="13" t="s">
        <v>33</v>
      </c>
      <c r="AX362" s="13" t="s">
        <v>72</v>
      </c>
      <c r="AY362" s="157" t="s">
        <v>166</v>
      </c>
    </row>
    <row r="363" spans="2:51" s="13" customFormat="1" ht="11.25">
      <c r="B363" s="156"/>
      <c r="D363" s="150" t="s">
        <v>177</v>
      </c>
      <c r="E363" s="157" t="s">
        <v>19</v>
      </c>
      <c r="F363" s="158" t="s">
        <v>2703</v>
      </c>
      <c r="H363" s="159">
        <v>7.29</v>
      </c>
      <c r="I363" s="160"/>
      <c r="L363" s="156"/>
      <c r="M363" s="161"/>
      <c r="T363" s="162"/>
      <c r="AT363" s="157" t="s">
        <v>177</v>
      </c>
      <c r="AU363" s="157" t="s">
        <v>82</v>
      </c>
      <c r="AV363" s="13" t="s">
        <v>82</v>
      </c>
      <c r="AW363" s="13" t="s">
        <v>33</v>
      </c>
      <c r="AX363" s="13" t="s">
        <v>72</v>
      </c>
      <c r="AY363" s="157" t="s">
        <v>166</v>
      </c>
    </row>
    <row r="364" spans="2:51" s="13" customFormat="1" ht="11.25">
      <c r="B364" s="156"/>
      <c r="D364" s="150" t="s">
        <v>177</v>
      </c>
      <c r="E364" s="157" t="s">
        <v>19</v>
      </c>
      <c r="F364" s="158" t="s">
        <v>2704</v>
      </c>
      <c r="H364" s="159">
        <v>-7.0650000000000004</v>
      </c>
      <c r="I364" s="160"/>
      <c r="L364" s="156"/>
      <c r="M364" s="161"/>
      <c r="T364" s="162"/>
      <c r="AT364" s="157" t="s">
        <v>177</v>
      </c>
      <c r="AU364" s="157" t="s">
        <v>82</v>
      </c>
      <c r="AV364" s="13" t="s">
        <v>82</v>
      </c>
      <c r="AW364" s="13" t="s">
        <v>33</v>
      </c>
      <c r="AX364" s="13" t="s">
        <v>72</v>
      </c>
      <c r="AY364" s="157" t="s">
        <v>166</v>
      </c>
    </row>
    <row r="365" spans="2:51" s="12" customFormat="1" ht="11.25">
      <c r="B365" s="149"/>
      <c r="D365" s="150" t="s">
        <v>177</v>
      </c>
      <c r="E365" s="151" t="s">
        <v>19</v>
      </c>
      <c r="F365" s="152" t="s">
        <v>2560</v>
      </c>
      <c r="H365" s="151" t="s">
        <v>19</v>
      </c>
      <c r="I365" s="153"/>
      <c r="L365" s="149"/>
      <c r="M365" s="154"/>
      <c r="T365" s="155"/>
      <c r="AT365" s="151" t="s">
        <v>177</v>
      </c>
      <c r="AU365" s="151" t="s">
        <v>82</v>
      </c>
      <c r="AV365" s="12" t="s">
        <v>80</v>
      </c>
      <c r="AW365" s="12" t="s">
        <v>33</v>
      </c>
      <c r="AX365" s="12" t="s">
        <v>72</v>
      </c>
      <c r="AY365" s="151" t="s">
        <v>166</v>
      </c>
    </row>
    <row r="366" spans="2:51" s="13" customFormat="1" ht="11.25">
      <c r="B366" s="156"/>
      <c r="D366" s="150" t="s">
        <v>177</v>
      </c>
      <c r="E366" s="157" t="s">
        <v>19</v>
      </c>
      <c r="F366" s="158" t="s">
        <v>2705</v>
      </c>
      <c r="H366" s="159">
        <v>20.655000000000001</v>
      </c>
      <c r="I366" s="160"/>
      <c r="L366" s="156"/>
      <c r="M366" s="161"/>
      <c r="T366" s="162"/>
      <c r="AT366" s="157" t="s">
        <v>177</v>
      </c>
      <c r="AU366" s="157" t="s">
        <v>82</v>
      </c>
      <c r="AV366" s="13" t="s">
        <v>82</v>
      </c>
      <c r="AW366" s="13" t="s">
        <v>33</v>
      </c>
      <c r="AX366" s="13" t="s">
        <v>72</v>
      </c>
      <c r="AY366" s="157" t="s">
        <v>166</v>
      </c>
    </row>
    <row r="367" spans="2:51" s="13" customFormat="1" ht="11.25">
      <c r="B367" s="156"/>
      <c r="D367" s="150" t="s">
        <v>177</v>
      </c>
      <c r="E367" s="157" t="s">
        <v>19</v>
      </c>
      <c r="F367" s="158" t="s">
        <v>2706</v>
      </c>
      <c r="H367" s="159">
        <v>-3.3359999999999999</v>
      </c>
      <c r="I367" s="160"/>
      <c r="L367" s="156"/>
      <c r="M367" s="161"/>
      <c r="T367" s="162"/>
      <c r="AT367" s="157" t="s">
        <v>177</v>
      </c>
      <c r="AU367" s="157" t="s">
        <v>82</v>
      </c>
      <c r="AV367" s="13" t="s">
        <v>82</v>
      </c>
      <c r="AW367" s="13" t="s">
        <v>33</v>
      </c>
      <c r="AX367" s="13" t="s">
        <v>72</v>
      </c>
      <c r="AY367" s="157" t="s">
        <v>166</v>
      </c>
    </row>
    <row r="368" spans="2:51" s="12" customFormat="1" ht="11.25">
      <c r="B368" s="149"/>
      <c r="D368" s="150" t="s">
        <v>177</v>
      </c>
      <c r="E368" s="151" t="s">
        <v>19</v>
      </c>
      <c r="F368" s="152" t="s">
        <v>2564</v>
      </c>
      <c r="H368" s="151" t="s">
        <v>19</v>
      </c>
      <c r="I368" s="153"/>
      <c r="L368" s="149"/>
      <c r="M368" s="154"/>
      <c r="T368" s="155"/>
      <c r="AT368" s="151" t="s">
        <v>177</v>
      </c>
      <c r="AU368" s="151" t="s">
        <v>82</v>
      </c>
      <c r="AV368" s="12" t="s">
        <v>80</v>
      </c>
      <c r="AW368" s="12" t="s">
        <v>33</v>
      </c>
      <c r="AX368" s="12" t="s">
        <v>72</v>
      </c>
      <c r="AY368" s="151" t="s">
        <v>166</v>
      </c>
    </row>
    <row r="369" spans="2:65" s="13" customFormat="1" ht="11.25">
      <c r="B369" s="156"/>
      <c r="D369" s="150" t="s">
        <v>177</v>
      </c>
      <c r="E369" s="157" t="s">
        <v>19</v>
      </c>
      <c r="F369" s="158" t="s">
        <v>2707</v>
      </c>
      <c r="H369" s="159">
        <v>1.44</v>
      </c>
      <c r="I369" s="160"/>
      <c r="L369" s="156"/>
      <c r="M369" s="161"/>
      <c r="T369" s="162"/>
      <c r="AT369" s="157" t="s">
        <v>177</v>
      </c>
      <c r="AU369" s="157" t="s">
        <v>82</v>
      </c>
      <c r="AV369" s="13" t="s">
        <v>82</v>
      </c>
      <c r="AW369" s="13" t="s">
        <v>33</v>
      </c>
      <c r="AX369" s="13" t="s">
        <v>72</v>
      </c>
      <c r="AY369" s="157" t="s">
        <v>166</v>
      </c>
    </row>
    <row r="370" spans="2:65" s="13" customFormat="1" ht="11.25">
      <c r="B370" s="156"/>
      <c r="D370" s="150" t="s">
        <v>177</v>
      </c>
      <c r="E370" s="157" t="s">
        <v>19</v>
      </c>
      <c r="F370" s="158" t="s">
        <v>2708</v>
      </c>
      <c r="H370" s="159">
        <v>4.32</v>
      </c>
      <c r="I370" s="160"/>
      <c r="L370" s="156"/>
      <c r="M370" s="161"/>
      <c r="T370" s="162"/>
      <c r="AT370" s="157" t="s">
        <v>177</v>
      </c>
      <c r="AU370" s="157" t="s">
        <v>82</v>
      </c>
      <c r="AV370" s="13" t="s">
        <v>82</v>
      </c>
      <c r="AW370" s="13" t="s">
        <v>33</v>
      </c>
      <c r="AX370" s="13" t="s">
        <v>72</v>
      </c>
      <c r="AY370" s="157" t="s">
        <v>166</v>
      </c>
    </row>
    <row r="371" spans="2:65" s="13" customFormat="1" ht="11.25">
      <c r="B371" s="156"/>
      <c r="D371" s="150" t="s">
        <v>177</v>
      </c>
      <c r="E371" s="157" t="s">
        <v>19</v>
      </c>
      <c r="F371" s="158" t="s">
        <v>2709</v>
      </c>
      <c r="H371" s="159">
        <v>-0.39300000000000002</v>
      </c>
      <c r="I371" s="160"/>
      <c r="L371" s="156"/>
      <c r="M371" s="161"/>
      <c r="T371" s="162"/>
      <c r="AT371" s="157" t="s">
        <v>177</v>
      </c>
      <c r="AU371" s="157" t="s">
        <v>82</v>
      </c>
      <c r="AV371" s="13" t="s">
        <v>82</v>
      </c>
      <c r="AW371" s="13" t="s">
        <v>33</v>
      </c>
      <c r="AX371" s="13" t="s">
        <v>72</v>
      </c>
      <c r="AY371" s="157" t="s">
        <v>166</v>
      </c>
    </row>
    <row r="372" spans="2:65" s="12" customFormat="1" ht="11.25">
      <c r="B372" s="149"/>
      <c r="D372" s="150" t="s">
        <v>177</v>
      </c>
      <c r="E372" s="151" t="s">
        <v>19</v>
      </c>
      <c r="F372" s="152" t="s">
        <v>2567</v>
      </c>
      <c r="H372" s="151" t="s">
        <v>19</v>
      </c>
      <c r="I372" s="153"/>
      <c r="L372" s="149"/>
      <c r="M372" s="154"/>
      <c r="T372" s="155"/>
      <c r="AT372" s="151" t="s">
        <v>177</v>
      </c>
      <c r="AU372" s="151" t="s">
        <v>82</v>
      </c>
      <c r="AV372" s="12" t="s">
        <v>80</v>
      </c>
      <c r="AW372" s="12" t="s">
        <v>33</v>
      </c>
      <c r="AX372" s="12" t="s">
        <v>72</v>
      </c>
      <c r="AY372" s="151" t="s">
        <v>166</v>
      </c>
    </row>
    <row r="373" spans="2:65" s="13" customFormat="1" ht="11.25">
      <c r="B373" s="156"/>
      <c r="D373" s="150" t="s">
        <v>177</v>
      </c>
      <c r="E373" s="157" t="s">
        <v>19</v>
      </c>
      <c r="F373" s="158" t="s">
        <v>2710</v>
      </c>
      <c r="H373" s="159">
        <v>9.36</v>
      </c>
      <c r="I373" s="160"/>
      <c r="L373" s="156"/>
      <c r="M373" s="161"/>
      <c r="T373" s="162"/>
      <c r="AT373" s="157" t="s">
        <v>177</v>
      </c>
      <c r="AU373" s="157" t="s">
        <v>82</v>
      </c>
      <c r="AV373" s="13" t="s">
        <v>82</v>
      </c>
      <c r="AW373" s="13" t="s">
        <v>33</v>
      </c>
      <c r="AX373" s="13" t="s">
        <v>72</v>
      </c>
      <c r="AY373" s="157" t="s">
        <v>166</v>
      </c>
    </row>
    <row r="374" spans="2:65" s="12" customFormat="1" ht="11.25">
      <c r="B374" s="149"/>
      <c r="D374" s="150" t="s">
        <v>177</v>
      </c>
      <c r="E374" s="151" t="s">
        <v>19</v>
      </c>
      <c r="F374" s="152" t="s">
        <v>2569</v>
      </c>
      <c r="H374" s="151" t="s">
        <v>19</v>
      </c>
      <c r="I374" s="153"/>
      <c r="L374" s="149"/>
      <c r="M374" s="154"/>
      <c r="T374" s="155"/>
      <c r="AT374" s="151" t="s">
        <v>177</v>
      </c>
      <c r="AU374" s="151" t="s">
        <v>82</v>
      </c>
      <c r="AV374" s="12" t="s">
        <v>80</v>
      </c>
      <c r="AW374" s="12" t="s">
        <v>33</v>
      </c>
      <c r="AX374" s="12" t="s">
        <v>72</v>
      </c>
      <c r="AY374" s="151" t="s">
        <v>166</v>
      </c>
    </row>
    <row r="375" spans="2:65" s="13" customFormat="1" ht="11.25">
      <c r="B375" s="156"/>
      <c r="D375" s="150" t="s">
        <v>177</v>
      </c>
      <c r="E375" s="157" t="s">
        <v>19</v>
      </c>
      <c r="F375" s="158" t="s">
        <v>2711</v>
      </c>
      <c r="H375" s="159">
        <v>10.08</v>
      </c>
      <c r="I375" s="160"/>
      <c r="L375" s="156"/>
      <c r="M375" s="161"/>
      <c r="T375" s="162"/>
      <c r="AT375" s="157" t="s">
        <v>177</v>
      </c>
      <c r="AU375" s="157" t="s">
        <v>82</v>
      </c>
      <c r="AV375" s="13" t="s">
        <v>82</v>
      </c>
      <c r="AW375" s="13" t="s">
        <v>33</v>
      </c>
      <c r="AX375" s="13" t="s">
        <v>72</v>
      </c>
      <c r="AY375" s="157" t="s">
        <v>166</v>
      </c>
    </row>
    <row r="376" spans="2:65" s="12" customFormat="1" ht="11.25">
      <c r="B376" s="149"/>
      <c r="D376" s="150" t="s">
        <v>177</v>
      </c>
      <c r="E376" s="151" t="s">
        <v>19</v>
      </c>
      <c r="F376" s="152" t="s">
        <v>2571</v>
      </c>
      <c r="H376" s="151" t="s">
        <v>19</v>
      </c>
      <c r="I376" s="153"/>
      <c r="L376" s="149"/>
      <c r="M376" s="154"/>
      <c r="T376" s="155"/>
      <c r="AT376" s="151" t="s">
        <v>177</v>
      </c>
      <c r="AU376" s="151" t="s">
        <v>82</v>
      </c>
      <c r="AV376" s="12" t="s">
        <v>80</v>
      </c>
      <c r="AW376" s="12" t="s">
        <v>33</v>
      </c>
      <c r="AX376" s="12" t="s">
        <v>72</v>
      </c>
      <c r="AY376" s="151" t="s">
        <v>166</v>
      </c>
    </row>
    <row r="377" spans="2:65" s="13" customFormat="1" ht="11.25">
      <c r="B377" s="156"/>
      <c r="D377" s="150" t="s">
        <v>177</v>
      </c>
      <c r="E377" s="157" t="s">
        <v>19</v>
      </c>
      <c r="F377" s="158" t="s">
        <v>2712</v>
      </c>
      <c r="H377" s="159">
        <v>12.24</v>
      </c>
      <c r="I377" s="160"/>
      <c r="L377" s="156"/>
      <c r="M377" s="161"/>
      <c r="T377" s="162"/>
      <c r="AT377" s="157" t="s">
        <v>177</v>
      </c>
      <c r="AU377" s="157" t="s">
        <v>82</v>
      </c>
      <c r="AV377" s="13" t="s">
        <v>82</v>
      </c>
      <c r="AW377" s="13" t="s">
        <v>33</v>
      </c>
      <c r="AX377" s="13" t="s">
        <v>72</v>
      </c>
      <c r="AY377" s="157" t="s">
        <v>166</v>
      </c>
    </row>
    <row r="378" spans="2:65" s="12" customFormat="1" ht="11.25">
      <c r="B378" s="149"/>
      <c r="D378" s="150" t="s">
        <v>177</v>
      </c>
      <c r="E378" s="151" t="s">
        <v>19</v>
      </c>
      <c r="F378" s="152" t="s">
        <v>2562</v>
      </c>
      <c r="H378" s="151" t="s">
        <v>19</v>
      </c>
      <c r="I378" s="153"/>
      <c r="L378" s="149"/>
      <c r="M378" s="154"/>
      <c r="T378" s="155"/>
      <c r="AT378" s="151" t="s">
        <v>177</v>
      </c>
      <c r="AU378" s="151" t="s">
        <v>82</v>
      </c>
      <c r="AV378" s="12" t="s">
        <v>80</v>
      </c>
      <c r="AW378" s="12" t="s">
        <v>33</v>
      </c>
      <c r="AX378" s="12" t="s">
        <v>72</v>
      </c>
      <c r="AY378" s="151" t="s">
        <v>166</v>
      </c>
    </row>
    <row r="379" spans="2:65" s="13" customFormat="1" ht="11.25">
      <c r="B379" s="156"/>
      <c r="D379" s="150" t="s">
        <v>177</v>
      </c>
      <c r="E379" s="157" t="s">
        <v>19</v>
      </c>
      <c r="F379" s="158" t="s">
        <v>2713</v>
      </c>
      <c r="H379" s="159">
        <v>4.25</v>
      </c>
      <c r="I379" s="160"/>
      <c r="L379" s="156"/>
      <c r="M379" s="161"/>
      <c r="T379" s="162"/>
      <c r="AT379" s="157" t="s">
        <v>177</v>
      </c>
      <c r="AU379" s="157" t="s">
        <v>82</v>
      </c>
      <c r="AV379" s="13" t="s">
        <v>82</v>
      </c>
      <c r="AW379" s="13" t="s">
        <v>33</v>
      </c>
      <c r="AX379" s="13" t="s">
        <v>72</v>
      </c>
      <c r="AY379" s="157" t="s">
        <v>166</v>
      </c>
    </row>
    <row r="380" spans="2:65" s="12" customFormat="1" ht="11.25">
      <c r="B380" s="149"/>
      <c r="D380" s="150" t="s">
        <v>177</v>
      </c>
      <c r="E380" s="151" t="s">
        <v>19</v>
      </c>
      <c r="F380" s="152" t="s">
        <v>2714</v>
      </c>
      <c r="H380" s="151" t="s">
        <v>19</v>
      </c>
      <c r="I380" s="153"/>
      <c r="L380" s="149"/>
      <c r="M380" s="154"/>
      <c r="T380" s="155"/>
      <c r="AT380" s="151" t="s">
        <v>177</v>
      </c>
      <c r="AU380" s="151" t="s">
        <v>82</v>
      </c>
      <c r="AV380" s="12" t="s">
        <v>80</v>
      </c>
      <c r="AW380" s="12" t="s">
        <v>33</v>
      </c>
      <c r="AX380" s="12" t="s">
        <v>72</v>
      </c>
      <c r="AY380" s="151" t="s">
        <v>166</v>
      </c>
    </row>
    <row r="381" spans="2:65" s="13" customFormat="1" ht="11.25">
      <c r="B381" s="156"/>
      <c r="D381" s="150" t="s">
        <v>177</v>
      </c>
      <c r="E381" s="157" t="s">
        <v>19</v>
      </c>
      <c r="F381" s="158" t="s">
        <v>2715</v>
      </c>
      <c r="H381" s="159">
        <v>30</v>
      </c>
      <c r="I381" s="160"/>
      <c r="L381" s="156"/>
      <c r="M381" s="161"/>
      <c r="T381" s="162"/>
      <c r="AT381" s="157" t="s">
        <v>177</v>
      </c>
      <c r="AU381" s="157" t="s">
        <v>82</v>
      </c>
      <c r="AV381" s="13" t="s">
        <v>82</v>
      </c>
      <c r="AW381" s="13" t="s">
        <v>33</v>
      </c>
      <c r="AX381" s="13" t="s">
        <v>72</v>
      </c>
      <c r="AY381" s="157" t="s">
        <v>166</v>
      </c>
    </row>
    <row r="382" spans="2:65" s="14" customFormat="1" ht="11.25">
      <c r="B382" s="163"/>
      <c r="D382" s="150" t="s">
        <v>177</v>
      </c>
      <c r="E382" s="164" t="s">
        <v>19</v>
      </c>
      <c r="F382" s="165" t="s">
        <v>206</v>
      </c>
      <c r="H382" s="166">
        <v>436.678</v>
      </c>
      <c r="I382" s="167"/>
      <c r="L382" s="163"/>
      <c r="M382" s="168"/>
      <c r="T382" s="169"/>
      <c r="AT382" s="164" t="s">
        <v>177</v>
      </c>
      <c r="AU382" s="164" t="s">
        <v>82</v>
      </c>
      <c r="AV382" s="14" t="s">
        <v>173</v>
      </c>
      <c r="AW382" s="14" t="s">
        <v>33</v>
      </c>
      <c r="AX382" s="14" t="s">
        <v>80</v>
      </c>
      <c r="AY382" s="164" t="s">
        <v>166</v>
      </c>
    </row>
    <row r="383" spans="2:65" s="1" customFormat="1" ht="16.5" customHeight="1">
      <c r="B383" s="33"/>
      <c r="C383" s="170" t="s">
        <v>316</v>
      </c>
      <c r="D383" s="170" t="s">
        <v>277</v>
      </c>
      <c r="E383" s="171" t="s">
        <v>2716</v>
      </c>
      <c r="F383" s="172" t="s">
        <v>2717</v>
      </c>
      <c r="G383" s="173" t="s">
        <v>341</v>
      </c>
      <c r="H383" s="174">
        <v>873.35599999999999</v>
      </c>
      <c r="I383" s="175"/>
      <c r="J383" s="176">
        <f>ROUND(I383*H383,2)</f>
        <v>0</v>
      </c>
      <c r="K383" s="172" t="s">
        <v>172</v>
      </c>
      <c r="L383" s="177"/>
      <c r="M383" s="178" t="s">
        <v>19</v>
      </c>
      <c r="N383" s="179" t="s">
        <v>43</v>
      </c>
      <c r="P383" s="141">
        <f>O383*H383</f>
        <v>0</v>
      </c>
      <c r="Q383" s="141">
        <v>1</v>
      </c>
      <c r="R383" s="141">
        <f>Q383*H383</f>
        <v>873.35599999999999</v>
      </c>
      <c r="S383" s="141">
        <v>0</v>
      </c>
      <c r="T383" s="142">
        <f>S383*H383</f>
        <v>0</v>
      </c>
      <c r="AR383" s="143" t="s">
        <v>233</v>
      </c>
      <c r="AT383" s="143" t="s">
        <v>277</v>
      </c>
      <c r="AU383" s="143" t="s">
        <v>82</v>
      </c>
      <c r="AY383" s="18" t="s">
        <v>166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8" t="s">
        <v>80</v>
      </c>
      <c r="BK383" s="144">
        <f>ROUND(I383*H383,2)</f>
        <v>0</v>
      </c>
      <c r="BL383" s="18" t="s">
        <v>173</v>
      </c>
      <c r="BM383" s="143" t="s">
        <v>2718</v>
      </c>
    </row>
    <row r="384" spans="2:65" s="13" customFormat="1" ht="11.25">
      <c r="B384" s="156"/>
      <c r="D384" s="150" t="s">
        <v>177</v>
      </c>
      <c r="F384" s="158" t="s">
        <v>2719</v>
      </c>
      <c r="H384" s="159">
        <v>873.35599999999999</v>
      </c>
      <c r="I384" s="160"/>
      <c r="L384" s="156"/>
      <c r="M384" s="161"/>
      <c r="T384" s="162"/>
      <c r="AT384" s="157" t="s">
        <v>177</v>
      </c>
      <c r="AU384" s="157" t="s">
        <v>82</v>
      </c>
      <c r="AV384" s="13" t="s">
        <v>82</v>
      </c>
      <c r="AW384" s="13" t="s">
        <v>4</v>
      </c>
      <c r="AX384" s="13" t="s">
        <v>80</v>
      </c>
      <c r="AY384" s="157" t="s">
        <v>166</v>
      </c>
    </row>
    <row r="385" spans="2:65" s="1" customFormat="1" ht="37.9" customHeight="1">
      <c r="B385" s="33"/>
      <c r="C385" s="132" t="s">
        <v>321</v>
      </c>
      <c r="D385" s="132" t="s">
        <v>168</v>
      </c>
      <c r="E385" s="133" t="s">
        <v>264</v>
      </c>
      <c r="F385" s="134" t="s">
        <v>265</v>
      </c>
      <c r="G385" s="135" t="s">
        <v>188</v>
      </c>
      <c r="H385" s="136">
        <v>789</v>
      </c>
      <c r="I385" s="137"/>
      <c r="J385" s="138">
        <f>ROUND(I385*H385,2)</f>
        <v>0</v>
      </c>
      <c r="K385" s="134" t="s">
        <v>172</v>
      </c>
      <c r="L385" s="33"/>
      <c r="M385" s="139" t="s">
        <v>19</v>
      </c>
      <c r="N385" s="140" t="s">
        <v>43</v>
      </c>
      <c r="P385" s="141">
        <f>O385*H385</f>
        <v>0</v>
      </c>
      <c r="Q385" s="141">
        <v>0</v>
      </c>
      <c r="R385" s="141">
        <f>Q385*H385</f>
        <v>0</v>
      </c>
      <c r="S385" s="141">
        <v>0</v>
      </c>
      <c r="T385" s="142">
        <f>S385*H385</f>
        <v>0</v>
      </c>
      <c r="AR385" s="143" t="s">
        <v>173</v>
      </c>
      <c r="AT385" s="143" t="s">
        <v>168</v>
      </c>
      <c r="AU385" s="143" t="s">
        <v>82</v>
      </c>
      <c r="AY385" s="18" t="s">
        <v>166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8" t="s">
        <v>80</v>
      </c>
      <c r="BK385" s="144">
        <f>ROUND(I385*H385,2)</f>
        <v>0</v>
      </c>
      <c r="BL385" s="18" t="s">
        <v>173</v>
      </c>
      <c r="BM385" s="143" t="s">
        <v>2720</v>
      </c>
    </row>
    <row r="386" spans="2:65" s="1" customFormat="1" ht="11.25">
      <c r="B386" s="33"/>
      <c r="D386" s="145" t="s">
        <v>175</v>
      </c>
      <c r="F386" s="146" t="s">
        <v>267</v>
      </c>
      <c r="I386" s="147"/>
      <c r="L386" s="33"/>
      <c r="M386" s="148"/>
      <c r="T386" s="54"/>
      <c r="AT386" s="18" t="s">
        <v>175</v>
      </c>
      <c r="AU386" s="18" t="s">
        <v>82</v>
      </c>
    </row>
    <row r="387" spans="2:65" s="1" customFormat="1" ht="33" customHeight="1">
      <c r="B387" s="33"/>
      <c r="C387" s="132" t="s">
        <v>325</v>
      </c>
      <c r="D387" s="132" t="s">
        <v>168</v>
      </c>
      <c r="E387" s="133" t="s">
        <v>428</v>
      </c>
      <c r="F387" s="134" t="s">
        <v>429</v>
      </c>
      <c r="G387" s="135" t="s">
        <v>188</v>
      </c>
      <c r="H387" s="136">
        <v>54.3</v>
      </c>
      <c r="I387" s="137"/>
      <c r="J387" s="138">
        <f>ROUND(I387*H387,2)</f>
        <v>0</v>
      </c>
      <c r="K387" s="134" t="s">
        <v>172</v>
      </c>
      <c r="L387" s="33"/>
      <c r="M387" s="139" t="s">
        <v>19</v>
      </c>
      <c r="N387" s="140" t="s">
        <v>43</v>
      </c>
      <c r="P387" s="141">
        <f>O387*H387</f>
        <v>0</v>
      </c>
      <c r="Q387" s="141">
        <v>0</v>
      </c>
      <c r="R387" s="141">
        <f>Q387*H387</f>
        <v>0</v>
      </c>
      <c r="S387" s="141">
        <v>0</v>
      </c>
      <c r="T387" s="142">
        <f>S387*H387</f>
        <v>0</v>
      </c>
      <c r="AR387" s="143" t="s">
        <v>173</v>
      </c>
      <c r="AT387" s="143" t="s">
        <v>168</v>
      </c>
      <c r="AU387" s="143" t="s">
        <v>82</v>
      </c>
      <c r="AY387" s="18" t="s">
        <v>166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8" t="s">
        <v>80</v>
      </c>
      <c r="BK387" s="144">
        <f>ROUND(I387*H387,2)</f>
        <v>0</v>
      </c>
      <c r="BL387" s="18" t="s">
        <v>173</v>
      </c>
      <c r="BM387" s="143" t="s">
        <v>2721</v>
      </c>
    </row>
    <row r="388" spans="2:65" s="1" customFormat="1" ht="11.25">
      <c r="B388" s="33"/>
      <c r="D388" s="145" t="s">
        <v>175</v>
      </c>
      <c r="F388" s="146" t="s">
        <v>431</v>
      </c>
      <c r="I388" s="147"/>
      <c r="L388" s="33"/>
      <c r="M388" s="148"/>
      <c r="T388" s="54"/>
      <c r="AT388" s="18" t="s">
        <v>175</v>
      </c>
      <c r="AU388" s="18" t="s">
        <v>82</v>
      </c>
    </row>
    <row r="389" spans="2:65" s="12" customFormat="1" ht="11.25">
      <c r="B389" s="149"/>
      <c r="D389" s="150" t="s">
        <v>177</v>
      </c>
      <c r="E389" s="151" t="s">
        <v>19</v>
      </c>
      <c r="F389" s="152" t="s">
        <v>2500</v>
      </c>
      <c r="H389" s="151" t="s">
        <v>19</v>
      </c>
      <c r="I389" s="153"/>
      <c r="L389" s="149"/>
      <c r="M389" s="154"/>
      <c r="T389" s="155"/>
      <c r="AT389" s="151" t="s">
        <v>177</v>
      </c>
      <c r="AU389" s="151" t="s">
        <v>82</v>
      </c>
      <c r="AV389" s="12" t="s">
        <v>80</v>
      </c>
      <c r="AW389" s="12" t="s">
        <v>33</v>
      </c>
      <c r="AX389" s="12" t="s">
        <v>72</v>
      </c>
      <c r="AY389" s="151" t="s">
        <v>166</v>
      </c>
    </row>
    <row r="390" spans="2:65" s="13" customFormat="1" ht="11.25">
      <c r="B390" s="156"/>
      <c r="D390" s="150" t="s">
        <v>177</v>
      </c>
      <c r="E390" s="157" t="s">
        <v>19</v>
      </c>
      <c r="F390" s="158" t="s">
        <v>2722</v>
      </c>
      <c r="H390" s="159">
        <v>25.3</v>
      </c>
      <c r="I390" s="160"/>
      <c r="L390" s="156"/>
      <c r="M390" s="161"/>
      <c r="T390" s="162"/>
      <c r="AT390" s="157" t="s">
        <v>177</v>
      </c>
      <c r="AU390" s="157" t="s">
        <v>82</v>
      </c>
      <c r="AV390" s="13" t="s">
        <v>82</v>
      </c>
      <c r="AW390" s="13" t="s">
        <v>33</v>
      </c>
      <c r="AX390" s="13" t="s">
        <v>72</v>
      </c>
      <c r="AY390" s="157" t="s">
        <v>166</v>
      </c>
    </row>
    <row r="391" spans="2:65" s="12" customFormat="1" ht="11.25">
      <c r="B391" s="149"/>
      <c r="D391" s="150" t="s">
        <v>177</v>
      </c>
      <c r="E391" s="151" t="s">
        <v>19</v>
      </c>
      <c r="F391" s="152" t="s">
        <v>2519</v>
      </c>
      <c r="H391" s="151" t="s">
        <v>19</v>
      </c>
      <c r="I391" s="153"/>
      <c r="L391" s="149"/>
      <c r="M391" s="154"/>
      <c r="T391" s="155"/>
      <c r="AT391" s="151" t="s">
        <v>177</v>
      </c>
      <c r="AU391" s="151" t="s">
        <v>82</v>
      </c>
      <c r="AV391" s="12" t="s">
        <v>80</v>
      </c>
      <c r="AW391" s="12" t="s">
        <v>33</v>
      </c>
      <c r="AX391" s="12" t="s">
        <v>72</v>
      </c>
      <c r="AY391" s="151" t="s">
        <v>166</v>
      </c>
    </row>
    <row r="392" spans="2:65" s="13" customFormat="1" ht="11.25">
      <c r="B392" s="156"/>
      <c r="D392" s="150" t="s">
        <v>177</v>
      </c>
      <c r="E392" s="157" t="s">
        <v>19</v>
      </c>
      <c r="F392" s="158" t="s">
        <v>2723</v>
      </c>
      <c r="H392" s="159">
        <v>29</v>
      </c>
      <c r="I392" s="160"/>
      <c r="L392" s="156"/>
      <c r="M392" s="161"/>
      <c r="T392" s="162"/>
      <c r="AT392" s="157" t="s">
        <v>177</v>
      </c>
      <c r="AU392" s="157" t="s">
        <v>82</v>
      </c>
      <c r="AV392" s="13" t="s">
        <v>82</v>
      </c>
      <c r="AW392" s="13" t="s">
        <v>33</v>
      </c>
      <c r="AX392" s="13" t="s">
        <v>72</v>
      </c>
      <c r="AY392" s="157" t="s">
        <v>166</v>
      </c>
    </row>
    <row r="393" spans="2:65" s="14" customFormat="1" ht="11.25">
      <c r="B393" s="163"/>
      <c r="D393" s="150" t="s">
        <v>177</v>
      </c>
      <c r="E393" s="164" t="s">
        <v>19</v>
      </c>
      <c r="F393" s="165" t="s">
        <v>206</v>
      </c>
      <c r="H393" s="166">
        <v>54.3</v>
      </c>
      <c r="I393" s="167"/>
      <c r="L393" s="163"/>
      <c r="M393" s="168"/>
      <c r="T393" s="169"/>
      <c r="AT393" s="164" t="s">
        <v>177</v>
      </c>
      <c r="AU393" s="164" t="s">
        <v>82</v>
      </c>
      <c r="AV393" s="14" t="s">
        <v>173</v>
      </c>
      <c r="AW393" s="14" t="s">
        <v>33</v>
      </c>
      <c r="AX393" s="14" t="s">
        <v>80</v>
      </c>
      <c r="AY393" s="164" t="s">
        <v>166</v>
      </c>
    </row>
    <row r="394" spans="2:65" s="1" customFormat="1" ht="24.2" customHeight="1">
      <c r="B394" s="33"/>
      <c r="C394" s="132" t="s">
        <v>329</v>
      </c>
      <c r="D394" s="132" t="s">
        <v>168</v>
      </c>
      <c r="E394" s="133" t="s">
        <v>436</v>
      </c>
      <c r="F394" s="134" t="s">
        <v>437</v>
      </c>
      <c r="G394" s="135" t="s">
        <v>341</v>
      </c>
      <c r="H394" s="136">
        <v>3009.1880000000001</v>
      </c>
      <c r="I394" s="137"/>
      <c r="J394" s="138">
        <f>ROUND(I394*H394,2)</f>
        <v>0</v>
      </c>
      <c r="K394" s="134" t="s">
        <v>19</v>
      </c>
      <c r="L394" s="33"/>
      <c r="M394" s="139" t="s">
        <v>19</v>
      </c>
      <c r="N394" s="140" t="s">
        <v>43</v>
      </c>
      <c r="P394" s="141">
        <f>O394*H394</f>
        <v>0</v>
      </c>
      <c r="Q394" s="141">
        <v>0</v>
      </c>
      <c r="R394" s="141">
        <f>Q394*H394</f>
        <v>0</v>
      </c>
      <c r="S394" s="141">
        <v>0</v>
      </c>
      <c r="T394" s="142">
        <f>S394*H394</f>
        <v>0</v>
      </c>
      <c r="AR394" s="143" t="s">
        <v>173</v>
      </c>
      <c r="AT394" s="143" t="s">
        <v>168</v>
      </c>
      <c r="AU394" s="143" t="s">
        <v>82</v>
      </c>
      <c r="AY394" s="18" t="s">
        <v>166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8" t="s">
        <v>80</v>
      </c>
      <c r="BK394" s="144">
        <f>ROUND(I394*H394,2)</f>
        <v>0</v>
      </c>
      <c r="BL394" s="18" t="s">
        <v>173</v>
      </c>
      <c r="BM394" s="143" t="s">
        <v>2724</v>
      </c>
    </row>
    <row r="395" spans="2:65" s="12" customFormat="1" ht="11.25">
      <c r="B395" s="149"/>
      <c r="D395" s="150" t="s">
        <v>177</v>
      </c>
      <c r="E395" s="151" t="s">
        <v>19</v>
      </c>
      <c r="F395" s="152" t="s">
        <v>2725</v>
      </c>
      <c r="H395" s="151" t="s">
        <v>19</v>
      </c>
      <c r="I395" s="153"/>
      <c r="L395" s="149"/>
      <c r="M395" s="154"/>
      <c r="T395" s="155"/>
      <c r="AT395" s="151" t="s">
        <v>177</v>
      </c>
      <c r="AU395" s="151" t="s">
        <v>82</v>
      </c>
      <c r="AV395" s="12" t="s">
        <v>80</v>
      </c>
      <c r="AW395" s="12" t="s">
        <v>33</v>
      </c>
      <c r="AX395" s="12" t="s">
        <v>72</v>
      </c>
      <c r="AY395" s="151" t="s">
        <v>166</v>
      </c>
    </row>
    <row r="396" spans="2:65" s="12" customFormat="1" ht="11.25">
      <c r="B396" s="149"/>
      <c r="D396" s="150" t="s">
        <v>177</v>
      </c>
      <c r="E396" s="151" t="s">
        <v>19</v>
      </c>
      <c r="F396" s="152" t="s">
        <v>2726</v>
      </c>
      <c r="H396" s="151" t="s">
        <v>19</v>
      </c>
      <c r="I396" s="153"/>
      <c r="L396" s="149"/>
      <c r="M396" s="154"/>
      <c r="T396" s="155"/>
      <c r="AT396" s="151" t="s">
        <v>177</v>
      </c>
      <c r="AU396" s="151" t="s">
        <v>82</v>
      </c>
      <c r="AV396" s="12" t="s">
        <v>80</v>
      </c>
      <c r="AW396" s="12" t="s">
        <v>33</v>
      </c>
      <c r="AX396" s="12" t="s">
        <v>72</v>
      </c>
      <c r="AY396" s="151" t="s">
        <v>166</v>
      </c>
    </row>
    <row r="397" spans="2:65" s="12" customFormat="1" ht="11.25">
      <c r="B397" s="149"/>
      <c r="D397" s="150" t="s">
        <v>177</v>
      </c>
      <c r="E397" s="151" t="s">
        <v>19</v>
      </c>
      <c r="F397" s="152" t="s">
        <v>440</v>
      </c>
      <c r="H397" s="151" t="s">
        <v>19</v>
      </c>
      <c r="I397" s="153"/>
      <c r="L397" s="149"/>
      <c r="M397" s="154"/>
      <c r="T397" s="155"/>
      <c r="AT397" s="151" t="s">
        <v>177</v>
      </c>
      <c r="AU397" s="151" t="s">
        <v>82</v>
      </c>
      <c r="AV397" s="12" t="s">
        <v>80</v>
      </c>
      <c r="AW397" s="12" t="s">
        <v>33</v>
      </c>
      <c r="AX397" s="12" t="s">
        <v>72</v>
      </c>
      <c r="AY397" s="151" t="s">
        <v>166</v>
      </c>
    </row>
    <row r="398" spans="2:65" s="13" customFormat="1" ht="11.25">
      <c r="B398" s="156"/>
      <c r="D398" s="150" t="s">
        <v>177</v>
      </c>
      <c r="E398" s="157" t="s">
        <v>19</v>
      </c>
      <c r="F398" s="158" t="s">
        <v>2727</v>
      </c>
      <c r="H398" s="159">
        <v>833.87</v>
      </c>
      <c r="I398" s="160"/>
      <c r="L398" s="156"/>
      <c r="M398" s="161"/>
      <c r="T398" s="162"/>
      <c r="AT398" s="157" t="s">
        <v>177</v>
      </c>
      <c r="AU398" s="157" t="s">
        <v>82</v>
      </c>
      <c r="AV398" s="13" t="s">
        <v>82</v>
      </c>
      <c r="AW398" s="13" t="s">
        <v>33</v>
      </c>
      <c r="AX398" s="13" t="s">
        <v>72</v>
      </c>
      <c r="AY398" s="157" t="s">
        <v>166</v>
      </c>
    </row>
    <row r="399" spans="2:65" s="13" customFormat="1" ht="11.25">
      <c r="B399" s="156"/>
      <c r="D399" s="150" t="s">
        <v>177</v>
      </c>
      <c r="E399" s="157" t="s">
        <v>19</v>
      </c>
      <c r="F399" s="158" t="s">
        <v>2728</v>
      </c>
      <c r="H399" s="159">
        <v>280.64400000000001</v>
      </c>
      <c r="I399" s="160"/>
      <c r="L399" s="156"/>
      <c r="M399" s="161"/>
      <c r="T399" s="162"/>
      <c r="AT399" s="157" t="s">
        <v>177</v>
      </c>
      <c r="AU399" s="157" t="s">
        <v>82</v>
      </c>
      <c r="AV399" s="13" t="s">
        <v>82</v>
      </c>
      <c r="AW399" s="13" t="s">
        <v>33</v>
      </c>
      <c r="AX399" s="13" t="s">
        <v>72</v>
      </c>
      <c r="AY399" s="157" t="s">
        <v>166</v>
      </c>
    </row>
    <row r="400" spans="2:65" s="14" customFormat="1" ht="11.25">
      <c r="B400" s="163"/>
      <c r="D400" s="150" t="s">
        <v>177</v>
      </c>
      <c r="E400" s="164" t="s">
        <v>19</v>
      </c>
      <c r="F400" s="165" t="s">
        <v>206</v>
      </c>
      <c r="H400" s="166">
        <v>1114.5140000000001</v>
      </c>
      <c r="I400" s="167"/>
      <c r="L400" s="163"/>
      <c r="M400" s="168"/>
      <c r="T400" s="169"/>
      <c r="AT400" s="164" t="s">
        <v>177</v>
      </c>
      <c r="AU400" s="164" t="s">
        <v>82</v>
      </c>
      <c r="AV400" s="14" t="s">
        <v>173</v>
      </c>
      <c r="AW400" s="14" t="s">
        <v>33</v>
      </c>
      <c r="AX400" s="14" t="s">
        <v>80</v>
      </c>
      <c r="AY400" s="164" t="s">
        <v>166</v>
      </c>
    </row>
    <row r="401" spans="2:65" s="13" customFormat="1" ht="11.25">
      <c r="B401" s="156"/>
      <c r="D401" s="150" t="s">
        <v>177</v>
      </c>
      <c r="F401" s="158" t="s">
        <v>2729</v>
      </c>
      <c r="H401" s="159">
        <v>3009.1880000000001</v>
      </c>
      <c r="I401" s="160"/>
      <c r="L401" s="156"/>
      <c r="M401" s="161"/>
      <c r="T401" s="162"/>
      <c r="AT401" s="157" t="s">
        <v>177</v>
      </c>
      <c r="AU401" s="157" t="s">
        <v>82</v>
      </c>
      <c r="AV401" s="13" t="s">
        <v>82</v>
      </c>
      <c r="AW401" s="13" t="s">
        <v>4</v>
      </c>
      <c r="AX401" s="13" t="s">
        <v>80</v>
      </c>
      <c r="AY401" s="157" t="s">
        <v>166</v>
      </c>
    </row>
    <row r="402" spans="2:65" s="11" customFormat="1" ht="22.9" customHeight="1">
      <c r="B402" s="120"/>
      <c r="D402" s="121" t="s">
        <v>71</v>
      </c>
      <c r="E402" s="130" t="s">
        <v>185</v>
      </c>
      <c r="F402" s="130" t="s">
        <v>481</v>
      </c>
      <c r="I402" s="123"/>
      <c r="J402" s="131">
        <f>BK402</f>
        <v>0</v>
      </c>
      <c r="L402" s="120"/>
      <c r="M402" s="125"/>
      <c r="P402" s="126">
        <f>SUM(P403:P513)</f>
        <v>0</v>
      </c>
      <c r="R402" s="126">
        <f>SUM(R403:R513)</f>
        <v>109.01216606999999</v>
      </c>
      <c r="T402" s="127">
        <f>SUM(T403:T513)</f>
        <v>0</v>
      </c>
      <c r="AR402" s="121" t="s">
        <v>80</v>
      </c>
      <c r="AT402" s="128" t="s">
        <v>71</v>
      </c>
      <c r="AU402" s="128" t="s">
        <v>80</v>
      </c>
      <c r="AY402" s="121" t="s">
        <v>166</v>
      </c>
      <c r="BK402" s="129">
        <f>SUM(BK403:BK513)</f>
        <v>0</v>
      </c>
    </row>
    <row r="403" spans="2:65" s="1" customFormat="1" ht="24.2" customHeight="1">
      <c r="B403" s="33"/>
      <c r="C403" s="132" t="s">
        <v>333</v>
      </c>
      <c r="D403" s="132" t="s">
        <v>168</v>
      </c>
      <c r="E403" s="133" t="s">
        <v>2730</v>
      </c>
      <c r="F403" s="134" t="s">
        <v>2731</v>
      </c>
      <c r="G403" s="135" t="s">
        <v>458</v>
      </c>
      <c r="H403" s="136">
        <v>332.5</v>
      </c>
      <c r="I403" s="137"/>
      <c r="J403" s="138">
        <f>ROUND(I403*H403,2)</f>
        <v>0</v>
      </c>
      <c r="K403" s="134" t="s">
        <v>172</v>
      </c>
      <c r="L403" s="33"/>
      <c r="M403" s="139" t="s">
        <v>19</v>
      </c>
      <c r="N403" s="140" t="s">
        <v>43</v>
      </c>
      <c r="P403" s="141">
        <f>O403*H403</f>
        <v>0</v>
      </c>
      <c r="Q403" s="141">
        <v>0</v>
      </c>
      <c r="R403" s="141">
        <f>Q403*H403</f>
        <v>0</v>
      </c>
      <c r="S403" s="141">
        <v>0</v>
      </c>
      <c r="T403" s="142">
        <f>S403*H403</f>
        <v>0</v>
      </c>
      <c r="AR403" s="143" t="s">
        <v>173</v>
      </c>
      <c r="AT403" s="143" t="s">
        <v>168</v>
      </c>
      <c r="AU403" s="143" t="s">
        <v>82</v>
      </c>
      <c r="AY403" s="18" t="s">
        <v>166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8" t="s">
        <v>80</v>
      </c>
      <c r="BK403" s="144">
        <f>ROUND(I403*H403,2)</f>
        <v>0</v>
      </c>
      <c r="BL403" s="18" t="s">
        <v>173</v>
      </c>
      <c r="BM403" s="143" t="s">
        <v>2732</v>
      </c>
    </row>
    <row r="404" spans="2:65" s="1" customFormat="1" ht="11.25">
      <c r="B404" s="33"/>
      <c r="D404" s="145" t="s">
        <v>175</v>
      </c>
      <c r="F404" s="146" t="s">
        <v>2733</v>
      </c>
      <c r="I404" s="147"/>
      <c r="L404" s="33"/>
      <c r="M404" s="148"/>
      <c r="T404" s="54"/>
      <c r="AT404" s="18" t="s">
        <v>175</v>
      </c>
      <c r="AU404" s="18" t="s">
        <v>82</v>
      </c>
    </row>
    <row r="405" spans="2:65" s="12" customFormat="1" ht="11.25">
      <c r="B405" s="149"/>
      <c r="D405" s="150" t="s">
        <v>177</v>
      </c>
      <c r="E405" s="151" t="s">
        <v>19</v>
      </c>
      <c r="F405" s="152" t="s">
        <v>2734</v>
      </c>
      <c r="H405" s="151" t="s">
        <v>19</v>
      </c>
      <c r="I405" s="153"/>
      <c r="L405" s="149"/>
      <c r="M405" s="154"/>
      <c r="T405" s="155"/>
      <c r="AT405" s="151" t="s">
        <v>177</v>
      </c>
      <c r="AU405" s="151" t="s">
        <v>82</v>
      </c>
      <c r="AV405" s="12" t="s">
        <v>80</v>
      </c>
      <c r="AW405" s="12" t="s">
        <v>33</v>
      </c>
      <c r="AX405" s="12" t="s">
        <v>72</v>
      </c>
      <c r="AY405" s="151" t="s">
        <v>166</v>
      </c>
    </row>
    <row r="406" spans="2:65" s="13" customFormat="1" ht="11.25">
      <c r="B406" s="156"/>
      <c r="D406" s="150" t="s">
        <v>177</v>
      </c>
      <c r="E406" s="157" t="s">
        <v>19</v>
      </c>
      <c r="F406" s="158" t="s">
        <v>2735</v>
      </c>
      <c r="H406" s="159">
        <v>64.5</v>
      </c>
      <c r="I406" s="160"/>
      <c r="L406" s="156"/>
      <c r="M406" s="161"/>
      <c r="T406" s="162"/>
      <c r="AT406" s="157" t="s">
        <v>177</v>
      </c>
      <c r="AU406" s="157" t="s">
        <v>82</v>
      </c>
      <c r="AV406" s="13" t="s">
        <v>82</v>
      </c>
      <c r="AW406" s="13" t="s">
        <v>33</v>
      </c>
      <c r="AX406" s="13" t="s">
        <v>72</v>
      </c>
      <c r="AY406" s="157" t="s">
        <v>166</v>
      </c>
    </row>
    <row r="407" spans="2:65" s="13" customFormat="1" ht="11.25">
      <c r="B407" s="156"/>
      <c r="D407" s="150" t="s">
        <v>177</v>
      </c>
      <c r="E407" s="157" t="s">
        <v>19</v>
      </c>
      <c r="F407" s="158" t="s">
        <v>2736</v>
      </c>
      <c r="H407" s="159">
        <v>268</v>
      </c>
      <c r="I407" s="160"/>
      <c r="L407" s="156"/>
      <c r="M407" s="161"/>
      <c r="T407" s="162"/>
      <c r="AT407" s="157" t="s">
        <v>177</v>
      </c>
      <c r="AU407" s="157" t="s">
        <v>82</v>
      </c>
      <c r="AV407" s="13" t="s">
        <v>82</v>
      </c>
      <c r="AW407" s="13" t="s">
        <v>33</v>
      </c>
      <c r="AX407" s="13" t="s">
        <v>72</v>
      </c>
      <c r="AY407" s="157" t="s">
        <v>166</v>
      </c>
    </row>
    <row r="408" spans="2:65" s="14" customFormat="1" ht="11.25">
      <c r="B408" s="163"/>
      <c r="D408" s="150" t="s">
        <v>177</v>
      </c>
      <c r="E408" s="164" t="s">
        <v>19</v>
      </c>
      <c r="F408" s="165" t="s">
        <v>206</v>
      </c>
      <c r="H408" s="166">
        <v>332.5</v>
      </c>
      <c r="I408" s="167"/>
      <c r="L408" s="163"/>
      <c r="M408" s="168"/>
      <c r="T408" s="169"/>
      <c r="AT408" s="164" t="s">
        <v>177</v>
      </c>
      <c r="AU408" s="164" t="s">
        <v>82</v>
      </c>
      <c r="AV408" s="14" t="s">
        <v>173</v>
      </c>
      <c r="AW408" s="14" t="s">
        <v>33</v>
      </c>
      <c r="AX408" s="14" t="s">
        <v>80</v>
      </c>
      <c r="AY408" s="164" t="s">
        <v>166</v>
      </c>
    </row>
    <row r="409" spans="2:65" s="1" customFormat="1" ht="44.25" customHeight="1">
      <c r="B409" s="33"/>
      <c r="C409" s="132" t="s">
        <v>338</v>
      </c>
      <c r="D409" s="132" t="s">
        <v>168</v>
      </c>
      <c r="E409" s="133" t="s">
        <v>2737</v>
      </c>
      <c r="F409" s="134" t="s">
        <v>2738</v>
      </c>
      <c r="G409" s="135" t="s">
        <v>197</v>
      </c>
      <c r="H409" s="136">
        <v>0.35</v>
      </c>
      <c r="I409" s="137"/>
      <c r="J409" s="138">
        <f>ROUND(I409*H409,2)</f>
        <v>0</v>
      </c>
      <c r="K409" s="134" t="s">
        <v>172</v>
      </c>
      <c r="L409" s="33"/>
      <c r="M409" s="139" t="s">
        <v>19</v>
      </c>
      <c r="N409" s="140" t="s">
        <v>43</v>
      </c>
      <c r="P409" s="141">
        <f>O409*H409</f>
        <v>0</v>
      </c>
      <c r="Q409" s="141">
        <v>2.5242300000000002</v>
      </c>
      <c r="R409" s="141">
        <f>Q409*H409</f>
        <v>0.8834805</v>
      </c>
      <c r="S409" s="141">
        <v>0</v>
      </c>
      <c r="T409" s="142">
        <f>S409*H409</f>
        <v>0</v>
      </c>
      <c r="AR409" s="143" t="s">
        <v>173</v>
      </c>
      <c r="AT409" s="143" t="s">
        <v>168</v>
      </c>
      <c r="AU409" s="143" t="s">
        <v>82</v>
      </c>
      <c r="AY409" s="18" t="s">
        <v>166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8" t="s">
        <v>80</v>
      </c>
      <c r="BK409" s="144">
        <f>ROUND(I409*H409,2)</f>
        <v>0</v>
      </c>
      <c r="BL409" s="18" t="s">
        <v>173</v>
      </c>
      <c r="BM409" s="143" t="s">
        <v>2739</v>
      </c>
    </row>
    <row r="410" spans="2:65" s="1" customFormat="1" ht="11.25">
      <c r="B410" s="33"/>
      <c r="D410" s="145" t="s">
        <v>175</v>
      </c>
      <c r="F410" s="146" t="s">
        <v>2740</v>
      </c>
      <c r="I410" s="147"/>
      <c r="L410" s="33"/>
      <c r="M410" s="148"/>
      <c r="T410" s="54"/>
      <c r="AT410" s="18" t="s">
        <v>175</v>
      </c>
      <c r="AU410" s="18" t="s">
        <v>82</v>
      </c>
    </row>
    <row r="411" spans="2:65" s="12" customFormat="1" ht="11.25">
      <c r="B411" s="149"/>
      <c r="D411" s="150" t="s">
        <v>177</v>
      </c>
      <c r="E411" s="151" t="s">
        <v>19</v>
      </c>
      <c r="F411" s="152" t="s">
        <v>2500</v>
      </c>
      <c r="H411" s="151" t="s">
        <v>19</v>
      </c>
      <c r="I411" s="153"/>
      <c r="L411" s="149"/>
      <c r="M411" s="154"/>
      <c r="T411" s="155"/>
      <c r="AT411" s="151" t="s">
        <v>177</v>
      </c>
      <c r="AU411" s="151" t="s">
        <v>82</v>
      </c>
      <c r="AV411" s="12" t="s">
        <v>80</v>
      </c>
      <c r="AW411" s="12" t="s">
        <v>33</v>
      </c>
      <c r="AX411" s="12" t="s">
        <v>72</v>
      </c>
      <c r="AY411" s="151" t="s">
        <v>166</v>
      </c>
    </row>
    <row r="412" spans="2:65" s="12" customFormat="1" ht="11.25">
      <c r="B412" s="149"/>
      <c r="D412" s="150" t="s">
        <v>177</v>
      </c>
      <c r="E412" s="151" t="s">
        <v>19</v>
      </c>
      <c r="F412" s="152" t="s">
        <v>2741</v>
      </c>
      <c r="H412" s="151" t="s">
        <v>19</v>
      </c>
      <c r="I412" s="153"/>
      <c r="L412" s="149"/>
      <c r="M412" s="154"/>
      <c r="T412" s="155"/>
      <c r="AT412" s="151" t="s">
        <v>177</v>
      </c>
      <c r="AU412" s="151" t="s">
        <v>82</v>
      </c>
      <c r="AV412" s="12" t="s">
        <v>80</v>
      </c>
      <c r="AW412" s="12" t="s">
        <v>33</v>
      </c>
      <c r="AX412" s="12" t="s">
        <v>72</v>
      </c>
      <c r="AY412" s="151" t="s">
        <v>166</v>
      </c>
    </row>
    <row r="413" spans="2:65" s="13" customFormat="1" ht="11.25">
      <c r="B413" s="156"/>
      <c r="D413" s="150" t="s">
        <v>177</v>
      </c>
      <c r="E413" s="157" t="s">
        <v>19</v>
      </c>
      <c r="F413" s="158" t="s">
        <v>2742</v>
      </c>
      <c r="H413" s="159">
        <v>0.25</v>
      </c>
      <c r="I413" s="160"/>
      <c r="L413" s="156"/>
      <c r="M413" s="161"/>
      <c r="T413" s="162"/>
      <c r="AT413" s="157" t="s">
        <v>177</v>
      </c>
      <c r="AU413" s="157" t="s">
        <v>82</v>
      </c>
      <c r="AV413" s="13" t="s">
        <v>82</v>
      </c>
      <c r="AW413" s="13" t="s">
        <v>33</v>
      </c>
      <c r="AX413" s="13" t="s">
        <v>72</v>
      </c>
      <c r="AY413" s="157" t="s">
        <v>166</v>
      </c>
    </row>
    <row r="414" spans="2:65" s="12" customFormat="1" ht="11.25">
      <c r="B414" s="149"/>
      <c r="D414" s="150" t="s">
        <v>177</v>
      </c>
      <c r="E414" s="151" t="s">
        <v>19</v>
      </c>
      <c r="F414" s="152" t="s">
        <v>2519</v>
      </c>
      <c r="H414" s="151" t="s">
        <v>19</v>
      </c>
      <c r="I414" s="153"/>
      <c r="L414" s="149"/>
      <c r="M414" s="154"/>
      <c r="T414" s="155"/>
      <c r="AT414" s="151" t="s">
        <v>177</v>
      </c>
      <c r="AU414" s="151" t="s">
        <v>82</v>
      </c>
      <c r="AV414" s="12" t="s">
        <v>80</v>
      </c>
      <c r="AW414" s="12" t="s">
        <v>33</v>
      </c>
      <c r="AX414" s="12" t="s">
        <v>72</v>
      </c>
      <c r="AY414" s="151" t="s">
        <v>166</v>
      </c>
    </row>
    <row r="415" spans="2:65" s="12" customFormat="1" ht="11.25">
      <c r="B415" s="149"/>
      <c r="D415" s="150" t="s">
        <v>177</v>
      </c>
      <c r="E415" s="151" t="s">
        <v>19</v>
      </c>
      <c r="F415" s="152" t="s">
        <v>2741</v>
      </c>
      <c r="H415" s="151" t="s">
        <v>19</v>
      </c>
      <c r="I415" s="153"/>
      <c r="L415" s="149"/>
      <c r="M415" s="154"/>
      <c r="T415" s="155"/>
      <c r="AT415" s="151" t="s">
        <v>177</v>
      </c>
      <c r="AU415" s="151" t="s">
        <v>82</v>
      </c>
      <c r="AV415" s="12" t="s">
        <v>80</v>
      </c>
      <c r="AW415" s="12" t="s">
        <v>33</v>
      </c>
      <c r="AX415" s="12" t="s">
        <v>72</v>
      </c>
      <c r="AY415" s="151" t="s">
        <v>166</v>
      </c>
    </row>
    <row r="416" spans="2:65" s="13" customFormat="1" ht="11.25">
      <c r="B416" s="156"/>
      <c r="D416" s="150" t="s">
        <v>177</v>
      </c>
      <c r="E416" s="157" t="s">
        <v>19</v>
      </c>
      <c r="F416" s="158" t="s">
        <v>2743</v>
      </c>
      <c r="H416" s="159">
        <v>0.1</v>
      </c>
      <c r="I416" s="160"/>
      <c r="L416" s="156"/>
      <c r="M416" s="161"/>
      <c r="T416" s="162"/>
      <c r="AT416" s="157" t="s">
        <v>177</v>
      </c>
      <c r="AU416" s="157" t="s">
        <v>82</v>
      </c>
      <c r="AV416" s="13" t="s">
        <v>82</v>
      </c>
      <c r="AW416" s="13" t="s">
        <v>33</v>
      </c>
      <c r="AX416" s="13" t="s">
        <v>72</v>
      </c>
      <c r="AY416" s="157" t="s">
        <v>166</v>
      </c>
    </row>
    <row r="417" spans="2:65" s="14" customFormat="1" ht="11.25">
      <c r="B417" s="163"/>
      <c r="D417" s="150" t="s">
        <v>177</v>
      </c>
      <c r="E417" s="164" t="s">
        <v>19</v>
      </c>
      <c r="F417" s="165" t="s">
        <v>206</v>
      </c>
      <c r="H417" s="166">
        <v>0.35</v>
      </c>
      <c r="I417" s="167"/>
      <c r="L417" s="163"/>
      <c r="M417" s="168"/>
      <c r="T417" s="169"/>
      <c r="AT417" s="164" t="s">
        <v>177</v>
      </c>
      <c r="AU417" s="164" t="s">
        <v>82</v>
      </c>
      <c r="AV417" s="14" t="s">
        <v>173</v>
      </c>
      <c r="AW417" s="14" t="s">
        <v>33</v>
      </c>
      <c r="AX417" s="14" t="s">
        <v>80</v>
      </c>
      <c r="AY417" s="164" t="s">
        <v>166</v>
      </c>
    </row>
    <row r="418" spans="2:65" s="1" customFormat="1" ht="49.15" customHeight="1">
      <c r="B418" s="33"/>
      <c r="C418" s="132" t="s">
        <v>344</v>
      </c>
      <c r="D418" s="132" t="s">
        <v>168</v>
      </c>
      <c r="E418" s="133" t="s">
        <v>559</v>
      </c>
      <c r="F418" s="134" t="s">
        <v>560</v>
      </c>
      <c r="G418" s="135" t="s">
        <v>197</v>
      </c>
      <c r="H418" s="136">
        <v>39.918999999999997</v>
      </c>
      <c r="I418" s="137"/>
      <c r="J418" s="138">
        <f>ROUND(I418*H418,2)</f>
        <v>0</v>
      </c>
      <c r="K418" s="134" t="s">
        <v>172</v>
      </c>
      <c r="L418" s="33"/>
      <c r="M418" s="139" t="s">
        <v>19</v>
      </c>
      <c r="N418" s="140" t="s">
        <v>43</v>
      </c>
      <c r="P418" s="141">
        <f>O418*H418</f>
        <v>0</v>
      </c>
      <c r="Q418" s="141">
        <v>2.5143</v>
      </c>
      <c r="R418" s="141">
        <f>Q418*H418</f>
        <v>100.36834169999999</v>
      </c>
      <c r="S418" s="141">
        <v>0</v>
      </c>
      <c r="T418" s="142">
        <f>S418*H418</f>
        <v>0</v>
      </c>
      <c r="AR418" s="143" t="s">
        <v>173</v>
      </c>
      <c r="AT418" s="143" t="s">
        <v>168</v>
      </c>
      <c r="AU418" s="143" t="s">
        <v>82</v>
      </c>
      <c r="AY418" s="18" t="s">
        <v>166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8" t="s">
        <v>80</v>
      </c>
      <c r="BK418" s="144">
        <f>ROUND(I418*H418,2)</f>
        <v>0</v>
      </c>
      <c r="BL418" s="18" t="s">
        <v>173</v>
      </c>
      <c r="BM418" s="143" t="s">
        <v>2744</v>
      </c>
    </row>
    <row r="419" spans="2:65" s="1" customFormat="1" ht="11.25">
      <c r="B419" s="33"/>
      <c r="D419" s="145" t="s">
        <v>175</v>
      </c>
      <c r="F419" s="146" t="s">
        <v>562</v>
      </c>
      <c r="I419" s="147"/>
      <c r="L419" s="33"/>
      <c r="M419" s="148"/>
      <c r="T419" s="54"/>
      <c r="AT419" s="18" t="s">
        <v>175</v>
      </c>
      <c r="AU419" s="18" t="s">
        <v>82</v>
      </c>
    </row>
    <row r="420" spans="2:65" s="12" customFormat="1" ht="11.25">
      <c r="B420" s="149"/>
      <c r="D420" s="150" t="s">
        <v>177</v>
      </c>
      <c r="E420" s="151" t="s">
        <v>19</v>
      </c>
      <c r="F420" s="152" t="s">
        <v>2500</v>
      </c>
      <c r="H420" s="151" t="s">
        <v>19</v>
      </c>
      <c r="I420" s="153"/>
      <c r="L420" s="149"/>
      <c r="M420" s="154"/>
      <c r="T420" s="155"/>
      <c r="AT420" s="151" t="s">
        <v>177</v>
      </c>
      <c r="AU420" s="151" t="s">
        <v>82</v>
      </c>
      <c r="AV420" s="12" t="s">
        <v>80</v>
      </c>
      <c r="AW420" s="12" t="s">
        <v>33</v>
      </c>
      <c r="AX420" s="12" t="s">
        <v>72</v>
      </c>
      <c r="AY420" s="151" t="s">
        <v>166</v>
      </c>
    </row>
    <row r="421" spans="2:65" s="13" customFormat="1" ht="11.25">
      <c r="B421" s="156"/>
      <c r="D421" s="150" t="s">
        <v>177</v>
      </c>
      <c r="E421" s="157" t="s">
        <v>19</v>
      </c>
      <c r="F421" s="158" t="s">
        <v>2745</v>
      </c>
      <c r="H421" s="159">
        <v>4.8600000000000003</v>
      </c>
      <c r="I421" s="160"/>
      <c r="L421" s="156"/>
      <c r="M421" s="161"/>
      <c r="T421" s="162"/>
      <c r="AT421" s="157" t="s">
        <v>177</v>
      </c>
      <c r="AU421" s="157" t="s">
        <v>82</v>
      </c>
      <c r="AV421" s="13" t="s">
        <v>82</v>
      </c>
      <c r="AW421" s="13" t="s">
        <v>33</v>
      </c>
      <c r="AX421" s="13" t="s">
        <v>72</v>
      </c>
      <c r="AY421" s="157" t="s">
        <v>166</v>
      </c>
    </row>
    <row r="422" spans="2:65" s="13" customFormat="1" ht="11.25">
      <c r="B422" s="156"/>
      <c r="D422" s="150" t="s">
        <v>177</v>
      </c>
      <c r="E422" s="157" t="s">
        <v>19</v>
      </c>
      <c r="F422" s="158" t="s">
        <v>2746</v>
      </c>
      <c r="H422" s="159">
        <v>3.24</v>
      </c>
      <c r="I422" s="160"/>
      <c r="L422" s="156"/>
      <c r="M422" s="161"/>
      <c r="T422" s="162"/>
      <c r="AT422" s="157" t="s">
        <v>177</v>
      </c>
      <c r="AU422" s="157" t="s">
        <v>82</v>
      </c>
      <c r="AV422" s="13" t="s">
        <v>82</v>
      </c>
      <c r="AW422" s="13" t="s">
        <v>33</v>
      </c>
      <c r="AX422" s="13" t="s">
        <v>72</v>
      </c>
      <c r="AY422" s="157" t="s">
        <v>166</v>
      </c>
    </row>
    <row r="423" spans="2:65" s="12" customFormat="1" ht="11.25">
      <c r="B423" s="149"/>
      <c r="D423" s="150" t="s">
        <v>177</v>
      </c>
      <c r="E423" s="151" t="s">
        <v>19</v>
      </c>
      <c r="F423" s="152" t="s">
        <v>2747</v>
      </c>
      <c r="H423" s="151" t="s">
        <v>19</v>
      </c>
      <c r="I423" s="153"/>
      <c r="L423" s="149"/>
      <c r="M423" s="154"/>
      <c r="T423" s="155"/>
      <c r="AT423" s="151" t="s">
        <v>177</v>
      </c>
      <c r="AU423" s="151" t="s">
        <v>82</v>
      </c>
      <c r="AV423" s="12" t="s">
        <v>80</v>
      </c>
      <c r="AW423" s="12" t="s">
        <v>33</v>
      </c>
      <c r="AX423" s="12" t="s">
        <v>72</v>
      </c>
      <c r="AY423" s="151" t="s">
        <v>166</v>
      </c>
    </row>
    <row r="424" spans="2:65" s="13" customFormat="1" ht="11.25">
      <c r="B424" s="156"/>
      <c r="D424" s="150" t="s">
        <v>177</v>
      </c>
      <c r="E424" s="157" t="s">
        <v>19</v>
      </c>
      <c r="F424" s="158" t="s">
        <v>2748</v>
      </c>
      <c r="H424" s="159">
        <v>6.21</v>
      </c>
      <c r="I424" s="160"/>
      <c r="L424" s="156"/>
      <c r="M424" s="161"/>
      <c r="T424" s="162"/>
      <c r="AT424" s="157" t="s">
        <v>177</v>
      </c>
      <c r="AU424" s="157" t="s">
        <v>82</v>
      </c>
      <c r="AV424" s="13" t="s">
        <v>82</v>
      </c>
      <c r="AW424" s="13" t="s">
        <v>33</v>
      </c>
      <c r="AX424" s="13" t="s">
        <v>72</v>
      </c>
      <c r="AY424" s="157" t="s">
        <v>166</v>
      </c>
    </row>
    <row r="425" spans="2:65" s="13" customFormat="1" ht="11.25">
      <c r="B425" s="156"/>
      <c r="D425" s="150" t="s">
        <v>177</v>
      </c>
      <c r="E425" s="157" t="s">
        <v>19</v>
      </c>
      <c r="F425" s="158" t="s">
        <v>2749</v>
      </c>
      <c r="H425" s="159">
        <v>4.1399999999999997</v>
      </c>
      <c r="I425" s="160"/>
      <c r="L425" s="156"/>
      <c r="M425" s="161"/>
      <c r="T425" s="162"/>
      <c r="AT425" s="157" t="s">
        <v>177</v>
      </c>
      <c r="AU425" s="157" t="s">
        <v>82</v>
      </c>
      <c r="AV425" s="13" t="s">
        <v>82</v>
      </c>
      <c r="AW425" s="13" t="s">
        <v>33</v>
      </c>
      <c r="AX425" s="13" t="s">
        <v>72</v>
      </c>
      <c r="AY425" s="157" t="s">
        <v>166</v>
      </c>
    </row>
    <row r="426" spans="2:65" s="12" customFormat="1" ht="11.25">
      <c r="B426" s="149"/>
      <c r="D426" s="150" t="s">
        <v>177</v>
      </c>
      <c r="E426" s="151" t="s">
        <v>19</v>
      </c>
      <c r="F426" s="152" t="s">
        <v>2750</v>
      </c>
      <c r="H426" s="151" t="s">
        <v>19</v>
      </c>
      <c r="I426" s="153"/>
      <c r="L426" s="149"/>
      <c r="M426" s="154"/>
      <c r="T426" s="155"/>
      <c r="AT426" s="151" t="s">
        <v>177</v>
      </c>
      <c r="AU426" s="151" t="s">
        <v>82</v>
      </c>
      <c r="AV426" s="12" t="s">
        <v>80</v>
      </c>
      <c r="AW426" s="12" t="s">
        <v>33</v>
      </c>
      <c r="AX426" s="12" t="s">
        <v>72</v>
      </c>
      <c r="AY426" s="151" t="s">
        <v>166</v>
      </c>
    </row>
    <row r="427" spans="2:65" s="13" customFormat="1" ht="11.25">
      <c r="B427" s="156"/>
      <c r="D427" s="150" t="s">
        <v>177</v>
      </c>
      <c r="E427" s="157" t="s">
        <v>19</v>
      </c>
      <c r="F427" s="158" t="s">
        <v>2751</v>
      </c>
      <c r="H427" s="159">
        <v>0.32400000000000001</v>
      </c>
      <c r="I427" s="160"/>
      <c r="L427" s="156"/>
      <c r="M427" s="161"/>
      <c r="T427" s="162"/>
      <c r="AT427" s="157" t="s">
        <v>177</v>
      </c>
      <c r="AU427" s="157" t="s">
        <v>82</v>
      </c>
      <c r="AV427" s="13" t="s">
        <v>82</v>
      </c>
      <c r="AW427" s="13" t="s">
        <v>33</v>
      </c>
      <c r="AX427" s="13" t="s">
        <v>72</v>
      </c>
      <c r="AY427" s="157" t="s">
        <v>166</v>
      </c>
    </row>
    <row r="428" spans="2:65" s="13" customFormat="1" ht="11.25">
      <c r="B428" s="156"/>
      <c r="D428" s="150" t="s">
        <v>177</v>
      </c>
      <c r="E428" s="157" t="s">
        <v>19</v>
      </c>
      <c r="F428" s="158" t="s">
        <v>2752</v>
      </c>
      <c r="H428" s="159">
        <v>0.122</v>
      </c>
      <c r="I428" s="160"/>
      <c r="L428" s="156"/>
      <c r="M428" s="161"/>
      <c r="T428" s="162"/>
      <c r="AT428" s="157" t="s">
        <v>177</v>
      </c>
      <c r="AU428" s="157" t="s">
        <v>82</v>
      </c>
      <c r="AV428" s="13" t="s">
        <v>82</v>
      </c>
      <c r="AW428" s="13" t="s">
        <v>33</v>
      </c>
      <c r="AX428" s="13" t="s">
        <v>72</v>
      </c>
      <c r="AY428" s="157" t="s">
        <v>166</v>
      </c>
    </row>
    <row r="429" spans="2:65" s="13" customFormat="1" ht="11.25">
      <c r="B429" s="156"/>
      <c r="D429" s="150" t="s">
        <v>177</v>
      </c>
      <c r="E429" s="157" t="s">
        <v>19</v>
      </c>
      <c r="F429" s="158" t="s">
        <v>2753</v>
      </c>
      <c r="H429" s="159">
        <v>9.5000000000000001E-2</v>
      </c>
      <c r="I429" s="160"/>
      <c r="L429" s="156"/>
      <c r="M429" s="161"/>
      <c r="T429" s="162"/>
      <c r="AT429" s="157" t="s">
        <v>177</v>
      </c>
      <c r="AU429" s="157" t="s">
        <v>82</v>
      </c>
      <c r="AV429" s="13" t="s">
        <v>82</v>
      </c>
      <c r="AW429" s="13" t="s">
        <v>33</v>
      </c>
      <c r="AX429" s="13" t="s">
        <v>72</v>
      </c>
      <c r="AY429" s="157" t="s">
        <v>166</v>
      </c>
    </row>
    <row r="430" spans="2:65" s="15" customFormat="1" ht="11.25">
      <c r="B430" s="180"/>
      <c r="D430" s="150" t="s">
        <v>177</v>
      </c>
      <c r="E430" s="181" t="s">
        <v>19</v>
      </c>
      <c r="F430" s="182" t="s">
        <v>410</v>
      </c>
      <c r="H430" s="183">
        <v>18.991</v>
      </c>
      <c r="I430" s="184"/>
      <c r="L430" s="180"/>
      <c r="M430" s="185"/>
      <c r="T430" s="186"/>
      <c r="AT430" s="181" t="s">
        <v>177</v>
      </c>
      <c r="AU430" s="181" t="s">
        <v>82</v>
      </c>
      <c r="AV430" s="15" t="s">
        <v>185</v>
      </c>
      <c r="AW430" s="15" t="s">
        <v>33</v>
      </c>
      <c r="AX430" s="15" t="s">
        <v>72</v>
      </c>
      <c r="AY430" s="181" t="s">
        <v>166</v>
      </c>
    </row>
    <row r="431" spans="2:65" s="12" customFormat="1" ht="11.25">
      <c r="B431" s="149"/>
      <c r="D431" s="150" t="s">
        <v>177</v>
      </c>
      <c r="E431" s="151" t="s">
        <v>19</v>
      </c>
      <c r="F431" s="152" t="s">
        <v>2519</v>
      </c>
      <c r="H431" s="151" t="s">
        <v>19</v>
      </c>
      <c r="I431" s="153"/>
      <c r="L431" s="149"/>
      <c r="M431" s="154"/>
      <c r="T431" s="155"/>
      <c r="AT431" s="151" t="s">
        <v>177</v>
      </c>
      <c r="AU431" s="151" t="s">
        <v>82</v>
      </c>
      <c r="AV431" s="12" t="s">
        <v>80</v>
      </c>
      <c r="AW431" s="12" t="s">
        <v>33</v>
      </c>
      <c r="AX431" s="12" t="s">
        <v>72</v>
      </c>
      <c r="AY431" s="151" t="s">
        <v>166</v>
      </c>
    </row>
    <row r="432" spans="2:65" s="13" customFormat="1" ht="11.25">
      <c r="B432" s="156"/>
      <c r="D432" s="150" t="s">
        <v>177</v>
      </c>
      <c r="E432" s="157" t="s">
        <v>19</v>
      </c>
      <c r="F432" s="158" t="s">
        <v>2754</v>
      </c>
      <c r="H432" s="159">
        <v>3.42</v>
      </c>
      <c r="I432" s="160"/>
      <c r="L432" s="156"/>
      <c r="M432" s="161"/>
      <c r="T432" s="162"/>
      <c r="AT432" s="157" t="s">
        <v>177</v>
      </c>
      <c r="AU432" s="157" t="s">
        <v>82</v>
      </c>
      <c r="AV432" s="13" t="s">
        <v>82</v>
      </c>
      <c r="AW432" s="13" t="s">
        <v>33</v>
      </c>
      <c r="AX432" s="13" t="s">
        <v>72</v>
      </c>
      <c r="AY432" s="157" t="s">
        <v>166</v>
      </c>
    </row>
    <row r="433" spans="2:65" s="13" customFormat="1" ht="11.25">
      <c r="B433" s="156"/>
      <c r="D433" s="150" t="s">
        <v>177</v>
      </c>
      <c r="E433" s="157" t="s">
        <v>19</v>
      </c>
      <c r="F433" s="158" t="s">
        <v>2755</v>
      </c>
      <c r="H433" s="159">
        <v>2.2799999999999998</v>
      </c>
      <c r="I433" s="160"/>
      <c r="L433" s="156"/>
      <c r="M433" s="161"/>
      <c r="T433" s="162"/>
      <c r="AT433" s="157" t="s">
        <v>177</v>
      </c>
      <c r="AU433" s="157" t="s">
        <v>82</v>
      </c>
      <c r="AV433" s="13" t="s">
        <v>82</v>
      </c>
      <c r="AW433" s="13" t="s">
        <v>33</v>
      </c>
      <c r="AX433" s="13" t="s">
        <v>72</v>
      </c>
      <c r="AY433" s="157" t="s">
        <v>166</v>
      </c>
    </row>
    <row r="434" spans="2:65" s="12" customFormat="1" ht="11.25">
      <c r="B434" s="149"/>
      <c r="D434" s="150" t="s">
        <v>177</v>
      </c>
      <c r="E434" s="151" t="s">
        <v>19</v>
      </c>
      <c r="F434" s="152" t="s">
        <v>2747</v>
      </c>
      <c r="H434" s="151" t="s">
        <v>19</v>
      </c>
      <c r="I434" s="153"/>
      <c r="L434" s="149"/>
      <c r="M434" s="154"/>
      <c r="T434" s="155"/>
      <c r="AT434" s="151" t="s">
        <v>177</v>
      </c>
      <c r="AU434" s="151" t="s">
        <v>82</v>
      </c>
      <c r="AV434" s="12" t="s">
        <v>80</v>
      </c>
      <c r="AW434" s="12" t="s">
        <v>33</v>
      </c>
      <c r="AX434" s="12" t="s">
        <v>72</v>
      </c>
      <c r="AY434" s="151" t="s">
        <v>166</v>
      </c>
    </row>
    <row r="435" spans="2:65" s="13" customFormat="1" ht="11.25">
      <c r="B435" s="156"/>
      <c r="D435" s="150" t="s">
        <v>177</v>
      </c>
      <c r="E435" s="157" t="s">
        <v>19</v>
      </c>
      <c r="F435" s="158" t="s">
        <v>2756</v>
      </c>
      <c r="H435" s="159">
        <v>8.4359999999999999</v>
      </c>
      <c r="I435" s="160"/>
      <c r="L435" s="156"/>
      <c r="M435" s="161"/>
      <c r="T435" s="162"/>
      <c r="AT435" s="157" t="s">
        <v>177</v>
      </c>
      <c r="AU435" s="157" t="s">
        <v>82</v>
      </c>
      <c r="AV435" s="13" t="s">
        <v>82</v>
      </c>
      <c r="AW435" s="13" t="s">
        <v>33</v>
      </c>
      <c r="AX435" s="13" t="s">
        <v>72</v>
      </c>
      <c r="AY435" s="157" t="s">
        <v>166</v>
      </c>
    </row>
    <row r="436" spans="2:65" s="13" customFormat="1" ht="11.25">
      <c r="B436" s="156"/>
      <c r="D436" s="150" t="s">
        <v>177</v>
      </c>
      <c r="E436" s="157" t="s">
        <v>19</v>
      </c>
      <c r="F436" s="158" t="s">
        <v>2757</v>
      </c>
      <c r="H436" s="159">
        <v>5.3280000000000003</v>
      </c>
      <c r="I436" s="160"/>
      <c r="L436" s="156"/>
      <c r="M436" s="161"/>
      <c r="T436" s="162"/>
      <c r="AT436" s="157" t="s">
        <v>177</v>
      </c>
      <c r="AU436" s="157" t="s">
        <v>82</v>
      </c>
      <c r="AV436" s="13" t="s">
        <v>82</v>
      </c>
      <c r="AW436" s="13" t="s">
        <v>33</v>
      </c>
      <c r="AX436" s="13" t="s">
        <v>72</v>
      </c>
      <c r="AY436" s="157" t="s">
        <v>166</v>
      </c>
    </row>
    <row r="437" spans="2:65" s="13" customFormat="1" ht="11.25">
      <c r="B437" s="156"/>
      <c r="D437" s="150" t="s">
        <v>177</v>
      </c>
      <c r="E437" s="157" t="s">
        <v>19</v>
      </c>
      <c r="F437" s="158" t="s">
        <v>2758</v>
      </c>
      <c r="H437" s="159">
        <v>0.96</v>
      </c>
      <c r="I437" s="160"/>
      <c r="L437" s="156"/>
      <c r="M437" s="161"/>
      <c r="T437" s="162"/>
      <c r="AT437" s="157" t="s">
        <v>177</v>
      </c>
      <c r="AU437" s="157" t="s">
        <v>82</v>
      </c>
      <c r="AV437" s="13" t="s">
        <v>82</v>
      </c>
      <c r="AW437" s="13" t="s">
        <v>33</v>
      </c>
      <c r="AX437" s="13" t="s">
        <v>72</v>
      </c>
      <c r="AY437" s="157" t="s">
        <v>166</v>
      </c>
    </row>
    <row r="438" spans="2:65" s="12" customFormat="1" ht="11.25">
      <c r="B438" s="149"/>
      <c r="D438" s="150" t="s">
        <v>177</v>
      </c>
      <c r="E438" s="151" t="s">
        <v>19</v>
      </c>
      <c r="F438" s="152" t="s">
        <v>2759</v>
      </c>
      <c r="H438" s="151" t="s">
        <v>19</v>
      </c>
      <c r="I438" s="153"/>
      <c r="L438" s="149"/>
      <c r="M438" s="154"/>
      <c r="T438" s="155"/>
      <c r="AT438" s="151" t="s">
        <v>177</v>
      </c>
      <c r="AU438" s="151" t="s">
        <v>82</v>
      </c>
      <c r="AV438" s="12" t="s">
        <v>80</v>
      </c>
      <c r="AW438" s="12" t="s">
        <v>33</v>
      </c>
      <c r="AX438" s="12" t="s">
        <v>72</v>
      </c>
      <c r="AY438" s="151" t="s">
        <v>166</v>
      </c>
    </row>
    <row r="439" spans="2:65" s="13" customFormat="1" ht="11.25">
      <c r="B439" s="156"/>
      <c r="D439" s="150" t="s">
        <v>177</v>
      </c>
      <c r="E439" s="157" t="s">
        <v>19</v>
      </c>
      <c r="F439" s="158" t="s">
        <v>2760</v>
      </c>
      <c r="H439" s="159">
        <v>0.16800000000000001</v>
      </c>
      <c r="I439" s="160"/>
      <c r="L439" s="156"/>
      <c r="M439" s="161"/>
      <c r="T439" s="162"/>
      <c r="AT439" s="157" t="s">
        <v>177</v>
      </c>
      <c r="AU439" s="157" t="s">
        <v>82</v>
      </c>
      <c r="AV439" s="13" t="s">
        <v>82</v>
      </c>
      <c r="AW439" s="13" t="s">
        <v>33</v>
      </c>
      <c r="AX439" s="13" t="s">
        <v>72</v>
      </c>
      <c r="AY439" s="157" t="s">
        <v>166</v>
      </c>
    </row>
    <row r="440" spans="2:65" s="13" customFormat="1" ht="11.25">
      <c r="B440" s="156"/>
      <c r="D440" s="150" t="s">
        <v>177</v>
      </c>
      <c r="E440" s="157" t="s">
        <v>19</v>
      </c>
      <c r="F440" s="158" t="s">
        <v>2761</v>
      </c>
      <c r="H440" s="159">
        <v>0.16800000000000001</v>
      </c>
      <c r="I440" s="160"/>
      <c r="L440" s="156"/>
      <c r="M440" s="161"/>
      <c r="T440" s="162"/>
      <c r="AT440" s="157" t="s">
        <v>177</v>
      </c>
      <c r="AU440" s="157" t="s">
        <v>82</v>
      </c>
      <c r="AV440" s="13" t="s">
        <v>82</v>
      </c>
      <c r="AW440" s="13" t="s">
        <v>33</v>
      </c>
      <c r="AX440" s="13" t="s">
        <v>72</v>
      </c>
      <c r="AY440" s="157" t="s">
        <v>166</v>
      </c>
    </row>
    <row r="441" spans="2:65" s="13" customFormat="1" ht="11.25">
      <c r="B441" s="156"/>
      <c r="D441" s="150" t="s">
        <v>177</v>
      </c>
      <c r="E441" s="157" t="s">
        <v>19</v>
      </c>
      <c r="F441" s="158" t="s">
        <v>2762</v>
      </c>
      <c r="H441" s="159">
        <v>0.16800000000000001</v>
      </c>
      <c r="I441" s="160"/>
      <c r="L441" s="156"/>
      <c r="M441" s="161"/>
      <c r="T441" s="162"/>
      <c r="AT441" s="157" t="s">
        <v>177</v>
      </c>
      <c r="AU441" s="157" t="s">
        <v>82</v>
      </c>
      <c r="AV441" s="13" t="s">
        <v>82</v>
      </c>
      <c r="AW441" s="13" t="s">
        <v>33</v>
      </c>
      <c r="AX441" s="13" t="s">
        <v>72</v>
      </c>
      <c r="AY441" s="157" t="s">
        <v>166</v>
      </c>
    </row>
    <row r="442" spans="2:65" s="15" customFormat="1" ht="11.25">
      <c r="B442" s="180"/>
      <c r="D442" s="150" t="s">
        <v>177</v>
      </c>
      <c r="E442" s="181" t="s">
        <v>19</v>
      </c>
      <c r="F442" s="182" t="s">
        <v>410</v>
      </c>
      <c r="H442" s="183">
        <v>20.928000000000001</v>
      </c>
      <c r="I442" s="184"/>
      <c r="L442" s="180"/>
      <c r="M442" s="185"/>
      <c r="T442" s="186"/>
      <c r="AT442" s="181" t="s">
        <v>177</v>
      </c>
      <c r="AU442" s="181" t="s">
        <v>82</v>
      </c>
      <c r="AV442" s="15" t="s">
        <v>185</v>
      </c>
      <c r="AW442" s="15" t="s">
        <v>33</v>
      </c>
      <c r="AX442" s="15" t="s">
        <v>72</v>
      </c>
      <c r="AY442" s="181" t="s">
        <v>166</v>
      </c>
    </row>
    <row r="443" spans="2:65" s="14" customFormat="1" ht="11.25">
      <c r="B443" s="163"/>
      <c r="D443" s="150" t="s">
        <v>177</v>
      </c>
      <c r="E443" s="164" t="s">
        <v>19</v>
      </c>
      <c r="F443" s="165" t="s">
        <v>206</v>
      </c>
      <c r="H443" s="166">
        <v>39.918999999999997</v>
      </c>
      <c r="I443" s="167"/>
      <c r="L443" s="163"/>
      <c r="M443" s="168"/>
      <c r="T443" s="169"/>
      <c r="AT443" s="164" t="s">
        <v>177</v>
      </c>
      <c r="AU443" s="164" t="s">
        <v>82</v>
      </c>
      <c r="AV443" s="14" t="s">
        <v>173</v>
      </c>
      <c r="AW443" s="14" t="s">
        <v>33</v>
      </c>
      <c r="AX443" s="14" t="s">
        <v>80</v>
      </c>
      <c r="AY443" s="164" t="s">
        <v>166</v>
      </c>
    </row>
    <row r="444" spans="2:65" s="1" customFormat="1" ht="49.15" customHeight="1">
      <c r="B444" s="33"/>
      <c r="C444" s="132" t="s">
        <v>351</v>
      </c>
      <c r="D444" s="132" t="s">
        <v>168</v>
      </c>
      <c r="E444" s="133" t="s">
        <v>625</v>
      </c>
      <c r="F444" s="134" t="s">
        <v>626</v>
      </c>
      <c r="G444" s="135" t="s">
        <v>188</v>
      </c>
      <c r="H444" s="136">
        <v>223.29499999999999</v>
      </c>
      <c r="I444" s="137"/>
      <c r="J444" s="138">
        <f>ROUND(I444*H444,2)</f>
        <v>0</v>
      </c>
      <c r="K444" s="134" t="s">
        <v>172</v>
      </c>
      <c r="L444" s="33"/>
      <c r="M444" s="139" t="s">
        <v>19</v>
      </c>
      <c r="N444" s="140" t="s">
        <v>43</v>
      </c>
      <c r="P444" s="141">
        <f>O444*H444</f>
        <v>0</v>
      </c>
      <c r="Q444" s="141">
        <v>1.6199999999999999E-3</v>
      </c>
      <c r="R444" s="141">
        <f>Q444*H444</f>
        <v>0.36173789999999995</v>
      </c>
      <c r="S444" s="141">
        <v>0</v>
      </c>
      <c r="T444" s="142">
        <f>S444*H444</f>
        <v>0</v>
      </c>
      <c r="AR444" s="143" t="s">
        <v>173</v>
      </c>
      <c r="AT444" s="143" t="s">
        <v>168</v>
      </c>
      <c r="AU444" s="143" t="s">
        <v>82</v>
      </c>
      <c r="AY444" s="18" t="s">
        <v>166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8" t="s">
        <v>80</v>
      </c>
      <c r="BK444" s="144">
        <f>ROUND(I444*H444,2)</f>
        <v>0</v>
      </c>
      <c r="BL444" s="18" t="s">
        <v>173</v>
      </c>
      <c r="BM444" s="143" t="s">
        <v>2763</v>
      </c>
    </row>
    <row r="445" spans="2:65" s="1" customFormat="1" ht="11.25">
      <c r="B445" s="33"/>
      <c r="D445" s="145" t="s">
        <v>175</v>
      </c>
      <c r="F445" s="146" t="s">
        <v>628</v>
      </c>
      <c r="I445" s="147"/>
      <c r="L445" s="33"/>
      <c r="M445" s="148"/>
      <c r="T445" s="54"/>
      <c r="AT445" s="18" t="s">
        <v>175</v>
      </c>
      <c r="AU445" s="18" t="s">
        <v>82</v>
      </c>
    </row>
    <row r="446" spans="2:65" s="12" customFormat="1" ht="11.25">
      <c r="B446" s="149"/>
      <c r="D446" s="150" t="s">
        <v>177</v>
      </c>
      <c r="E446" s="151" t="s">
        <v>19</v>
      </c>
      <c r="F446" s="152" t="s">
        <v>2500</v>
      </c>
      <c r="H446" s="151" t="s">
        <v>19</v>
      </c>
      <c r="I446" s="153"/>
      <c r="L446" s="149"/>
      <c r="M446" s="154"/>
      <c r="T446" s="155"/>
      <c r="AT446" s="151" t="s">
        <v>177</v>
      </c>
      <c r="AU446" s="151" t="s">
        <v>82</v>
      </c>
      <c r="AV446" s="12" t="s">
        <v>80</v>
      </c>
      <c r="AW446" s="12" t="s">
        <v>33</v>
      </c>
      <c r="AX446" s="12" t="s">
        <v>72</v>
      </c>
      <c r="AY446" s="151" t="s">
        <v>166</v>
      </c>
    </row>
    <row r="447" spans="2:65" s="13" customFormat="1" ht="11.25">
      <c r="B447" s="156"/>
      <c r="D447" s="150" t="s">
        <v>177</v>
      </c>
      <c r="E447" s="157" t="s">
        <v>19</v>
      </c>
      <c r="F447" s="158" t="s">
        <v>2764</v>
      </c>
      <c r="H447" s="159">
        <v>4.8600000000000003</v>
      </c>
      <c r="I447" s="160"/>
      <c r="L447" s="156"/>
      <c r="M447" s="161"/>
      <c r="T447" s="162"/>
      <c r="AT447" s="157" t="s">
        <v>177</v>
      </c>
      <c r="AU447" s="157" t="s">
        <v>82</v>
      </c>
      <c r="AV447" s="13" t="s">
        <v>82</v>
      </c>
      <c r="AW447" s="13" t="s">
        <v>33</v>
      </c>
      <c r="AX447" s="13" t="s">
        <v>72</v>
      </c>
      <c r="AY447" s="157" t="s">
        <v>166</v>
      </c>
    </row>
    <row r="448" spans="2:65" s="13" customFormat="1" ht="11.25">
      <c r="B448" s="156"/>
      <c r="D448" s="150" t="s">
        <v>177</v>
      </c>
      <c r="E448" s="157" t="s">
        <v>19</v>
      </c>
      <c r="F448" s="158" t="s">
        <v>2765</v>
      </c>
      <c r="H448" s="159">
        <v>0.4</v>
      </c>
      <c r="I448" s="160"/>
      <c r="L448" s="156"/>
      <c r="M448" s="161"/>
      <c r="T448" s="162"/>
      <c r="AT448" s="157" t="s">
        <v>177</v>
      </c>
      <c r="AU448" s="157" t="s">
        <v>82</v>
      </c>
      <c r="AV448" s="13" t="s">
        <v>82</v>
      </c>
      <c r="AW448" s="13" t="s">
        <v>33</v>
      </c>
      <c r="AX448" s="13" t="s">
        <v>72</v>
      </c>
      <c r="AY448" s="157" t="s">
        <v>166</v>
      </c>
    </row>
    <row r="449" spans="2:51" s="13" customFormat="1" ht="11.25">
      <c r="B449" s="156"/>
      <c r="D449" s="150" t="s">
        <v>177</v>
      </c>
      <c r="E449" s="157" t="s">
        <v>19</v>
      </c>
      <c r="F449" s="158" t="s">
        <v>2766</v>
      </c>
      <c r="H449" s="159">
        <v>3.24</v>
      </c>
      <c r="I449" s="160"/>
      <c r="L449" s="156"/>
      <c r="M449" s="161"/>
      <c r="T449" s="162"/>
      <c r="AT449" s="157" t="s">
        <v>177</v>
      </c>
      <c r="AU449" s="157" t="s">
        <v>82</v>
      </c>
      <c r="AV449" s="13" t="s">
        <v>82</v>
      </c>
      <c r="AW449" s="13" t="s">
        <v>33</v>
      </c>
      <c r="AX449" s="13" t="s">
        <v>72</v>
      </c>
      <c r="AY449" s="157" t="s">
        <v>166</v>
      </c>
    </row>
    <row r="450" spans="2:51" s="13" customFormat="1" ht="11.25">
      <c r="B450" s="156"/>
      <c r="D450" s="150" t="s">
        <v>177</v>
      </c>
      <c r="E450" s="157" t="s">
        <v>19</v>
      </c>
      <c r="F450" s="158" t="s">
        <v>2767</v>
      </c>
      <c r="H450" s="159">
        <v>11.7</v>
      </c>
      <c r="I450" s="160"/>
      <c r="L450" s="156"/>
      <c r="M450" s="161"/>
      <c r="T450" s="162"/>
      <c r="AT450" s="157" t="s">
        <v>177</v>
      </c>
      <c r="AU450" s="157" t="s">
        <v>82</v>
      </c>
      <c r="AV450" s="13" t="s">
        <v>82</v>
      </c>
      <c r="AW450" s="13" t="s">
        <v>33</v>
      </c>
      <c r="AX450" s="13" t="s">
        <v>72</v>
      </c>
      <c r="AY450" s="157" t="s">
        <v>166</v>
      </c>
    </row>
    <row r="451" spans="2:51" s="13" customFormat="1" ht="11.25">
      <c r="B451" s="156"/>
      <c r="D451" s="150" t="s">
        <v>177</v>
      </c>
      <c r="E451" s="157" t="s">
        <v>19</v>
      </c>
      <c r="F451" s="158" t="s">
        <v>2768</v>
      </c>
      <c r="H451" s="159">
        <v>0.72</v>
      </c>
      <c r="I451" s="160"/>
      <c r="L451" s="156"/>
      <c r="M451" s="161"/>
      <c r="T451" s="162"/>
      <c r="AT451" s="157" t="s">
        <v>177</v>
      </c>
      <c r="AU451" s="157" t="s">
        <v>82</v>
      </c>
      <c r="AV451" s="13" t="s">
        <v>82</v>
      </c>
      <c r="AW451" s="13" t="s">
        <v>33</v>
      </c>
      <c r="AX451" s="13" t="s">
        <v>72</v>
      </c>
      <c r="AY451" s="157" t="s">
        <v>166</v>
      </c>
    </row>
    <row r="452" spans="2:51" s="13" customFormat="1" ht="11.25">
      <c r="B452" s="156"/>
      <c r="D452" s="150" t="s">
        <v>177</v>
      </c>
      <c r="E452" s="157" t="s">
        <v>19</v>
      </c>
      <c r="F452" s="158" t="s">
        <v>2769</v>
      </c>
      <c r="H452" s="159">
        <v>0.64</v>
      </c>
      <c r="I452" s="160"/>
      <c r="L452" s="156"/>
      <c r="M452" s="161"/>
      <c r="T452" s="162"/>
      <c r="AT452" s="157" t="s">
        <v>177</v>
      </c>
      <c r="AU452" s="157" t="s">
        <v>82</v>
      </c>
      <c r="AV452" s="13" t="s">
        <v>82</v>
      </c>
      <c r="AW452" s="13" t="s">
        <v>33</v>
      </c>
      <c r="AX452" s="13" t="s">
        <v>72</v>
      </c>
      <c r="AY452" s="157" t="s">
        <v>166</v>
      </c>
    </row>
    <row r="453" spans="2:51" s="12" customFormat="1" ht="11.25">
      <c r="B453" s="149"/>
      <c r="D453" s="150" t="s">
        <v>177</v>
      </c>
      <c r="E453" s="151" t="s">
        <v>19</v>
      </c>
      <c r="F453" s="152" t="s">
        <v>2747</v>
      </c>
      <c r="H453" s="151" t="s">
        <v>19</v>
      </c>
      <c r="I453" s="153"/>
      <c r="L453" s="149"/>
      <c r="M453" s="154"/>
      <c r="T453" s="155"/>
      <c r="AT453" s="151" t="s">
        <v>177</v>
      </c>
      <c r="AU453" s="151" t="s">
        <v>82</v>
      </c>
      <c r="AV453" s="12" t="s">
        <v>80</v>
      </c>
      <c r="AW453" s="12" t="s">
        <v>33</v>
      </c>
      <c r="AX453" s="12" t="s">
        <v>72</v>
      </c>
      <c r="AY453" s="151" t="s">
        <v>166</v>
      </c>
    </row>
    <row r="454" spans="2:51" s="13" customFormat="1" ht="11.25">
      <c r="B454" s="156"/>
      <c r="D454" s="150" t="s">
        <v>177</v>
      </c>
      <c r="E454" s="157" t="s">
        <v>19</v>
      </c>
      <c r="F454" s="158" t="s">
        <v>2770</v>
      </c>
      <c r="H454" s="159">
        <v>37.26</v>
      </c>
      <c r="I454" s="160"/>
      <c r="L454" s="156"/>
      <c r="M454" s="161"/>
      <c r="T454" s="162"/>
      <c r="AT454" s="157" t="s">
        <v>177</v>
      </c>
      <c r="AU454" s="157" t="s">
        <v>82</v>
      </c>
      <c r="AV454" s="13" t="s">
        <v>82</v>
      </c>
      <c r="AW454" s="13" t="s">
        <v>33</v>
      </c>
      <c r="AX454" s="13" t="s">
        <v>72</v>
      </c>
      <c r="AY454" s="157" t="s">
        <v>166</v>
      </c>
    </row>
    <row r="455" spans="2:51" s="13" customFormat="1" ht="11.25">
      <c r="B455" s="156"/>
      <c r="D455" s="150" t="s">
        <v>177</v>
      </c>
      <c r="E455" s="157" t="s">
        <v>19</v>
      </c>
      <c r="F455" s="158" t="s">
        <v>2771</v>
      </c>
      <c r="H455" s="159">
        <v>31.74</v>
      </c>
      <c r="I455" s="160"/>
      <c r="L455" s="156"/>
      <c r="M455" s="161"/>
      <c r="T455" s="162"/>
      <c r="AT455" s="157" t="s">
        <v>177</v>
      </c>
      <c r="AU455" s="157" t="s">
        <v>82</v>
      </c>
      <c r="AV455" s="13" t="s">
        <v>82</v>
      </c>
      <c r="AW455" s="13" t="s">
        <v>33</v>
      </c>
      <c r="AX455" s="13" t="s">
        <v>72</v>
      </c>
      <c r="AY455" s="157" t="s">
        <v>166</v>
      </c>
    </row>
    <row r="456" spans="2:51" s="12" customFormat="1" ht="11.25">
      <c r="B456" s="149"/>
      <c r="D456" s="150" t="s">
        <v>177</v>
      </c>
      <c r="E456" s="151" t="s">
        <v>19</v>
      </c>
      <c r="F456" s="152" t="s">
        <v>2750</v>
      </c>
      <c r="H456" s="151" t="s">
        <v>19</v>
      </c>
      <c r="I456" s="153"/>
      <c r="L456" s="149"/>
      <c r="M456" s="154"/>
      <c r="T456" s="155"/>
      <c r="AT456" s="151" t="s">
        <v>177</v>
      </c>
      <c r="AU456" s="151" t="s">
        <v>82</v>
      </c>
      <c r="AV456" s="12" t="s">
        <v>80</v>
      </c>
      <c r="AW456" s="12" t="s">
        <v>33</v>
      </c>
      <c r="AX456" s="12" t="s">
        <v>72</v>
      </c>
      <c r="AY456" s="151" t="s">
        <v>166</v>
      </c>
    </row>
    <row r="457" spans="2:51" s="13" customFormat="1" ht="11.25">
      <c r="B457" s="156"/>
      <c r="D457" s="150" t="s">
        <v>177</v>
      </c>
      <c r="E457" s="157" t="s">
        <v>19</v>
      </c>
      <c r="F457" s="158" t="s">
        <v>2772</v>
      </c>
      <c r="H457" s="159">
        <v>2.16</v>
      </c>
      <c r="I457" s="160"/>
      <c r="L457" s="156"/>
      <c r="M457" s="161"/>
      <c r="T457" s="162"/>
      <c r="AT457" s="157" t="s">
        <v>177</v>
      </c>
      <c r="AU457" s="157" t="s">
        <v>82</v>
      </c>
      <c r="AV457" s="13" t="s">
        <v>82</v>
      </c>
      <c r="AW457" s="13" t="s">
        <v>33</v>
      </c>
      <c r="AX457" s="13" t="s">
        <v>72</v>
      </c>
      <c r="AY457" s="157" t="s">
        <v>166</v>
      </c>
    </row>
    <row r="458" spans="2:51" s="13" customFormat="1" ht="11.25">
      <c r="B458" s="156"/>
      <c r="D458" s="150" t="s">
        <v>177</v>
      </c>
      <c r="E458" s="157" t="s">
        <v>19</v>
      </c>
      <c r="F458" s="158" t="s">
        <v>2773</v>
      </c>
      <c r="H458" s="159">
        <v>1.62</v>
      </c>
      <c r="I458" s="160"/>
      <c r="L458" s="156"/>
      <c r="M458" s="161"/>
      <c r="T458" s="162"/>
      <c r="AT458" s="157" t="s">
        <v>177</v>
      </c>
      <c r="AU458" s="157" t="s">
        <v>82</v>
      </c>
      <c r="AV458" s="13" t="s">
        <v>82</v>
      </c>
      <c r="AW458" s="13" t="s">
        <v>33</v>
      </c>
      <c r="AX458" s="13" t="s">
        <v>72</v>
      </c>
      <c r="AY458" s="157" t="s">
        <v>166</v>
      </c>
    </row>
    <row r="459" spans="2:51" s="13" customFormat="1" ht="11.25">
      <c r="B459" s="156"/>
      <c r="D459" s="150" t="s">
        <v>177</v>
      </c>
      <c r="E459" s="157" t="s">
        <v>19</v>
      </c>
      <c r="F459" s="158" t="s">
        <v>2774</v>
      </c>
      <c r="H459" s="159">
        <v>1.98</v>
      </c>
      <c r="I459" s="160"/>
      <c r="L459" s="156"/>
      <c r="M459" s="161"/>
      <c r="T459" s="162"/>
      <c r="AT459" s="157" t="s">
        <v>177</v>
      </c>
      <c r="AU459" s="157" t="s">
        <v>82</v>
      </c>
      <c r="AV459" s="13" t="s">
        <v>82</v>
      </c>
      <c r="AW459" s="13" t="s">
        <v>33</v>
      </c>
      <c r="AX459" s="13" t="s">
        <v>72</v>
      </c>
      <c r="AY459" s="157" t="s">
        <v>166</v>
      </c>
    </row>
    <row r="460" spans="2:51" s="13" customFormat="1" ht="11.25">
      <c r="B460" s="156"/>
      <c r="D460" s="150" t="s">
        <v>177</v>
      </c>
      <c r="E460" s="157" t="s">
        <v>19</v>
      </c>
      <c r="F460" s="158" t="s">
        <v>2753</v>
      </c>
      <c r="H460" s="159">
        <v>9.5000000000000001E-2</v>
      </c>
      <c r="I460" s="160"/>
      <c r="L460" s="156"/>
      <c r="M460" s="161"/>
      <c r="T460" s="162"/>
      <c r="AT460" s="157" t="s">
        <v>177</v>
      </c>
      <c r="AU460" s="157" t="s">
        <v>82</v>
      </c>
      <c r="AV460" s="13" t="s">
        <v>82</v>
      </c>
      <c r="AW460" s="13" t="s">
        <v>33</v>
      </c>
      <c r="AX460" s="13" t="s">
        <v>72</v>
      </c>
      <c r="AY460" s="157" t="s">
        <v>166</v>
      </c>
    </row>
    <row r="461" spans="2:51" s="12" customFormat="1" ht="11.25">
      <c r="B461" s="149"/>
      <c r="D461" s="150" t="s">
        <v>177</v>
      </c>
      <c r="E461" s="151" t="s">
        <v>19</v>
      </c>
      <c r="F461" s="152" t="s">
        <v>2741</v>
      </c>
      <c r="H461" s="151" t="s">
        <v>19</v>
      </c>
      <c r="I461" s="153"/>
      <c r="L461" s="149"/>
      <c r="M461" s="154"/>
      <c r="T461" s="155"/>
      <c r="AT461" s="151" t="s">
        <v>177</v>
      </c>
      <c r="AU461" s="151" t="s">
        <v>82</v>
      </c>
      <c r="AV461" s="12" t="s">
        <v>80</v>
      </c>
      <c r="AW461" s="12" t="s">
        <v>33</v>
      </c>
      <c r="AX461" s="12" t="s">
        <v>72</v>
      </c>
      <c r="AY461" s="151" t="s">
        <v>166</v>
      </c>
    </row>
    <row r="462" spans="2:51" s="13" customFormat="1" ht="11.25">
      <c r="B462" s="156"/>
      <c r="D462" s="150" t="s">
        <v>177</v>
      </c>
      <c r="E462" s="157" t="s">
        <v>19</v>
      </c>
      <c r="F462" s="158" t="s">
        <v>2775</v>
      </c>
      <c r="H462" s="159">
        <v>3.5</v>
      </c>
      <c r="I462" s="160"/>
      <c r="L462" s="156"/>
      <c r="M462" s="161"/>
      <c r="T462" s="162"/>
      <c r="AT462" s="157" t="s">
        <v>177</v>
      </c>
      <c r="AU462" s="157" t="s">
        <v>82</v>
      </c>
      <c r="AV462" s="13" t="s">
        <v>82</v>
      </c>
      <c r="AW462" s="13" t="s">
        <v>33</v>
      </c>
      <c r="AX462" s="13" t="s">
        <v>72</v>
      </c>
      <c r="AY462" s="157" t="s">
        <v>166</v>
      </c>
    </row>
    <row r="463" spans="2:51" s="15" customFormat="1" ht="11.25">
      <c r="B463" s="180"/>
      <c r="D463" s="150" t="s">
        <v>177</v>
      </c>
      <c r="E463" s="181" t="s">
        <v>19</v>
      </c>
      <c r="F463" s="182" t="s">
        <v>410</v>
      </c>
      <c r="H463" s="183">
        <v>99.915000000000006</v>
      </c>
      <c r="I463" s="184"/>
      <c r="L463" s="180"/>
      <c r="M463" s="185"/>
      <c r="T463" s="186"/>
      <c r="AT463" s="181" t="s">
        <v>177</v>
      </c>
      <c r="AU463" s="181" t="s">
        <v>82</v>
      </c>
      <c r="AV463" s="15" t="s">
        <v>185</v>
      </c>
      <c r="AW463" s="15" t="s">
        <v>33</v>
      </c>
      <c r="AX463" s="15" t="s">
        <v>72</v>
      </c>
      <c r="AY463" s="181" t="s">
        <v>166</v>
      </c>
    </row>
    <row r="464" spans="2:51" s="12" customFormat="1" ht="11.25">
      <c r="B464" s="149"/>
      <c r="D464" s="150" t="s">
        <v>177</v>
      </c>
      <c r="E464" s="151" t="s">
        <v>19</v>
      </c>
      <c r="F464" s="152" t="s">
        <v>2519</v>
      </c>
      <c r="H464" s="151" t="s">
        <v>19</v>
      </c>
      <c r="I464" s="153"/>
      <c r="L464" s="149"/>
      <c r="M464" s="154"/>
      <c r="T464" s="155"/>
      <c r="AT464" s="151" t="s">
        <v>177</v>
      </c>
      <c r="AU464" s="151" t="s">
        <v>82</v>
      </c>
      <c r="AV464" s="12" t="s">
        <v>80</v>
      </c>
      <c r="AW464" s="12" t="s">
        <v>33</v>
      </c>
      <c r="AX464" s="12" t="s">
        <v>72</v>
      </c>
      <c r="AY464" s="151" t="s">
        <v>166</v>
      </c>
    </row>
    <row r="465" spans="2:65" s="13" customFormat="1" ht="11.25">
      <c r="B465" s="156"/>
      <c r="D465" s="150" t="s">
        <v>177</v>
      </c>
      <c r="E465" s="157" t="s">
        <v>19</v>
      </c>
      <c r="F465" s="158" t="s">
        <v>2776</v>
      </c>
      <c r="H465" s="159">
        <v>4.08</v>
      </c>
      <c r="I465" s="160"/>
      <c r="L465" s="156"/>
      <c r="M465" s="161"/>
      <c r="T465" s="162"/>
      <c r="AT465" s="157" t="s">
        <v>177</v>
      </c>
      <c r="AU465" s="157" t="s">
        <v>82</v>
      </c>
      <c r="AV465" s="13" t="s">
        <v>82</v>
      </c>
      <c r="AW465" s="13" t="s">
        <v>33</v>
      </c>
      <c r="AX465" s="13" t="s">
        <v>72</v>
      </c>
      <c r="AY465" s="157" t="s">
        <v>166</v>
      </c>
    </row>
    <row r="466" spans="2:65" s="13" customFormat="1" ht="11.25">
      <c r="B466" s="156"/>
      <c r="D466" s="150" t="s">
        <v>177</v>
      </c>
      <c r="E466" s="157" t="s">
        <v>19</v>
      </c>
      <c r="F466" s="158" t="s">
        <v>2777</v>
      </c>
      <c r="H466" s="159">
        <v>2.72</v>
      </c>
      <c r="I466" s="160"/>
      <c r="L466" s="156"/>
      <c r="M466" s="161"/>
      <c r="T466" s="162"/>
      <c r="AT466" s="157" t="s">
        <v>177</v>
      </c>
      <c r="AU466" s="157" t="s">
        <v>82</v>
      </c>
      <c r="AV466" s="13" t="s">
        <v>82</v>
      </c>
      <c r="AW466" s="13" t="s">
        <v>33</v>
      </c>
      <c r="AX466" s="13" t="s">
        <v>72</v>
      </c>
      <c r="AY466" s="157" t="s">
        <v>166</v>
      </c>
    </row>
    <row r="467" spans="2:65" s="13" customFormat="1" ht="11.25">
      <c r="B467" s="156"/>
      <c r="D467" s="150" t="s">
        <v>177</v>
      </c>
      <c r="E467" s="157" t="s">
        <v>19</v>
      </c>
      <c r="F467" s="158" t="s">
        <v>2778</v>
      </c>
      <c r="H467" s="159">
        <v>7.68</v>
      </c>
      <c r="I467" s="160"/>
      <c r="L467" s="156"/>
      <c r="M467" s="161"/>
      <c r="T467" s="162"/>
      <c r="AT467" s="157" t="s">
        <v>177</v>
      </c>
      <c r="AU467" s="157" t="s">
        <v>82</v>
      </c>
      <c r="AV467" s="13" t="s">
        <v>82</v>
      </c>
      <c r="AW467" s="13" t="s">
        <v>33</v>
      </c>
      <c r="AX467" s="13" t="s">
        <v>72</v>
      </c>
      <c r="AY467" s="157" t="s">
        <v>166</v>
      </c>
    </row>
    <row r="468" spans="2:65" s="13" customFormat="1" ht="11.25">
      <c r="B468" s="156"/>
      <c r="D468" s="150" t="s">
        <v>177</v>
      </c>
      <c r="E468" s="157" t="s">
        <v>19</v>
      </c>
      <c r="F468" s="158" t="s">
        <v>2779</v>
      </c>
      <c r="H468" s="159">
        <v>1.2</v>
      </c>
      <c r="I468" s="160"/>
      <c r="L468" s="156"/>
      <c r="M468" s="161"/>
      <c r="T468" s="162"/>
      <c r="AT468" s="157" t="s">
        <v>177</v>
      </c>
      <c r="AU468" s="157" t="s">
        <v>82</v>
      </c>
      <c r="AV468" s="13" t="s">
        <v>82</v>
      </c>
      <c r="AW468" s="13" t="s">
        <v>33</v>
      </c>
      <c r="AX468" s="13" t="s">
        <v>72</v>
      </c>
      <c r="AY468" s="157" t="s">
        <v>166</v>
      </c>
    </row>
    <row r="469" spans="2:65" s="12" customFormat="1" ht="11.25">
      <c r="B469" s="149"/>
      <c r="D469" s="150" t="s">
        <v>177</v>
      </c>
      <c r="E469" s="151" t="s">
        <v>19</v>
      </c>
      <c r="F469" s="152" t="s">
        <v>2747</v>
      </c>
      <c r="H469" s="151" t="s">
        <v>19</v>
      </c>
      <c r="I469" s="153"/>
      <c r="L469" s="149"/>
      <c r="M469" s="154"/>
      <c r="T469" s="155"/>
      <c r="AT469" s="151" t="s">
        <v>177</v>
      </c>
      <c r="AU469" s="151" t="s">
        <v>82</v>
      </c>
      <c r="AV469" s="12" t="s">
        <v>80</v>
      </c>
      <c r="AW469" s="12" t="s">
        <v>33</v>
      </c>
      <c r="AX469" s="12" t="s">
        <v>72</v>
      </c>
      <c r="AY469" s="151" t="s">
        <v>166</v>
      </c>
    </row>
    <row r="470" spans="2:65" s="13" customFormat="1" ht="11.25">
      <c r="B470" s="156"/>
      <c r="D470" s="150" t="s">
        <v>177</v>
      </c>
      <c r="E470" s="157" t="s">
        <v>19</v>
      </c>
      <c r="F470" s="158" t="s">
        <v>2780</v>
      </c>
      <c r="H470" s="159">
        <v>50.32</v>
      </c>
      <c r="I470" s="160"/>
      <c r="L470" s="156"/>
      <c r="M470" s="161"/>
      <c r="T470" s="162"/>
      <c r="AT470" s="157" t="s">
        <v>177</v>
      </c>
      <c r="AU470" s="157" t="s">
        <v>82</v>
      </c>
      <c r="AV470" s="13" t="s">
        <v>82</v>
      </c>
      <c r="AW470" s="13" t="s">
        <v>33</v>
      </c>
      <c r="AX470" s="13" t="s">
        <v>72</v>
      </c>
      <c r="AY470" s="157" t="s">
        <v>166</v>
      </c>
    </row>
    <row r="471" spans="2:65" s="13" customFormat="1" ht="11.25">
      <c r="B471" s="156"/>
      <c r="D471" s="150" t="s">
        <v>177</v>
      </c>
      <c r="E471" s="157" t="s">
        <v>19</v>
      </c>
      <c r="F471" s="158" t="s">
        <v>2781</v>
      </c>
      <c r="H471" s="159">
        <v>41.44</v>
      </c>
      <c r="I471" s="160"/>
      <c r="L471" s="156"/>
      <c r="M471" s="161"/>
      <c r="T471" s="162"/>
      <c r="AT471" s="157" t="s">
        <v>177</v>
      </c>
      <c r="AU471" s="157" t="s">
        <v>82</v>
      </c>
      <c r="AV471" s="13" t="s">
        <v>82</v>
      </c>
      <c r="AW471" s="13" t="s">
        <v>33</v>
      </c>
      <c r="AX471" s="13" t="s">
        <v>72</v>
      </c>
      <c r="AY471" s="157" t="s">
        <v>166</v>
      </c>
    </row>
    <row r="472" spans="2:65" s="13" customFormat="1" ht="11.25">
      <c r="B472" s="156"/>
      <c r="D472" s="150" t="s">
        <v>177</v>
      </c>
      <c r="E472" s="157" t="s">
        <v>19</v>
      </c>
      <c r="F472" s="158" t="s">
        <v>2782</v>
      </c>
      <c r="H472" s="159">
        <v>9.6</v>
      </c>
      <c r="I472" s="160"/>
      <c r="L472" s="156"/>
      <c r="M472" s="161"/>
      <c r="T472" s="162"/>
      <c r="AT472" s="157" t="s">
        <v>177</v>
      </c>
      <c r="AU472" s="157" t="s">
        <v>82</v>
      </c>
      <c r="AV472" s="13" t="s">
        <v>82</v>
      </c>
      <c r="AW472" s="13" t="s">
        <v>33</v>
      </c>
      <c r="AX472" s="13" t="s">
        <v>72</v>
      </c>
      <c r="AY472" s="157" t="s">
        <v>166</v>
      </c>
    </row>
    <row r="473" spans="2:65" s="12" customFormat="1" ht="11.25">
      <c r="B473" s="149"/>
      <c r="D473" s="150" t="s">
        <v>177</v>
      </c>
      <c r="E473" s="151" t="s">
        <v>19</v>
      </c>
      <c r="F473" s="152" t="s">
        <v>2759</v>
      </c>
      <c r="H473" s="151" t="s">
        <v>19</v>
      </c>
      <c r="I473" s="153"/>
      <c r="L473" s="149"/>
      <c r="M473" s="154"/>
      <c r="T473" s="155"/>
      <c r="AT473" s="151" t="s">
        <v>177</v>
      </c>
      <c r="AU473" s="151" t="s">
        <v>82</v>
      </c>
      <c r="AV473" s="12" t="s">
        <v>80</v>
      </c>
      <c r="AW473" s="12" t="s">
        <v>33</v>
      </c>
      <c r="AX473" s="12" t="s">
        <v>72</v>
      </c>
      <c r="AY473" s="151" t="s">
        <v>166</v>
      </c>
    </row>
    <row r="474" spans="2:65" s="13" customFormat="1" ht="11.25">
      <c r="B474" s="156"/>
      <c r="D474" s="150" t="s">
        <v>177</v>
      </c>
      <c r="E474" s="157" t="s">
        <v>19</v>
      </c>
      <c r="F474" s="158" t="s">
        <v>2783</v>
      </c>
      <c r="H474" s="159">
        <v>2.2400000000000002</v>
      </c>
      <c r="I474" s="160"/>
      <c r="L474" s="156"/>
      <c r="M474" s="161"/>
      <c r="T474" s="162"/>
      <c r="AT474" s="157" t="s">
        <v>177</v>
      </c>
      <c r="AU474" s="157" t="s">
        <v>82</v>
      </c>
      <c r="AV474" s="13" t="s">
        <v>82</v>
      </c>
      <c r="AW474" s="13" t="s">
        <v>33</v>
      </c>
      <c r="AX474" s="13" t="s">
        <v>72</v>
      </c>
      <c r="AY474" s="157" t="s">
        <v>166</v>
      </c>
    </row>
    <row r="475" spans="2:65" s="13" customFormat="1" ht="11.25">
      <c r="B475" s="156"/>
      <c r="D475" s="150" t="s">
        <v>177</v>
      </c>
      <c r="E475" s="157" t="s">
        <v>19</v>
      </c>
      <c r="F475" s="158" t="s">
        <v>2784</v>
      </c>
      <c r="H475" s="159">
        <v>2.1</v>
      </c>
      <c r="I475" s="160"/>
      <c r="L475" s="156"/>
      <c r="M475" s="161"/>
      <c r="T475" s="162"/>
      <c r="AT475" s="157" t="s">
        <v>177</v>
      </c>
      <c r="AU475" s="157" t="s">
        <v>82</v>
      </c>
      <c r="AV475" s="13" t="s">
        <v>82</v>
      </c>
      <c r="AW475" s="13" t="s">
        <v>33</v>
      </c>
      <c r="AX475" s="13" t="s">
        <v>72</v>
      </c>
      <c r="AY475" s="157" t="s">
        <v>166</v>
      </c>
    </row>
    <row r="476" spans="2:65" s="12" customFormat="1" ht="11.25">
      <c r="B476" s="149"/>
      <c r="D476" s="150" t="s">
        <v>177</v>
      </c>
      <c r="E476" s="151" t="s">
        <v>19</v>
      </c>
      <c r="F476" s="152" t="s">
        <v>2741</v>
      </c>
      <c r="H476" s="151" t="s">
        <v>19</v>
      </c>
      <c r="I476" s="153"/>
      <c r="L476" s="149"/>
      <c r="M476" s="154"/>
      <c r="T476" s="155"/>
      <c r="AT476" s="151" t="s">
        <v>177</v>
      </c>
      <c r="AU476" s="151" t="s">
        <v>82</v>
      </c>
      <c r="AV476" s="12" t="s">
        <v>80</v>
      </c>
      <c r="AW476" s="12" t="s">
        <v>33</v>
      </c>
      <c r="AX476" s="12" t="s">
        <v>72</v>
      </c>
      <c r="AY476" s="151" t="s">
        <v>166</v>
      </c>
    </row>
    <row r="477" spans="2:65" s="13" customFormat="1" ht="11.25">
      <c r="B477" s="156"/>
      <c r="D477" s="150" t="s">
        <v>177</v>
      </c>
      <c r="E477" s="157" t="s">
        <v>19</v>
      </c>
      <c r="F477" s="158" t="s">
        <v>2785</v>
      </c>
      <c r="H477" s="159">
        <v>2</v>
      </c>
      <c r="I477" s="160"/>
      <c r="L477" s="156"/>
      <c r="M477" s="161"/>
      <c r="T477" s="162"/>
      <c r="AT477" s="157" t="s">
        <v>177</v>
      </c>
      <c r="AU477" s="157" t="s">
        <v>82</v>
      </c>
      <c r="AV477" s="13" t="s">
        <v>82</v>
      </c>
      <c r="AW477" s="13" t="s">
        <v>33</v>
      </c>
      <c r="AX477" s="13" t="s">
        <v>72</v>
      </c>
      <c r="AY477" s="157" t="s">
        <v>166</v>
      </c>
    </row>
    <row r="478" spans="2:65" s="15" customFormat="1" ht="11.25">
      <c r="B478" s="180"/>
      <c r="D478" s="150" t="s">
        <v>177</v>
      </c>
      <c r="E478" s="181" t="s">
        <v>19</v>
      </c>
      <c r="F478" s="182" t="s">
        <v>410</v>
      </c>
      <c r="H478" s="183">
        <v>123.38</v>
      </c>
      <c r="I478" s="184"/>
      <c r="L478" s="180"/>
      <c r="M478" s="185"/>
      <c r="T478" s="186"/>
      <c r="AT478" s="181" t="s">
        <v>177</v>
      </c>
      <c r="AU478" s="181" t="s">
        <v>82</v>
      </c>
      <c r="AV478" s="15" t="s">
        <v>185</v>
      </c>
      <c r="AW478" s="15" t="s">
        <v>33</v>
      </c>
      <c r="AX478" s="15" t="s">
        <v>72</v>
      </c>
      <c r="AY478" s="181" t="s">
        <v>166</v>
      </c>
    </row>
    <row r="479" spans="2:65" s="14" customFormat="1" ht="11.25">
      <c r="B479" s="163"/>
      <c r="D479" s="150" t="s">
        <v>177</v>
      </c>
      <c r="E479" s="164" t="s">
        <v>19</v>
      </c>
      <c r="F479" s="165" t="s">
        <v>206</v>
      </c>
      <c r="H479" s="166">
        <v>223.29499999999999</v>
      </c>
      <c r="I479" s="167"/>
      <c r="L479" s="163"/>
      <c r="M479" s="168"/>
      <c r="T479" s="169"/>
      <c r="AT479" s="164" t="s">
        <v>177</v>
      </c>
      <c r="AU479" s="164" t="s">
        <v>82</v>
      </c>
      <c r="AV479" s="14" t="s">
        <v>173</v>
      </c>
      <c r="AW479" s="14" t="s">
        <v>33</v>
      </c>
      <c r="AX479" s="14" t="s">
        <v>80</v>
      </c>
      <c r="AY479" s="164" t="s">
        <v>166</v>
      </c>
    </row>
    <row r="480" spans="2:65" s="1" customFormat="1" ht="49.15" customHeight="1">
      <c r="B480" s="33"/>
      <c r="C480" s="132" t="s">
        <v>358</v>
      </c>
      <c r="D480" s="132" t="s">
        <v>168</v>
      </c>
      <c r="E480" s="133" t="s">
        <v>653</v>
      </c>
      <c r="F480" s="134" t="s">
        <v>654</v>
      </c>
      <c r="G480" s="135" t="s">
        <v>188</v>
      </c>
      <c r="H480" s="136">
        <v>223.29499999999999</v>
      </c>
      <c r="I480" s="137"/>
      <c r="J480" s="138">
        <f>ROUND(I480*H480,2)</f>
        <v>0</v>
      </c>
      <c r="K480" s="134" t="s">
        <v>172</v>
      </c>
      <c r="L480" s="33"/>
      <c r="M480" s="139" t="s">
        <v>19</v>
      </c>
      <c r="N480" s="140" t="s">
        <v>43</v>
      </c>
      <c r="P480" s="141">
        <f>O480*H480</f>
        <v>0</v>
      </c>
      <c r="Q480" s="141">
        <v>0</v>
      </c>
      <c r="R480" s="141">
        <f>Q480*H480</f>
        <v>0</v>
      </c>
      <c r="S480" s="141">
        <v>0</v>
      </c>
      <c r="T480" s="142">
        <f>S480*H480</f>
        <v>0</v>
      </c>
      <c r="AR480" s="143" t="s">
        <v>173</v>
      </c>
      <c r="AT480" s="143" t="s">
        <v>168</v>
      </c>
      <c r="AU480" s="143" t="s">
        <v>82</v>
      </c>
      <c r="AY480" s="18" t="s">
        <v>166</v>
      </c>
      <c r="BE480" s="144">
        <f>IF(N480="základní",J480,0)</f>
        <v>0</v>
      </c>
      <c r="BF480" s="144">
        <f>IF(N480="snížená",J480,0)</f>
        <v>0</v>
      </c>
      <c r="BG480" s="144">
        <f>IF(N480="zákl. přenesená",J480,0)</f>
        <v>0</v>
      </c>
      <c r="BH480" s="144">
        <f>IF(N480="sníž. přenesená",J480,0)</f>
        <v>0</v>
      </c>
      <c r="BI480" s="144">
        <f>IF(N480="nulová",J480,0)</f>
        <v>0</v>
      </c>
      <c r="BJ480" s="18" t="s">
        <v>80</v>
      </c>
      <c r="BK480" s="144">
        <f>ROUND(I480*H480,2)</f>
        <v>0</v>
      </c>
      <c r="BL480" s="18" t="s">
        <v>173</v>
      </c>
      <c r="BM480" s="143" t="s">
        <v>2786</v>
      </c>
    </row>
    <row r="481" spans="2:65" s="1" customFormat="1" ht="11.25">
      <c r="B481" s="33"/>
      <c r="D481" s="145" t="s">
        <v>175</v>
      </c>
      <c r="F481" s="146" t="s">
        <v>656</v>
      </c>
      <c r="I481" s="147"/>
      <c r="L481" s="33"/>
      <c r="M481" s="148"/>
      <c r="T481" s="54"/>
      <c r="AT481" s="18" t="s">
        <v>175</v>
      </c>
      <c r="AU481" s="18" t="s">
        <v>82</v>
      </c>
    </row>
    <row r="482" spans="2:65" s="1" customFormat="1" ht="37.9" customHeight="1">
      <c r="B482" s="33"/>
      <c r="C482" s="132" t="s">
        <v>363</v>
      </c>
      <c r="D482" s="132" t="s">
        <v>168</v>
      </c>
      <c r="E482" s="133" t="s">
        <v>666</v>
      </c>
      <c r="F482" s="134" t="s">
        <v>667</v>
      </c>
      <c r="G482" s="135" t="s">
        <v>341</v>
      </c>
      <c r="H482" s="136">
        <v>6.6710000000000003</v>
      </c>
      <c r="I482" s="137"/>
      <c r="J482" s="138">
        <f>ROUND(I482*H482,2)</f>
        <v>0</v>
      </c>
      <c r="K482" s="134" t="s">
        <v>172</v>
      </c>
      <c r="L482" s="33"/>
      <c r="M482" s="139" t="s">
        <v>19</v>
      </c>
      <c r="N482" s="140" t="s">
        <v>43</v>
      </c>
      <c r="P482" s="141">
        <f>O482*H482</f>
        <v>0</v>
      </c>
      <c r="Q482" s="141">
        <v>1.10907</v>
      </c>
      <c r="R482" s="141">
        <f>Q482*H482</f>
        <v>7.3986059700000002</v>
      </c>
      <c r="S482" s="141">
        <v>0</v>
      </c>
      <c r="T482" s="142">
        <f>S482*H482</f>
        <v>0</v>
      </c>
      <c r="AR482" s="143" t="s">
        <v>173</v>
      </c>
      <c r="AT482" s="143" t="s">
        <v>168</v>
      </c>
      <c r="AU482" s="143" t="s">
        <v>82</v>
      </c>
      <c r="AY482" s="18" t="s">
        <v>166</v>
      </c>
      <c r="BE482" s="144">
        <f>IF(N482="základní",J482,0)</f>
        <v>0</v>
      </c>
      <c r="BF482" s="144">
        <f>IF(N482="snížená",J482,0)</f>
        <v>0</v>
      </c>
      <c r="BG482" s="144">
        <f>IF(N482="zákl. přenesená",J482,0)</f>
        <v>0</v>
      </c>
      <c r="BH482" s="144">
        <f>IF(N482="sníž. přenesená",J482,0)</f>
        <v>0</v>
      </c>
      <c r="BI482" s="144">
        <f>IF(N482="nulová",J482,0)</f>
        <v>0</v>
      </c>
      <c r="BJ482" s="18" t="s">
        <v>80</v>
      </c>
      <c r="BK482" s="144">
        <f>ROUND(I482*H482,2)</f>
        <v>0</v>
      </c>
      <c r="BL482" s="18" t="s">
        <v>173</v>
      </c>
      <c r="BM482" s="143" t="s">
        <v>2787</v>
      </c>
    </row>
    <row r="483" spans="2:65" s="1" customFormat="1" ht="11.25">
      <c r="B483" s="33"/>
      <c r="D483" s="145" t="s">
        <v>175</v>
      </c>
      <c r="F483" s="146" t="s">
        <v>669</v>
      </c>
      <c r="I483" s="147"/>
      <c r="L483" s="33"/>
      <c r="M483" s="148"/>
      <c r="T483" s="54"/>
      <c r="AT483" s="18" t="s">
        <v>175</v>
      </c>
      <c r="AU483" s="18" t="s">
        <v>82</v>
      </c>
    </row>
    <row r="484" spans="2:65" s="12" customFormat="1" ht="11.25">
      <c r="B484" s="149"/>
      <c r="D484" s="150" t="s">
        <v>177</v>
      </c>
      <c r="E484" s="151" t="s">
        <v>19</v>
      </c>
      <c r="F484" s="152" t="s">
        <v>2788</v>
      </c>
      <c r="H484" s="151" t="s">
        <v>19</v>
      </c>
      <c r="I484" s="153"/>
      <c r="L484" s="149"/>
      <c r="M484" s="154"/>
      <c r="T484" s="155"/>
      <c r="AT484" s="151" t="s">
        <v>177</v>
      </c>
      <c r="AU484" s="151" t="s">
        <v>82</v>
      </c>
      <c r="AV484" s="12" t="s">
        <v>80</v>
      </c>
      <c r="AW484" s="12" t="s">
        <v>33</v>
      </c>
      <c r="AX484" s="12" t="s">
        <v>72</v>
      </c>
      <c r="AY484" s="151" t="s">
        <v>166</v>
      </c>
    </row>
    <row r="485" spans="2:65" s="12" customFormat="1" ht="11.25">
      <c r="B485" s="149"/>
      <c r="D485" s="150" t="s">
        <v>177</v>
      </c>
      <c r="E485" s="151" t="s">
        <v>19</v>
      </c>
      <c r="F485" s="152" t="s">
        <v>2789</v>
      </c>
      <c r="H485" s="151" t="s">
        <v>19</v>
      </c>
      <c r="I485" s="153"/>
      <c r="L485" s="149"/>
      <c r="M485" s="154"/>
      <c r="T485" s="155"/>
      <c r="AT485" s="151" t="s">
        <v>177</v>
      </c>
      <c r="AU485" s="151" t="s">
        <v>82</v>
      </c>
      <c r="AV485" s="12" t="s">
        <v>80</v>
      </c>
      <c r="AW485" s="12" t="s">
        <v>33</v>
      </c>
      <c r="AX485" s="12" t="s">
        <v>72</v>
      </c>
      <c r="AY485" s="151" t="s">
        <v>166</v>
      </c>
    </row>
    <row r="486" spans="2:65" s="12" customFormat="1" ht="11.25">
      <c r="B486" s="149"/>
      <c r="D486" s="150" t="s">
        <v>177</v>
      </c>
      <c r="E486" s="151" t="s">
        <v>19</v>
      </c>
      <c r="F486" s="152" t="s">
        <v>2500</v>
      </c>
      <c r="H486" s="151" t="s">
        <v>19</v>
      </c>
      <c r="I486" s="153"/>
      <c r="L486" s="149"/>
      <c r="M486" s="154"/>
      <c r="T486" s="155"/>
      <c r="AT486" s="151" t="s">
        <v>177</v>
      </c>
      <c r="AU486" s="151" t="s">
        <v>82</v>
      </c>
      <c r="AV486" s="12" t="s">
        <v>80</v>
      </c>
      <c r="AW486" s="12" t="s">
        <v>33</v>
      </c>
      <c r="AX486" s="12" t="s">
        <v>72</v>
      </c>
      <c r="AY486" s="151" t="s">
        <v>166</v>
      </c>
    </row>
    <row r="487" spans="2:65" s="12" customFormat="1" ht="11.25">
      <c r="B487" s="149"/>
      <c r="D487" s="150" t="s">
        <v>177</v>
      </c>
      <c r="E487" s="151" t="s">
        <v>19</v>
      </c>
      <c r="F487" s="152" t="s">
        <v>2790</v>
      </c>
      <c r="H487" s="151" t="s">
        <v>19</v>
      </c>
      <c r="I487" s="153"/>
      <c r="L487" s="149"/>
      <c r="M487" s="154"/>
      <c r="T487" s="155"/>
      <c r="AT487" s="151" t="s">
        <v>177</v>
      </c>
      <c r="AU487" s="151" t="s">
        <v>82</v>
      </c>
      <c r="AV487" s="12" t="s">
        <v>80</v>
      </c>
      <c r="AW487" s="12" t="s">
        <v>33</v>
      </c>
      <c r="AX487" s="12" t="s">
        <v>72</v>
      </c>
      <c r="AY487" s="151" t="s">
        <v>166</v>
      </c>
    </row>
    <row r="488" spans="2:65" s="13" customFormat="1" ht="11.25">
      <c r="B488" s="156"/>
      <c r="D488" s="150" t="s">
        <v>177</v>
      </c>
      <c r="E488" s="157" t="s">
        <v>19</v>
      </c>
      <c r="F488" s="158" t="s">
        <v>2791</v>
      </c>
      <c r="H488" s="159">
        <v>0.66300000000000003</v>
      </c>
      <c r="I488" s="160"/>
      <c r="L488" s="156"/>
      <c r="M488" s="161"/>
      <c r="T488" s="162"/>
      <c r="AT488" s="157" t="s">
        <v>177</v>
      </c>
      <c r="AU488" s="157" t="s">
        <v>82</v>
      </c>
      <c r="AV488" s="13" t="s">
        <v>82</v>
      </c>
      <c r="AW488" s="13" t="s">
        <v>33</v>
      </c>
      <c r="AX488" s="13" t="s">
        <v>72</v>
      </c>
      <c r="AY488" s="157" t="s">
        <v>166</v>
      </c>
    </row>
    <row r="489" spans="2:65" s="12" customFormat="1" ht="11.25">
      <c r="B489" s="149"/>
      <c r="D489" s="150" t="s">
        <v>177</v>
      </c>
      <c r="E489" s="151" t="s">
        <v>19</v>
      </c>
      <c r="F489" s="152" t="s">
        <v>2792</v>
      </c>
      <c r="H489" s="151" t="s">
        <v>19</v>
      </c>
      <c r="I489" s="153"/>
      <c r="L489" s="149"/>
      <c r="M489" s="154"/>
      <c r="T489" s="155"/>
      <c r="AT489" s="151" t="s">
        <v>177</v>
      </c>
      <c r="AU489" s="151" t="s">
        <v>82</v>
      </c>
      <c r="AV489" s="12" t="s">
        <v>80</v>
      </c>
      <c r="AW489" s="12" t="s">
        <v>33</v>
      </c>
      <c r="AX489" s="12" t="s">
        <v>72</v>
      </c>
      <c r="AY489" s="151" t="s">
        <v>166</v>
      </c>
    </row>
    <row r="490" spans="2:65" s="13" customFormat="1" ht="11.25">
      <c r="B490" s="156"/>
      <c r="D490" s="150" t="s">
        <v>177</v>
      </c>
      <c r="E490" s="157" t="s">
        <v>19</v>
      </c>
      <c r="F490" s="158" t="s">
        <v>2793</v>
      </c>
      <c r="H490" s="159">
        <v>0.33700000000000002</v>
      </c>
      <c r="I490" s="160"/>
      <c r="L490" s="156"/>
      <c r="M490" s="161"/>
      <c r="T490" s="162"/>
      <c r="AT490" s="157" t="s">
        <v>177</v>
      </c>
      <c r="AU490" s="157" t="s">
        <v>82</v>
      </c>
      <c r="AV490" s="13" t="s">
        <v>82</v>
      </c>
      <c r="AW490" s="13" t="s">
        <v>33</v>
      </c>
      <c r="AX490" s="13" t="s">
        <v>72</v>
      </c>
      <c r="AY490" s="157" t="s">
        <v>166</v>
      </c>
    </row>
    <row r="491" spans="2:65" s="12" customFormat="1" ht="11.25">
      <c r="B491" s="149"/>
      <c r="D491" s="150" t="s">
        <v>177</v>
      </c>
      <c r="E491" s="151" t="s">
        <v>19</v>
      </c>
      <c r="F491" s="152" t="s">
        <v>2794</v>
      </c>
      <c r="H491" s="151" t="s">
        <v>19</v>
      </c>
      <c r="I491" s="153"/>
      <c r="L491" s="149"/>
      <c r="M491" s="154"/>
      <c r="T491" s="155"/>
      <c r="AT491" s="151" t="s">
        <v>177</v>
      </c>
      <c r="AU491" s="151" t="s">
        <v>82</v>
      </c>
      <c r="AV491" s="12" t="s">
        <v>80</v>
      </c>
      <c r="AW491" s="12" t="s">
        <v>33</v>
      </c>
      <c r="AX491" s="12" t="s">
        <v>72</v>
      </c>
      <c r="AY491" s="151" t="s">
        <v>166</v>
      </c>
    </row>
    <row r="492" spans="2:65" s="13" customFormat="1" ht="11.25">
      <c r="B492" s="156"/>
      <c r="D492" s="150" t="s">
        <v>177</v>
      </c>
      <c r="E492" s="157" t="s">
        <v>19</v>
      </c>
      <c r="F492" s="158" t="s">
        <v>2795</v>
      </c>
      <c r="H492" s="159">
        <v>1.171</v>
      </c>
      <c r="I492" s="160"/>
      <c r="L492" s="156"/>
      <c r="M492" s="161"/>
      <c r="T492" s="162"/>
      <c r="AT492" s="157" t="s">
        <v>177</v>
      </c>
      <c r="AU492" s="157" t="s">
        <v>82</v>
      </c>
      <c r="AV492" s="13" t="s">
        <v>82</v>
      </c>
      <c r="AW492" s="13" t="s">
        <v>33</v>
      </c>
      <c r="AX492" s="13" t="s">
        <v>72</v>
      </c>
      <c r="AY492" s="157" t="s">
        <v>166</v>
      </c>
    </row>
    <row r="493" spans="2:65" s="13" customFormat="1" ht="11.25">
      <c r="B493" s="156"/>
      <c r="D493" s="150" t="s">
        <v>177</v>
      </c>
      <c r="E493" s="157" t="s">
        <v>19</v>
      </c>
      <c r="F493" s="158" t="s">
        <v>2796</v>
      </c>
      <c r="H493" s="159">
        <v>0.78</v>
      </c>
      <c r="I493" s="160"/>
      <c r="L493" s="156"/>
      <c r="M493" s="161"/>
      <c r="T493" s="162"/>
      <c r="AT493" s="157" t="s">
        <v>177</v>
      </c>
      <c r="AU493" s="157" t="s">
        <v>82</v>
      </c>
      <c r="AV493" s="13" t="s">
        <v>82</v>
      </c>
      <c r="AW493" s="13" t="s">
        <v>33</v>
      </c>
      <c r="AX493" s="13" t="s">
        <v>72</v>
      </c>
      <c r="AY493" s="157" t="s">
        <v>166</v>
      </c>
    </row>
    <row r="494" spans="2:65" s="12" customFormat="1" ht="11.25">
      <c r="B494" s="149"/>
      <c r="D494" s="150" t="s">
        <v>177</v>
      </c>
      <c r="E494" s="151" t="s">
        <v>19</v>
      </c>
      <c r="F494" s="152" t="s">
        <v>2750</v>
      </c>
      <c r="H494" s="151" t="s">
        <v>19</v>
      </c>
      <c r="I494" s="153"/>
      <c r="L494" s="149"/>
      <c r="M494" s="154"/>
      <c r="T494" s="155"/>
      <c r="AT494" s="151" t="s">
        <v>177</v>
      </c>
      <c r="AU494" s="151" t="s">
        <v>82</v>
      </c>
      <c r="AV494" s="12" t="s">
        <v>80</v>
      </c>
      <c r="AW494" s="12" t="s">
        <v>33</v>
      </c>
      <c r="AX494" s="12" t="s">
        <v>72</v>
      </c>
      <c r="AY494" s="151" t="s">
        <v>166</v>
      </c>
    </row>
    <row r="495" spans="2:65" s="13" customFormat="1" ht="11.25">
      <c r="B495" s="156"/>
      <c r="D495" s="150" t="s">
        <v>177</v>
      </c>
      <c r="E495" s="157" t="s">
        <v>19</v>
      </c>
      <c r="F495" s="158" t="s">
        <v>2797</v>
      </c>
      <c r="H495" s="159">
        <v>6.0999999999999999E-2</v>
      </c>
      <c r="I495" s="160"/>
      <c r="L495" s="156"/>
      <c r="M495" s="161"/>
      <c r="T495" s="162"/>
      <c r="AT495" s="157" t="s">
        <v>177</v>
      </c>
      <c r="AU495" s="157" t="s">
        <v>82</v>
      </c>
      <c r="AV495" s="13" t="s">
        <v>82</v>
      </c>
      <c r="AW495" s="13" t="s">
        <v>33</v>
      </c>
      <c r="AX495" s="13" t="s">
        <v>72</v>
      </c>
      <c r="AY495" s="157" t="s">
        <v>166</v>
      </c>
    </row>
    <row r="496" spans="2:65" s="13" customFormat="1" ht="11.25">
      <c r="B496" s="156"/>
      <c r="D496" s="150" t="s">
        <v>177</v>
      </c>
      <c r="E496" s="157" t="s">
        <v>19</v>
      </c>
      <c r="F496" s="158" t="s">
        <v>2798</v>
      </c>
      <c r="H496" s="159">
        <v>2.3E-2</v>
      </c>
      <c r="I496" s="160"/>
      <c r="L496" s="156"/>
      <c r="M496" s="161"/>
      <c r="T496" s="162"/>
      <c r="AT496" s="157" t="s">
        <v>177</v>
      </c>
      <c r="AU496" s="157" t="s">
        <v>82</v>
      </c>
      <c r="AV496" s="13" t="s">
        <v>82</v>
      </c>
      <c r="AW496" s="13" t="s">
        <v>33</v>
      </c>
      <c r="AX496" s="13" t="s">
        <v>72</v>
      </c>
      <c r="AY496" s="157" t="s">
        <v>166</v>
      </c>
    </row>
    <row r="497" spans="2:51" s="13" customFormat="1" ht="11.25">
      <c r="B497" s="156"/>
      <c r="D497" s="150" t="s">
        <v>177</v>
      </c>
      <c r="E497" s="157" t="s">
        <v>19</v>
      </c>
      <c r="F497" s="158" t="s">
        <v>2799</v>
      </c>
      <c r="H497" s="159">
        <v>1.7999999999999999E-2</v>
      </c>
      <c r="I497" s="160"/>
      <c r="L497" s="156"/>
      <c r="M497" s="161"/>
      <c r="T497" s="162"/>
      <c r="AT497" s="157" t="s">
        <v>177</v>
      </c>
      <c r="AU497" s="157" t="s">
        <v>82</v>
      </c>
      <c r="AV497" s="13" t="s">
        <v>82</v>
      </c>
      <c r="AW497" s="13" t="s">
        <v>33</v>
      </c>
      <c r="AX497" s="13" t="s">
        <v>72</v>
      </c>
      <c r="AY497" s="157" t="s">
        <v>166</v>
      </c>
    </row>
    <row r="498" spans="2:51" s="15" customFormat="1" ht="11.25">
      <c r="B498" s="180"/>
      <c r="D498" s="150" t="s">
        <v>177</v>
      </c>
      <c r="E498" s="181" t="s">
        <v>19</v>
      </c>
      <c r="F498" s="182" t="s">
        <v>410</v>
      </c>
      <c r="H498" s="183">
        <v>3.0530000000000004</v>
      </c>
      <c r="I498" s="184"/>
      <c r="L498" s="180"/>
      <c r="M498" s="185"/>
      <c r="T498" s="186"/>
      <c r="AT498" s="181" t="s">
        <v>177</v>
      </c>
      <c r="AU498" s="181" t="s">
        <v>82</v>
      </c>
      <c r="AV498" s="15" t="s">
        <v>185</v>
      </c>
      <c r="AW498" s="15" t="s">
        <v>33</v>
      </c>
      <c r="AX498" s="15" t="s">
        <v>72</v>
      </c>
      <c r="AY498" s="181" t="s">
        <v>166</v>
      </c>
    </row>
    <row r="499" spans="2:51" s="12" customFormat="1" ht="11.25">
      <c r="B499" s="149"/>
      <c r="D499" s="150" t="s">
        <v>177</v>
      </c>
      <c r="E499" s="151" t="s">
        <v>19</v>
      </c>
      <c r="F499" s="152" t="s">
        <v>2519</v>
      </c>
      <c r="H499" s="151" t="s">
        <v>19</v>
      </c>
      <c r="I499" s="153"/>
      <c r="L499" s="149"/>
      <c r="M499" s="154"/>
      <c r="T499" s="155"/>
      <c r="AT499" s="151" t="s">
        <v>177</v>
      </c>
      <c r="AU499" s="151" t="s">
        <v>82</v>
      </c>
      <c r="AV499" s="12" t="s">
        <v>80</v>
      </c>
      <c r="AW499" s="12" t="s">
        <v>33</v>
      </c>
      <c r="AX499" s="12" t="s">
        <v>72</v>
      </c>
      <c r="AY499" s="151" t="s">
        <v>166</v>
      </c>
    </row>
    <row r="500" spans="2:51" s="12" customFormat="1" ht="11.25">
      <c r="B500" s="149"/>
      <c r="D500" s="150" t="s">
        <v>177</v>
      </c>
      <c r="E500" s="151" t="s">
        <v>19</v>
      </c>
      <c r="F500" s="152" t="s">
        <v>2800</v>
      </c>
      <c r="H500" s="151" t="s">
        <v>19</v>
      </c>
      <c r="I500" s="153"/>
      <c r="L500" s="149"/>
      <c r="M500" s="154"/>
      <c r="T500" s="155"/>
      <c r="AT500" s="151" t="s">
        <v>177</v>
      </c>
      <c r="AU500" s="151" t="s">
        <v>82</v>
      </c>
      <c r="AV500" s="12" t="s">
        <v>80</v>
      </c>
      <c r="AW500" s="12" t="s">
        <v>33</v>
      </c>
      <c r="AX500" s="12" t="s">
        <v>72</v>
      </c>
      <c r="AY500" s="151" t="s">
        <v>166</v>
      </c>
    </row>
    <row r="501" spans="2:51" s="13" customFormat="1" ht="11.25">
      <c r="B501" s="156"/>
      <c r="D501" s="150" t="s">
        <v>177</v>
      </c>
      <c r="E501" s="157" t="s">
        <v>19</v>
      </c>
      <c r="F501" s="158" t="s">
        <v>2801</v>
      </c>
      <c r="H501" s="159">
        <v>0.46700000000000003</v>
      </c>
      <c r="I501" s="160"/>
      <c r="L501" s="156"/>
      <c r="M501" s="161"/>
      <c r="T501" s="162"/>
      <c r="AT501" s="157" t="s">
        <v>177</v>
      </c>
      <c r="AU501" s="157" t="s">
        <v>82</v>
      </c>
      <c r="AV501" s="13" t="s">
        <v>82</v>
      </c>
      <c r="AW501" s="13" t="s">
        <v>33</v>
      </c>
      <c r="AX501" s="13" t="s">
        <v>72</v>
      </c>
      <c r="AY501" s="157" t="s">
        <v>166</v>
      </c>
    </row>
    <row r="502" spans="2:51" s="12" customFormat="1" ht="11.25">
      <c r="B502" s="149"/>
      <c r="D502" s="150" t="s">
        <v>177</v>
      </c>
      <c r="E502" s="151" t="s">
        <v>19</v>
      </c>
      <c r="F502" s="152" t="s">
        <v>2802</v>
      </c>
      <c r="H502" s="151" t="s">
        <v>19</v>
      </c>
      <c r="I502" s="153"/>
      <c r="L502" s="149"/>
      <c r="M502" s="154"/>
      <c r="T502" s="155"/>
      <c r="AT502" s="151" t="s">
        <v>177</v>
      </c>
      <c r="AU502" s="151" t="s">
        <v>82</v>
      </c>
      <c r="AV502" s="12" t="s">
        <v>80</v>
      </c>
      <c r="AW502" s="12" t="s">
        <v>33</v>
      </c>
      <c r="AX502" s="12" t="s">
        <v>72</v>
      </c>
      <c r="AY502" s="151" t="s">
        <v>166</v>
      </c>
    </row>
    <row r="503" spans="2:51" s="13" customFormat="1" ht="11.25">
      <c r="B503" s="156"/>
      <c r="D503" s="150" t="s">
        <v>177</v>
      </c>
      <c r="E503" s="157" t="s">
        <v>19</v>
      </c>
      <c r="F503" s="158" t="s">
        <v>2803</v>
      </c>
      <c r="H503" s="159">
        <v>0.29599999999999999</v>
      </c>
      <c r="I503" s="160"/>
      <c r="L503" s="156"/>
      <c r="M503" s="161"/>
      <c r="T503" s="162"/>
      <c r="AT503" s="157" t="s">
        <v>177</v>
      </c>
      <c r="AU503" s="157" t="s">
        <v>82</v>
      </c>
      <c r="AV503" s="13" t="s">
        <v>82</v>
      </c>
      <c r="AW503" s="13" t="s">
        <v>33</v>
      </c>
      <c r="AX503" s="13" t="s">
        <v>72</v>
      </c>
      <c r="AY503" s="157" t="s">
        <v>166</v>
      </c>
    </row>
    <row r="504" spans="2:51" s="12" customFormat="1" ht="11.25">
      <c r="B504" s="149"/>
      <c r="D504" s="150" t="s">
        <v>177</v>
      </c>
      <c r="E504" s="151" t="s">
        <v>19</v>
      </c>
      <c r="F504" s="152" t="s">
        <v>2794</v>
      </c>
      <c r="H504" s="151" t="s">
        <v>19</v>
      </c>
      <c r="I504" s="153"/>
      <c r="L504" s="149"/>
      <c r="M504" s="154"/>
      <c r="T504" s="155"/>
      <c r="AT504" s="151" t="s">
        <v>177</v>
      </c>
      <c r="AU504" s="151" t="s">
        <v>82</v>
      </c>
      <c r="AV504" s="12" t="s">
        <v>80</v>
      </c>
      <c r="AW504" s="12" t="s">
        <v>33</v>
      </c>
      <c r="AX504" s="12" t="s">
        <v>72</v>
      </c>
      <c r="AY504" s="151" t="s">
        <v>166</v>
      </c>
    </row>
    <row r="505" spans="2:51" s="13" customFormat="1" ht="11.25">
      <c r="B505" s="156"/>
      <c r="D505" s="150" t="s">
        <v>177</v>
      </c>
      <c r="E505" s="157" t="s">
        <v>19</v>
      </c>
      <c r="F505" s="158" t="s">
        <v>2804</v>
      </c>
      <c r="H505" s="159">
        <v>1.59</v>
      </c>
      <c r="I505" s="160"/>
      <c r="L505" s="156"/>
      <c r="M505" s="161"/>
      <c r="T505" s="162"/>
      <c r="AT505" s="157" t="s">
        <v>177</v>
      </c>
      <c r="AU505" s="157" t="s">
        <v>82</v>
      </c>
      <c r="AV505" s="13" t="s">
        <v>82</v>
      </c>
      <c r="AW505" s="13" t="s">
        <v>33</v>
      </c>
      <c r="AX505" s="13" t="s">
        <v>72</v>
      </c>
      <c r="AY505" s="157" t="s">
        <v>166</v>
      </c>
    </row>
    <row r="506" spans="2:51" s="13" customFormat="1" ht="11.25">
      <c r="B506" s="156"/>
      <c r="D506" s="150" t="s">
        <v>177</v>
      </c>
      <c r="E506" s="157" t="s">
        <v>19</v>
      </c>
      <c r="F506" s="158" t="s">
        <v>2805</v>
      </c>
      <c r="H506" s="159">
        <v>1.004</v>
      </c>
      <c r="I506" s="160"/>
      <c r="L506" s="156"/>
      <c r="M506" s="161"/>
      <c r="T506" s="162"/>
      <c r="AT506" s="157" t="s">
        <v>177</v>
      </c>
      <c r="AU506" s="157" t="s">
        <v>82</v>
      </c>
      <c r="AV506" s="13" t="s">
        <v>82</v>
      </c>
      <c r="AW506" s="13" t="s">
        <v>33</v>
      </c>
      <c r="AX506" s="13" t="s">
        <v>72</v>
      </c>
      <c r="AY506" s="157" t="s">
        <v>166</v>
      </c>
    </row>
    <row r="507" spans="2:51" s="13" customFormat="1" ht="11.25">
      <c r="B507" s="156"/>
      <c r="D507" s="150" t="s">
        <v>177</v>
      </c>
      <c r="E507" s="157" t="s">
        <v>19</v>
      </c>
      <c r="F507" s="158" t="s">
        <v>2806</v>
      </c>
      <c r="H507" s="159">
        <v>0.18099999999999999</v>
      </c>
      <c r="I507" s="160"/>
      <c r="L507" s="156"/>
      <c r="M507" s="161"/>
      <c r="T507" s="162"/>
      <c r="AT507" s="157" t="s">
        <v>177</v>
      </c>
      <c r="AU507" s="157" t="s">
        <v>82</v>
      </c>
      <c r="AV507" s="13" t="s">
        <v>82</v>
      </c>
      <c r="AW507" s="13" t="s">
        <v>33</v>
      </c>
      <c r="AX507" s="13" t="s">
        <v>72</v>
      </c>
      <c r="AY507" s="157" t="s">
        <v>166</v>
      </c>
    </row>
    <row r="508" spans="2:51" s="12" customFormat="1" ht="11.25">
      <c r="B508" s="149"/>
      <c r="D508" s="150" t="s">
        <v>177</v>
      </c>
      <c r="E508" s="151" t="s">
        <v>19</v>
      </c>
      <c r="F508" s="152" t="s">
        <v>2759</v>
      </c>
      <c r="H508" s="151" t="s">
        <v>19</v>
      </c>
      <c r="I508" s="153"/>
      <c r="L508" s="149"/>
      <c r="M508" s="154"/>
      <c r="T508" s="155"/>
      <c r="AT508" s="151" t="s">
        <v>177</v>
      </c>
      <c r="AU508" s="151" t="s">
        <v>82</v>
      </c>
      <c r="AV508" s="12" t="s">
        <v>80</v>
      </c>
      <c r="AW508" s="12" t="s">
        <v>33</v>
      </c>
      <c r="AX508" s="12" t="s">
        <v>72</v>
      </c>
      <c r="AY508" s="151" t="s">
        <v>166</v>
      </c>
    </row>
    <row r="509" spans="2:51" s="13" customFormat="1" ht="11.25">
      <c r="B509" s="156"/>
      <c r="D509" s="150" t="s">
        <v>177</v>
      </c>
      <c r="E509" s="157" t="s">
        <v>19</v>
      </c>
      <c r="F509" s="158" t="s">
        <v>2807</v>
      </c>
      <c r="H509" s="159">
        <v>1.6E-2</v>
      </c>
      <c r="I509" s="160"/>
      <c r="L509" s="156"/>
      <c r="M509" s="161"/>
      <c r="T509" s="162"/>
      <c r="AT509" s="157" t="s">
        <v>177</v>
      </c>
      <c r="AU509" s="157" t="s">
        <v>82</v>
      </c>
      <c r="AV509" s="13" t="s">
        <v>82</v>
      </c>
      <c r="AW509" s="13" t="s">
        <v>33</v>
      </c>
      <c r="AX509" s="13" t="s">
        <v>72</v>
      </c>
      <c r="AY509" s="157" t="s">
        <v>166</v>
      </c>
    </row>
    <row r="510" spans="2:51" s="13" customFormat="1" ht="11.25">
      <c r="B510" s="156"/>
      <c r="D510" s="150" t="s">
        <v>177</v>
      </c>
      <c r="E510" s="157" t="s">
        <v>19</v>
      </c>
      <c r="F510" s="158" t="s">
        <v>2808</v>
      </c>
      <c r="H510" s="159">
        <v>3.2000000000000001E-2</v>
      </c>
      <c r="I510" s="160"/>
      <c r="L510" s="156"/>
      <c r="M510" s="161"/>
      <c r="T510" s="162"/>
      <c r="AT510" s="157" t="s">
        <v>177</v>
      </c>
      <c r="AU510" s="157" t="s">
        <v>82</v>
      </c>
      <c r="AV510" s="13" t="s">
        <v>82</v>
      </c>
      <c r="AW510" s="13" t="s">
        <v>33</v>
      </c>
      <c r="AX510" s="13" t="s">
        <v>72</v>
      </c>
      <c r="AY510" s="157" t="s">
        <v>166</v>
      </c>
    </row>
    <row r="511" spans="2:51" s="13" customFormat="1" ht="11.25">
      <c r="B511" s="156"/>
      <c r="D511" s="150" t="s">
        <v>177</v>
      </c>
      <c r="E511" s="157" t="s">
        <v>19</v>
      </c>
      <c r="F511" s="158" t="s">
        <v>2809</v>
      </c>
      <c r="H511" s="159">
        <v>3.2000000000000001E-2</v>
      </c>
      <c r="I511" s="160"/>
      <c r="L511" s="156"/>
      <c r="M511" s="161"/>
      <c r="T511" s="162"/>
      <c r="AT511" s="157" t="s">
        <v>177</v>
      </c>
      <c r="AU511" s="157" t="s">
        <v>82</v>
      </c>
      <c r="AV511" s="13" t="s">
        <v>82</v>
      </c>
      <c r="AW511" s="13" t="s">
        <v>33</v>
      </c>
      <c r="AX511" s="13" t="s">
        <v>72</v>
      </c>
      <c r="AY511" s="157" t="s">
        <v>166</v>
      </c>
    </row>
    <row r="512" spans="2:51" s="15" customFormat="1" ht="11.25">
      <c r="B512" s="180"/>
      <c r="D512" s="150" t="s">
        <v>177</v>
      </c>
      <c r="E512" s="181" t="s">
        <v>19</v>
      </c>
      <c r="F512" s="182" t="s">
        <v>410</v>
      </c>
      <c r="H512" s="183">
        <v>3.6180000000000003</v>
      </c>
      <c r="I512" s="184"/>
      <c r="L512" s="180"/>
      <c r="M512" s="185"/>
      <c r="T512" s="186"/>
      <c r="AT512" s="181" t="s">
        <v>177</v>
      </c>
      <c r="AU512" s="181" t="s">
        <v>82</v>
      </c>
      <c r="AV512" s="15" t="s">
        <v>185</v>
      </c>
      <c r="AW512" s="15" t="s">
        <v>33</v>
      </c>
      <c r="AX512" s="15" t="s">
        <v>72</v>
      </c>
      <c r="AY512" s="181" t="s">
        <v>166</v>
      </c>
    </row>
    <row r="513" spans="2:65" s="14" customFormat="1" ht="11.25">
      <c r="B513" s="163"/>
      <c r="D513" s="150" t="s">
        <v>177</v>
      </c>
      <c r="E513" s="164" t="s">
        <v>19</v>
      </c>
      <c r="F513" s="165" t="s">
        <v>206</v>
      </c>
      <c r="H513" s="166">
        <v>6.6710000000000003</v>
      </c>
      <c r="I513" s="167"/>
      <c r="L513" s="163"/>
      <c r="M513" s="168"/>
      <c r="T513" s="169"/>
      <c r="AT513" s="164" t="s">
        <v>177</v>
      </c>
      <c r="AU513" s="164" t="s">
        <v>82</v>
      </c>
      <c r="AV513" s="14" t="s">
        <v>173</v>
      </c>
      <c r="AW513" s="14" t="s">
        <v>33</v>
      </c>
      <c r="AX513" s="14" t="s">
        <v>80</v>
      </c>
      <c r="AY513" s="164" t="s">
        <v>166</v>
      </c>
    </row>
    <row r="514" spans="2:65" s="11" customFormat="1" ht="22.9" customHeight="1">
      <c r="B514" s="120"/>
      <c r="D514" s="121" t="s">
        <v>71</v>
      </c>
      <c r="E514" s="130" t="s">
        <v>173</v>
      </c>
      <c r="F514" s="130" t="s">
        <v>738</v>
      </c>
      <c r="I514" s="123"/>
      <c r="J514" s="131">
        <f>BK514</f>
        <v>0</v>
      </c>
      <c r="L514" s="120"/>
      <c r="M514" s="125"/>
      <c r="P514" s="126">
        <f>SUM(P515:P632)</f>
        <v>0</v>
      </c>
      <c r="R514" s="126">
        <f>SUM(R515:R632)</f>
        <v>0.35471214000000001</v>
      </c>
      <c r="T514" s="127">
        <f>SUM(T515:T632)</f>
        <v>0</v>
      </c>
      <c r="AR514" s="121" t="s">
        <v>80</v>
      </c>
      <c r="AT514" s="128" t="s">
        <v>71</v>
      </c>
      <c r="AU514" s="128" t="s">
        <v>80</v>
      </c>
      <c r="AY514" s="121" t="s">
        <v>166</v>
      </c>
      <c r="BK514" s="129">
        <f>SUM(BK515:BK632)</f>
        <v>0</v>
      </c>
    </row>
    <row r="515" spans="2:65" s="1" customFormat="1" ht="37.9" customHeight="1">
      <c r="B515" s="33"/>
      <c r="C515" s="132" t="s">
        <v>368</v>
      </c>
      <c r="D515" s="132" t="s">
        <v>168</v>
      </c>
      <c r="E515" s="133" t="s">
        <v>799</v>
      </c>
      <c r="F515" s="134" t="s">
        <v>800</v>
      </c>
      <c r="G515" s="135" t="s">
        <v>188</v>
      </c>
      <c r="H515" s="136">
        <v>19.38</v>
      </c>
      <c r="I515" s="137"/>
      <c r="J515" s="138">
        <f>ROUND(I515*H515,2)</f>
        <v>0</v>
      </c>
      <c r="K515" s="134" t="s">
        <v>172</v>
      </c>
      <c r="L515" s="33"/>
      <c r="M515" s="139" t="s">
        <v>19</v>
      </c>
      <c r="N515" s="140" t="s">
        <v>43</v>
      </c>
      <c r="P515" s="141">
        <f>O515*H515</f>
        <v>0</v>
      </c>
      <c r="Q515" s="141">
        <v>8.8000000000000003E-4</v>
      </c>
      <c r="R515" s="141">
        <f>Q515*H515</f>
        <v>1.7054400000000001E-2</v>
      </c>
      <c r="S515" s="141">
        <v>0</v>
      </c>
      <c r="T515" s="142">
        <f>S515*H515</f>
        <v>0</v>
      </c>
      <c r="AR515" s="143" t="s">
        <v>173</v>
      </c>
      <c r="AT515" s="143" t="s">
        <v>168</v>
      </c>
      <c r="AU515" s="143" t="s">
        <v>82</v>
      </c>
      <c r="AY515" s="18" t="s">
        <v>166</v>
      </c>
      <c r="BE515" s="144">
        <f>IF(N515="základní",J515,0)</f>
        <v>0</v>
      </c>
      <c r="BF515" s="144">
        <f>IF(N515="snížená",J515,0)</f>
        <v>0</v>
      </c>
      <c r="BG515" s="144">
        <f>IF(N515="zákl. přenesená",J515,0)</f>
        <v>0</v>
      </c>
      <c r="BH515" s="144">
        <f>IF(N515="sníž. přenesená",J515,0)</f>
        <v>0</v>
      </c>
      <c r="BI515" s="144">
        <f>IF(N515="nulová",J515,0)</f>
        <v>0</v>
      </c>
      <c r="BJ515" s="18" t="s">
        <v>80</v>
      </c>
      <c r="BK515" s="144">
        <f>ROUND(I515*H515,2)</f>
        <v>0</v>
      </c>
      <c r="BL515" s="18" t="s">
        <v>173</v>
      </c>
      <c r="BM515" s="143" t="s">
        <v>2810</v>
      </c>
    </row>
    <row r="516" spans="2:65" s="1" customFormat="1" ht="11.25">
      <c r="B516" s="33"/>
      <c r="D516" s="145" t="s">
        <v>175</v>
      </c>
      <c r="F516" s="146" t="s">
        <v>802</v>
      </c>
      <c r="I516" s="147"/>
      <c r="L516" s="33"/>
      <c r="M516" s="148"/>
      <c r="T516" s="54"/>
      <c r="AT516" s="18" t="s">
        <v>175</v>
      </c>
      <c r="AU516" s="18" t="s">
        <v>82</v>
      </c>
    </row>
    <row r="517" spans="2:65" s="12" customFormat="1" ht="11.25">
      <c r="B517" s="149"/>
      <c r="D517" s="150" t="s">
        <v>177</v>
      </c>
      <c r="E517" s="151" t="s">
        <v>19</v>
      </c>
      <c r="F517" s="152" t="s">
        <v>2500</v>
      </c>
      <c r="H517" s="151" t="s">
        <v>19</v>
      </c>
      <c r="I517" s="153"/>
      <c r="L517" s="149"/>
      <c r="M517" s="154"/>
      <c r="T517" s="155"/>
      <c r="AT517" s="151" t="s">
        <v>177</v>
      </c>
      <c r="AU517" s="151" t="s">
        <v>82</v>
      </c>
      <c r="AV517" s="12" t="s">
        <v>80</v>
      </c>
      <c r="AW517" s="12" t="s">
        <v>33</v>
      </c>
      <c r="AX517" s="12" t="s">
        <v>72</v>
      </c>
      <c r="AY517" s="151" t="s">
        <v>166</v>
      </c>
    </row>
    <row r="518" spans="2:65" s="13" customFormat="1" ht="11.25">
      <c r="B518" s="156"/>
      <c r="D518" s="150" t="s">
        <v>177</v>
      </c>
      <c r="E518" s="157" t="s">
        <v>19</v>
      </c>
      <c r="F518" s="158" t="s">
        <v>2811</v>
      </c>
      <c r="H518" s="159">
        <v>11.7</v>
      </c>
      <c r="I518" s="160"/>
      <c r="L518" s="156"/>
      <c r="M518" s="161"/>
      <c r="T518" s="162"/>
      <c r="AT518" s="157" t="s">
        <v>177</v>
      </c>
      <c r="AU518" s="157" t="s">
        <v>82</v>
      </c>
      <c r="AV518" s="13" t="s">
        <v>82</v>
      </c>
      <c r="AW518" s="13" t="s">
        <v>33</v>
      </c>
      <c r="AX518" s="13" t="s">
        <v>72</v>
      </c>
      <c r="AY518" s="157" t="s">
        <v>166</v>
      </c>
    </row>
    <row r="519" spans="2:65" s="12" customFormat="1" ht="11.25">
      <c r="B519" s="149"/>
      <c r="D519" s="150" t="s">
        <v>177</v>
      </c>
      <c r="E519" s="151" t="s">
        <v>19</v>
      </c>
      <c r="F519" s="152" t="s">
        <v>2519</v>
      </c>
      <c r="H519" s="151" t="s">
        <v>19</v>
      </c>
      <c r="I519" s="153"/>
      <c r="L519" s="149"/>
      <c r="M519" s="154"/>
      <c r="T519" s="155"/>
      <c r="AT519" s="151" t="s">
        <v>177</v>
      </c>
      <c r="AU519" s="151" t="s">
        <v>82</v>
      </c>
      <c r="AV519" s="12" t="s">
        <v>80</v>
      </c>
      <c r="AW519" s="12" t="s">
        <v>33</v>
      </c>
      <c r="AX519" s="12" t="s">
        <v>72</v>
      </c>
      <c r="AY519" s="151" t="s">
        <v>166</v>
      </c>
    </row>
    <row r="520" spans="2:65" s="13" customFormat="1" ht="11.25">
      <c r="B520" s="156"/>
      <c r="D520" s="150" t="s">
        <v>177</v>
      </c>
      <c r="E520" s="157" t="s">
        <v>19</v>
      </c>
      <c r="F520" s="158" t="s">
        <v>2812</v>
      </c>
      <c r="H520" s="159">
        <v>7.68</v>
      </c>
      <c r="I520" s="160"/>
      <c r="L520" s="156"/>
      <c r="M520" s="161"/>
      <c r="T520" s="162"/>
      <c r="AT520" s="157" t="s">
        <v>177</v>
      </c>
      <c r="AU520" s="157" t="s">
        <v>82</v>
      </c>
      <c r="AV520" s="13" t="s">
        <v>82</v>
      </c>
      <c r="AW520" s="13" t="s">
        <v>33</v>
      </c>
      <c r="AX520" s="13" t="s">
        <v>72</v>
      </c>
      <c r="AY520" s="157" t="s">
        <v>166</v>
      </c>
    </row>
    <row r="521" spans="2:65" s="14" customFormat="1" ht="11.25">
      <c r="B521" s="163"/>
      <c r="D521" s="150" t="s">
        <v>177</v>
      </c>
      <c r="E521" s="164" t="s">
        <v>19</v>
      </c>
      <c r="F521" s="165" t="s">
        <v>206</v>
      </c>
      <c r="H521" s="166">
        <v>19.38</v>
      </c>
      <c r="I521" s="167"/>
      <c r="L521" s="163"/>
      <c r="M521" s="168"/>
      <c r="T521" s="169"/>
      <c r="AT521" s="164" t="s">
        <v>177</v>
      </c>
      <c r="AU521" s="164" t="s">
        <v>82</v>
      </c>
      <c r="AV521" s="14" t="s">
        <v>173</v>
      </c>
      <c r="AW521" s="14" t="s">
        <v>33</v>
      </c>
      <c r="AX521" s="14" t="s">
        <v>80</v>
      </c>
      <c r="AY521" s="164" t="s">
        <v>166</v>
      </c>
    </row>
    <row r="522" spans="2:65" s="1" customFormat="1" ht="37.9" customHeight="1">
      <c r="B522" s="33"/>
      <c r="C522" s="132" t="s">
        <v>373</v>
      </c>
      <c r="D522" s="132" t="s">
        <v>168</v>
      </c>
      <c r="E522" s="133" t="s">
        <v>804</v>
      </c>
      <c r="F522" s="134" t="s">
        <v>805</v>
      </c>
      <c r="G522" s="135" t="s">
        <v>188</v>
      </c>
      <c r="H522" s="136">
        <v>19.38</v>
      </c>
      <c r="I522" s="137"/>
      <c r="J522" s="138">
        <f>ROUND(I522*H522,2)</f>
        <v>0</v>
      </c>
      <c r="K522" s="134" t="s">
        <v>172</v>
      </c>
      <c r="L522" s="33"/>
      <c r="M522" s="139" t="s">
        <v>19</v>
      </c>
      <c r="N522" s="140" t="s">
        <v>43</v>
      </c>
      <c r="P522" s="141">
        <f>O522*H522</f>
        <v>0</v>
      </c>
      <c r="Q522" s="141">
        <v>0</v>
      </c>
      <c r="R522" s="141">
        <f>Q522*H522</f>
        <v>0</v>
      </c>
      <c r="S522" s="141">
        <v>0</v>
      </c>
      <c r="T522" s="142">
        <f>S522*H522</f>
        <v>0</v>
      </c>
      <c r="AR522" s="143" t="s">
        <v>173</v>
      </c>
      <c r="AT522" s="143" t="s">
        <v>168</v>
      </c>
      <c r="AU522" s="143" t="s">
        <v>82</v>
      </c>
      <c r="AY522" s="18" t="s">
        <v>166</v>
      </c>
      <c r="BE522" s="144">
        <f>IF(N522="základní",J522,0)</f>
        <v>0</v>
      </c>
      <c r="BF522" s="144">
        <f>IF(N522="snížená",J522,0)</f>
        <v>0</v>
      </c>
      <c r="BG522" s="144">
        <f>IF(N522="zákl. přenesená",J522,0)</f>
        <v>0</v>
      </c>
      <c r="BH522" s="144">
        <f>IF(N522="sníž. přenesená",J522,0)</f>
        <v>0</v>
      </c>
      <c r="BI522" s="144">
        <f>IF(N522="nulová",J522,0)</f>
        <v>0</v>
      </c>
      <c r="BJ522" s="18" t="s">
        <v>80</v>
      </c>
      <c r="BK522" s="144">
        <f>ROUND(I522*H522,2)</f>
        <v>0</v>
      </c>
      <c r="BL522" s="18" t="s">
        <v>173</v>
      </c>
      <c r="BM522" s="143" t="s">
        <v>2813</v>
      </c>
    </row>
    <row r="523" spans="2:65" s="1" customFormat="1" ht="11.25">
      <c r="B523" s="33"/>
      <c r="D523" s="145" t="s">
        <v>175</v>
      </c>
      <c r="F523" s="146" t="s">
        <v>807</v>
      </c>
      <c r="I523" s="147"/>
      <c r="L523" s="33"/>
      <c r="M523" s="148"/>
      <c r="T523" s="54"/>
      <c r="AT523" s="18" t="s">
        <v>175</v>
      </c>
      <c r="AU523" s="18" t="s">
        <v>82</v>
      </c>
    </row>
    <row r="524" spans="2:65" s="1" customFormat="1" ht="33" customHeight="1">
      <c r="B524" s="33"/>
      <c r="C524" s="132" t="s">
        <v>378</v>
      </c>
      <c r="D524" s="132" t="s">
        <v>168</v>
      </c>
      <c r="E524" s="133" t="s">
        <v>2814</v>
      </c>
      <c r="F524" s="134" t="s">
        <v>2815</v>
      </c>
      <c r="G524" s="135" t="s">
        <v>197</v>
      </c>
      <c r="H524" s="136">
        <v>85.084999999999994</v>
      </c>
      <c r="I524" s="137"/>
      <c r="J524" s="138">
        <f>ROUND(I524*H524,2)</f>
        <v>0</v>
      </c>
      <c r="K524" s="134" t="s">
        <v>172</v>
      </c>
      <c r="L524" s="33"/>
      <c r="M524" s="139" t="s">
        <v>19</v>
      </c>
      <c r="N524" s="140" t="s">
        <v>43</v>
      </c>
      <c r="P524" s="141">
        <f>O524*H524</f>
        <v>0</v>
      </c>
      <c r="Q524" s="141">
        <v>0</v>
      </c>
      <c r="R524" s="141">
        <f>Q524*H524</f>
        <v>0</v>
      </c>
      <c r="S524" s="141">
        <v>0</v>
      </c>
      <c r="T524" s="142">
        <f>S524*H524</f>
        <v>0</v>
      </c>
      <c r="AR524" s="143" t="s">
        <v>173</v>
      </c>
      <c r="AT524" s="143" t="s">
        <v>168</v>
      </c>
      <c r="AU524" s="143" t="s">
        <v>82</v>
      </c>
      <c r="AY524" s="18" t="s">
        <v>166</v>
      </c>
      <c r="BE524" s="144">
        <f>IF(N524="základní",J524,0)</f>
        <v>0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8" t="s">
        <v>80</v>
      </c>
      <c r="BK524" s="144">
        <f>ROUND(I524*H524,2)</f>
        <v>0</v>
      </c>
      <c r="BL524" s="18" t="s">
        <v>173</v>
      </c>
      <c r="BM524" s="143" t="s">
        <v>2816</v>
      </c>
    </row>
    <row r="525" spans="2:65" s="1" customFormat="1" ht="11.25">
      <c r="B525" s="33"/>
      <c r="D525" s="145" t="s">
        <v>175</v>
      </c>
      <c r="F525" s="146" t="s">
        <v>2817</v>
      </c>
      <c r="I525" s="147"/>
      <c r="L525" s="33"/>
      <c r="M525" s="148"/>
      <c r="T525" s="54"/>
      <c r="AT525" s="18" t="s">
        <v>175</v>
      </c>
      <c r="AU525" s="18" t="s">
        <v>82</v>
      </c>
    </row>
    <row r="526" spans="2:65" s="12" customFormat="1" ht="11.25">
      <c r="B526" s="149"/>
      <c r="D526" s="150" t="s">
        <v>177</v>
      </c>
      <c r="E526" s="151" t="s">
        <v>19</v>
      </c>
      <c r="F526" s="152" t="s">
        <v>2525</v>
      </c>
      <c r="H526" s="151" t="s">
        <v>19</v>
      </c>
      <c r="I526" s="153"/>
      <c r="L526" s="149"/>
      <c r="M526" s="154"/>
      <c r="T526" s="155"/>
      <c r="AT526" s="151" t="s">
        <v>177</v>
      </c>
      <c r="AU526" s="151" t="s">
        <v>82</v>
      </c>
      <c r="AV526" s="12" t="s">
        <v>80</v>
      </c>
      <c r="AW526" s="12" t="s">
        <v>33</v>
      </c>
      <c r="AX526" s="12" t="s">
        <v>72</v>
      </c>
      <c r="AY526" s="151" t="s">
        <v>166</v>
      </c>
    </row>
    <row r="527" spans="2:65" s="12" customFormat="1" ht="22.5">
      <c r="B527" s="149"/>
      <c r="D527" s="150" t="s">
        <v>177</v>
      </c>
      <c r="E527" s="151" t="s">
        <v>19</v>
      </c>
      <c r="F527" s="152" t="s">
        <v>2526</v>
      </c>
      <c r="H527" s="151" t="s">
        <v>19</v>
      </c>
      <c r="I527" s="153"/>
      <c r="L527" s="149"/>
      <c r="M527" s="154"/>
      <c r="T527" s="155"/>
      <c r="AT527" s="151" t="s">
        <v>177</v>
      </c>
      <c r="AU527" s="151" t="s">
        <v>82</v>
      </c>
      <c r="AV527" s="12" t="s">
        <v>80</v>
      </c>
      <c r="AW527" s="12" t="s">
        <v>33</v>
      </c>
      <c r="AX527" s="12" t="s">
        <v>72</v>
      </c>
      <c r="AY527" s="151" t="s">
        <v>166</v>
      </c>
    </row>
    <row r="528" spans="2:65" s="12" customFormat="1" ht="11.25">
      <c r="B528" s="149"/>
      <c r="D528" s="150" t="s">
        <v>177</v>
      </c>
      <c r="E528" s="151" t="s">
        <v>19</v>
      </c>
      <c r="F528" s="152" t="s">
        <v>2527</v>
      </c>
      <c r="H528" s="151" t="s">
        <v>19</v>
      </c>
      <c r="I528" s="153"/>
      <c r="L528" s="149"/>
      <c r="M528" s="154"/>
      <c r="T528" s="155"/>
      <c r="AT528" s="151" t="s">
        <v>177</v>
      </c>
      <c r="AU528" s="151" t="s">
        <v>82</v>
      </c>
      <c r="AV528" s="12" t="s">
        <v>80</v>
      </c>
      <c r="AW528" s="12" t="s">
        <v>33</v>
      </c>
      <c r="AX528" s="12" t="s">
        <v>72</v>
      </c>
      <c r="AY528" s="151" t="s">
        <v>166</v>
      </c>
    </row>
    <row r="529" spans="2:51" s="13" customFormat="1" ht="11.25">
      <c r="B529" s="156"/>
      <c r="D529" s="150" t="s">
        <v>177</v>
      </c>
      <c r="E529" s="157" t="s">
        <v>19</v>
      </c>
      <c r="F529" s="158" t="s">
        <v>2818</v>
      </c>
      <c r="H529" s="159">
        <v>0.72</v>
      </c>
      <c r="I529" s="160"/>
      <c r="L529" s="156"/>
      <c r="M529" s="161"/>
      <c r="T529" s="162"/>
      <c r="AT529" s="157" t="s">
        <v>177</v>
      </c>
      <c r="AU529" s="157" t="s">
        <v>82</v>
      </c>
      <c r="AV529" s="13" t="s">
        <v>82</v>
      </c>
      <c r="AW529" s="13" t="s">
        <v>33</v>
      </c>
      <c r="AX529" s="13" t="s">
        <v>72</v>
      </c>
      <c r="AY529" s="157" t="s">
        <v>166</v>
      </c>
    </row>
    <row r="530" spans="2:51" s="13" customFormat="1" ht="11.25">
      <c r="B530" s="156"/>
      <c r="D530" s="150" t="s">
        <v>177</v>
      </c>
      <c r="E530" s="157" t="s">
        <v>19</v>
      </c>
      <c r="F530" s="158" t="s">
        <v>2819</v>
      </c>
      <c r="H530" s="159">
        <v>8.1</v>
      </c>
      <c r="I530" s="160"/>
      <c r="L530" s="156"/>
      <c r="M530" s="161"/>
      <c r="T530" s="162"/>
      <c r="AT530" s="157" t="s">
        <v>177</v>
      </c>
      <c r="AU530" s="157" t="s">
        <v>82</v>
      </c>
      <c r="AV530" s="13" t="s">
        <v>82</v>
      </c>
      <c r="AW530" s="13" t="s">
        <v>33</v>
      </c>
      <c r="AX530" s="13" t="s">
        <v>72</v>
      </c>
      <c r="AY530" s="157" t="s">
        <v>166</v>
      </c>
    </row>
    <row r="531" spans="2:51" s="13" customFormat="1" ht="11.25">
      <c r="B531" s="156"/>
      <c r="D531" s="150" t="s">
        <v>177</v>
      </c>
      <c r="E531" s="157" t="s">
        <v>19</v>
      </c>
      <c r="F531" s="158" t="s">
        <v>2820</v>
      </c>
      <c r="H531" s="159">
        <v>4.05</v>
      </c>
      <c r="I531" s="160"/>
      <c r="L531" s="156"/>
      <c r="M531" s="161"/>
      <c r="T531" s="162"/>
      <c r="AT531" s="157" t="s">
        <v>177</v>
      </c>
      <c r="AU531" s="157" t="s">
        <v>82</v>
      </c>
      <c r="AV531" s="13" t="s">
        <v>82</v>
      </c>
      <c r="AW531" s="13" t="s">
        <v>33</v>
      </c>
      <c r="AX531" s="13" t="s">
        <v>72</v>
      </c>
      <c r="AY531" s="157" t="s">
        <v>166</v>
      </c>
    </row>
    <row r="532" spans="2:51" s="12" customFormat="1" ht="22.5">
      <c r="B532" s="149"/>
      <c r="D532" s="150" t="s">
        <v>177</v>
      </c>
      <c r="E532" s="151" t="s">
        <v>19</v>
      </c>
      <c r="F532" s="152" t="s">
        <v>2531</v>
      </c>
      <c r="H532" s="151" t="s">
        <v>19</v>
      </c>
      <c r="I532" s="153"/>
      <c r="L532" s="149"/>
      <c r="M532" s="154"/>
      <c r="T532" s="155"/>
      <c r="AT532" s="151" t="s">
        <v>177</v>
      </c>
      <c r="AU532" s="151" t="s">
        <v>82</v>
      </c>
      <c r="AV532" s="12" t="s">
        <v>80</v>
      </c>
      <c r="AW532" s="12" t="s">
        <v>33</v>
      </c>
      <c r="AX532" s="12" t="s">
        <v>72</v>
      </c>
      <c r="AY532" s="151" t="s">
        <v>166</v>
      </c>
    </row>
    <row r="533" spans="2:51" s="12" customFormat="1" ht="11.25">
      <c r="B533" s="149"/>
      <c r="D533" s="150" t="s">
        <v>177</v>
      </c>
      <c r="E533" s="151" t="s">
        <v>19</v>
      </c>
      <c r="F533" s="152" t="s">
        <v>2527</v>
      </c>
      <c r="H533" s="151" t="s">
        <v>19</v>
      </c>
      <c r="I533" s="153"/>
      <c r="L533" s="149"/>
      <c r="M533" s="154"/>
      <c r="T533" s="155"/>
      <c r="AT533" s="151" t="s">
        <v>177</v>
      </c>
      <c r="AU533" s="151" t="s">
        <v>82</v>
      </c>
      <c r="AV533" s="12" t="s">
        <v>80</v>
      </c>
      <c r="AW533" s="12" t="s">
        <v>33</v>
      </c>
      <c r="AX533" s="12" t="s">
        <v>72</v>
      </c>
      <c r="AY533" s="151" t="s">
        <v>166</v>
      </c>
    </row>
    <row r="534" spans="2:51" s="13" customFormat="1" ht="11.25">
      <c r="B534" s="156"/>
      <c r="D534" s="150" t="s">
        <v>177</v>
      </c>
      <c r="E534" s="157" t="s">
        <v>19</v>
      </c>
      <c r="F534" s="158" t="s">
        <v>2821</v>
      </c>
      <c r="H534" s="159">
        <v>6.0949999999999998</v>
      </c>
      <c r="I534" s="160"/>
      <c r="L534" s="156"/>
      <c r="M534" s="161"/>
      <c r="T534" s="162"/>
      <c r="AT534" s="157" t="s">
        <v>177</v>
      </c>
      <c r="AU534" s="157" t="s">
        <v>82</v>
      </c>
      <c r="AV534" s="13" t="s">
        <v>82</v>
      </c>
      <c r="AW534" s="13" t="s">
        <v>33</v>
      </c>
      <c r="AX534" s="13" t="s">
        <v>72</v>
      </c>
      <c r="AY534" s="157" t="s">
        <v>166</v>
      </c>
    </row>
    <row r="535" spans="2:51" s="12" customFormat="1" ht="22.5">
      <c r="B535" s="149"/>
      <c r="D535" s="150" t="s">
        <v>177</v>
      </c>
      <c r="E535" s="151" t="s">
        <v>19</v>
      </c>
      <c r="F535" s="152" t="s">
        <v>2533</v>
      </c>
      <c r="H535" s="151" t="s">
        <v>19</v>
      </c>
      <c r="I535" s="153"/>
      <c r="L535" s="149"/>
      <c r="M535" s="154"/>
      <c r="T535" s="155"/>
      <c r="AT535" s="151" t="s">
        <v>177</v>
      </c>
      <c r="AU535" s="151" t="s">
        <v>82</v>
      </c>
      <c r="AV535" s="12" t="s">
        <v>80</v>
      </c>
      <c r="AW535" s="12" t="s">
        <v>33</v>
      </c>
      <c r="AX535" s="12" t="s">
        <v>72</v>
      </c>
      <c r="AY535" s="151" t="s">
        <v>166</v>
      </c>
    </row>
    <row r="536" spans="2:51" s="12" customFormat="1" ht="11.25">
      <c r="B536" s="149"/>
      <c r="D536" s="150" t="s">
        <v>177</v>
      </c>
      <c r="E536" s="151" t="s">
        <v>19</v>
      </c>
      <c r="F536" s="152" t="s">
        <v>2534</v>
      </c>
      <c r="H536" s="151" t="s">
        <v>19</v>
      </c>
      <c r="I536" s="153"/>
      <c r="L536" s="149"/>
      <c r="M536" s="154"/>
      <c r="T536" s="155"/>
      <c r="AT536" s="151" t="s">
        <v>177</v>
      </c>
      <c r="AU536" s="151" t="s">
        <v>82</v>
      </c>
      <c r="AV536" s="12" t="s">
        <v>80</v>
      </c>
      <c r="AW536" s="12" t="s">
        <v>33</v>
      </c>
      <c r="AX536" s="12" t="s">
        <v>72</v>
      </c>
      <c r="AY536" s="151" t="s">
        <v>166</v>
      </c>
    </row>
    <row r="537" spans="2:51" s="13" customFormat="1" ht="11.25">
      <c r="B537" s="156"/>
      <c r="D537" s="150" t="s">
        <v>177</v>
      </c>
      <c r="E537" s="157" t="s">
        <v>19</v>
      </c>
      <c r="F537" s="158" t="s">
        <v>2822</v>
      </c>
      <c r="H537" s="159">
        <v>7.665</v>
      </c>
      <c r="I537" s="160"/>
      <c r="L537" s="156"/>
      <c r="M537" s="161"/>
      <c r="T537" s="162"/>
      <c r="AT537" s="157" t="s">
        <v>177</v>
      </c>
      <c r="AU537" s="157" t="s">
        <v>82</v>
      </c>
      <c r="AV537" s="13" t="s">
        <v>82</v>
      </c>
      <c r="AW537" s="13" t="s">
        <v>33</v>
      </c>
      <c r="AX537" s="13" t="s">
        <v>72</v>
      </c>
      <c r="AY537" s="157" t="s">
        <v>166</v>
      </c>
    </row>
    <row r="538" spans="2:51" s="12" customFormat="1" ht="11.25">
      <c r="B538" s="149"/>
      <c r="D538" s="150" t="s">
        <v>177</v>
      </c>
      <c r="E538" s="151" t="s">
        <v>19</v>
      </c>
      <c r="F538" s="152" t="s">
        <v>2536</v>
      </c>
      <c r="H538" s="151" t="s">
        <v>19</v>
      </c>
      <c r="I538" s="153"/>
      <c r="L538" s="149"/>
      <c r="M538" s="154"/>
      <c r="T538" s="155"/>
      <c r="AT538" s="151" t="s">
        <v>177</v>
      </c>
      <c r="AU538" s="151" t="s">
        <v>82</v>
      </c>
      <c r="AV538" s="12" t="s">
        <v>80</v>
      </c>
      <c r="AW538" s="12" t="s">
        <v>33</v>
      </c>
      <c r="AX538" s="12" t="s">
        <v>72</v>
      </c>
      <c r="AY538" s="151" t="s">
        <v>166</v>
      </c>
    </row>
    <row r="539" spans="2:51" s="13" customFormat="1" ht="11.25">
      <c r="B539" s="156"/>
      <c r="D539" s="150" t="s">
        <v>177</v>
      </c>
      <c r="E539" s="157" t="s">
        <v>19</v>
      </c>
      <c r="F539" s="158" t="s">
        <v>2823</v>
      </c>
      <c r="H539" s="159">
        <v>15.585000000000001</v>
      </c>
      <c r="I539" s="160"/>
      <c r="L539" s="156"/>
      <c r="M539" s="161"/>
      <c r="T539" s="162"/>
      <c r="AT539" s="157" t="s">
        <v>177</v>
      </c>
      <c r="AU539" s="157" t="s">
        <v>82</v>
      </c>
      <c r="AV539" s="13" t="s">
        <v>82</v>
      </c>
      <c r="AW539" s="13" t="s">
        <v>33</v>
      </c>
      <c r="AX539" s="13" t="s">
        <v>72</v>
      </c>
      <c r="AY539" s="157" t="s">
        <v>166</v>
      </c>
    </row>
    <row r="540" spans="2:51" s="13" customFormat="1" ht="11.25">
      <c r="B540" s="156"/>
      <c r="D540" s="150" t="s">
        <v>177</v>
      </c>
      <c r="E540" s="157" t="s">
        <v>19</v>
      </c>
      <c r="F540" s="158" t="s">
        <v>2824</v>
      </c>
      <c r="H540" s="159">
        <v>5.7</v>
      </c>
      <c r="I540" s="160"/>
      <c r="L540" s="156"/>
      <c r="M540" s="161"/>
      <c r="T540" s="162"/>
      <c r="AT540" s="157" t="s">
        <v>177</v>
      </c>
      <c r="AU540" s="157" t="s">
        <v>82</v>
      </c>
      <c r="AV540" s="13" t="s">
        <v>82</v>
      </c>
      <c r="AW540" s="13" t="s">
        <v>33</v>
      </c>
      <c r="AX540" s="13" t="s">
        <v>72</v>
      </c>
      <c r="AY540" s="157" t="s">
        <v>166</v>
      </c>
    </row>
    <row r="541" spans="2:51" s="12" customFormat="1" ht="11.25">
      <c r="B541" s="149"/>
      <c r="D541" s="150" t="s">
        <v>177</v>
      </c>
      <c r="E541" s="151" t="s">
        <v>19</v>
      </c>
      <c r="F541" s="152" t="s">
        <v>2694</v>
      </c>
      <c r="H541" s="151" t="s">
        <v>19</v>
      </c>
      <c r="I541" s="153"/>
      <c r="L541" s="149"/>
      <c r="M541" s="154"/>
      <c r="T541" s="155"/>
      <c r="AT541" s="151" t="s">
        <v>177</v>
      </c>
      <c r="AU541" s="151" t="s">
        <v>82</v>
      </c>
      <c r="AV541" s="12" t="s">
        <v>80</v>
      </c>
      <c r="AW541" s="12" t="s">
        <v>33</v>
      </c>
      <c r="AX541" s="12" t="s">
        <v>72</v>
      </c>
      <c r="AY541" s="151" t="s">
        <v>166</v>
      </c>
    </row>
    <row r="542" spans="2:51" s="13" customFormat="1" ht="11.25">
      <c r="B542" s="156"/>
      <c r="D542" s="150" t="s">
        <v>177</v>
      </c>
      <c r="E542" s="157" t="s">
        <v>19</v>
      </c>
      <c r="F542" s="158" t="s">
        <v>2825</v>
      </c>
      <c r="H542" s="159">
        <v>1.08</v>
      </c>
      <c r="I542" s="160"/>
      <c r="L542" s="156"/>
      <c r="M542" s="161"/>
      <c r="T542" s="162"/>
      <c r="AT542" s="157" t="s">
        <v>177</v>
      </c>
      <c r="AU542" s="157" t="s">
        <v>82</v>
      </c>
      <c r="AV542" s="13" t="s">
        <v>82</v>
      </c>
      <c r="AW542" s="13" t="s">
        <v>33</v>
      </c>
      <c r="AX542" s="13" t="s">
        <v>72</v>
      </c>
      <c r="AY542" s="157" t="s">
        <v>166</v>
      </c>
    </row>
    <row r="543" spans="2:51" s="13" customFormat="1" ht="11.25">
      <c r="B543" s="156"/>
      <c r="D543" s="150" t="s">
        <v>177</v>
      </c>
      <c r="E543" s="157" t="s">
        <v>19</v>
      </c>
      <c r="F543" s="158" t="s">
        <v>2826</v>
      </c>
      <c r="H543" s="159">
        <v>7.56</v>
      </c>
      <c r="I543" s="160"/>
      <c r="L543" s="156"/>
      <c r="M543" s="161"/>
      <c r="T543" s="162"/>
      <c r="AT543" s="157" t="s">
        <v>177</v>
      </c>
      <c r="AU543" s="157" t="s">
        <v>82</v>
      </c>
      <c r="AV543" s="13" t="s">
        <v>82</v>
      </c>
      <c r="AW543" s="13" t="s">
        <v>33</v>
      </c>
      <c r="AX543" s="13" t="s">
        <v>72</v>
      </c>
      <c r="AY543" s="157" t="s">
        <v>166</v>
      </c>
    </row>
    <row r="544" spans="2:51" s="13" customFormat="1" ht="11.25">
      <c r="B544" s="156"/>
      <c r="D544" s="150" t="s">
        <v>177</v>
      </c>
      <c r="E544" s="157" t="s">
        <v>19</v>
      </c>
      <c r="F544" s="158" t="s">
        <v>2827</v>
      </c>
      <c r="H544" s="159">
        <v>1.62</v>
      </c>
      <c r="I544" s="160"/>
      <c r="L544" s="156"/>
      <c r="M544" s="161"/>
      <c r="T544" s="162"/>
      <c r="AT544" s="157" t="s">
        <v>177</v>
      </c>
      <c r="AU544" s="157" t="s">
        <v>82</v>
      </c>
      <c r="AV544" s="13" t="s">
        <v>82</v>
      </c>
      <c r="AW544" s="13" t="s">
        <v>33</v>
      </c>
      <c r="AX544" s="13" t="s">
        <v>72</v>
      </c>
      <c r="AY544" s="157" t="s">
        <v>166</v>
      </c>
    </row>
    <row r="545" spans="2:51" s="13" customFormat="1" ht="11.25">
      <c r="B545" s="156"/>
      <c r="D545" s="150" t="s">
        <v>177</v>
      </c>
      <c r="E545" s="157" t="s">
        <v>19</v>
      </c>
      <c r="F545" s="158" t="s">
        <v>2828</v>
      </c>
      <c r="H545" s="159">
        <v>0.9</v>
      </c>
      <c r="I545" s="160"/>
      <c r="L545" s="156"/>
      <c r="M545" s="161"/>
      <c r="T545" s="162"/>
      <c r="AT545" s="157" t="s">
        <v>177</v>
      </c>
      <c r="AU545" s="157" t="s">
        <v>82</v>
      </c>
      <c r="AV545" s="13" t="s">
        <v>82</v>
      </c>
      <c r="AW545" s="13" t="s">
        <v>33</v>
      </c>
      <c r="AX545" s="13" t="s">
        <v>72</v>
      </c>
      <c r="AY545" s="157" t="s">
        <v>166</v>
      </c>
    </row>
    <row r="546" spans="2:51" s="12" customFormat="1" ht="11.25">
      <c r="B546" s="149"/>
      <c r="D546" s="150" t="s">
        <v>177</v>
      </c>
      <c r="E546" s="151" t="s">
        <v>19</v>
      </c>
      <c r="F546" s="152" t="s">
        <v>2555</v>
      </c>
      <c r="H546" s="151" t="s">
        <v>19</v>
      </c>
      <c r="I546" s="153"/>
      <c r="L546" s="149"/>
      <c r="M546" s="154"/>
      <c r="T546" s="155"/>
      <c r="AT546" s="151" t="s">
        <v>177</v>
      </c>
      <c r="AU546" s="151" t="s">
        <v>82</v>
      </c>
      <c r="AV546" s="12" t="s">
        <v>80</v>
      </c>
      <c r="AW546" s="12" t="s">
        <v>33</v>
      </c>
      <c r="AX546" s="12" t="s">
        <v>72</v>
      </c>
      <c r="AY546" s="151" t="s">
        <v>166</v>
      </c>
    </row>
    <row r="547" spans="2:51" s="13" customFormat="1" ht="11.25">
      <c r="B547" s="156"/>
      <c r="D547" s="150" t="s">
        <v>177</v>
      </c>
      <c r="E547" s="157" t="s">
        <v>19</v>
      </c>
      <c r="F547" s="158" t="s">
        <v>2829</v>
      </c>
      <c r="H547" s="159">
        <v>2.34</v>
      </c>
      <c r="I547" s="160"/>
      <c r="L547" s="156"/>
      <c r="M547" s="161"/>
      <c r="T547" s="162"/>
      <c r="AT547" s="157" t="s">
        <v>177</v>
      </c>
      <c r="AU547" s="157" t="s">
        <v>82</v>
      </c>
      <c r="AV547" s="13" t="s">
        <v>82</v>
      </c>
      <c r="AW547" s="13" t="s">
        <v>33</v>
      </c>
      <c r="AX547" s="13" t="s">
        <v>72</v>
      </c>
      <c r="AY547" s="157" t="s">
        <v>166</v>
      </c>
    </row>
    <row r="548" spans="2:51" s="12" customFormat="1" ht="11.25">
      <c r="B548" s="149"/>
      <c r="D548" s="150" t="s">
        <v>177</v>
      </c>
      <c r="E548" s="151" t="s">
        <v>19</v>
      </c>
      <c r="F548" s="152" t="s">
        <v>2557</v>
      </c>
      <c r="H548" s="151" t="s">
        <v>19</v>
      </c>
      <c r="I548" s="153"/>
      <c r="L548" s="149"/>
      <c r="M548" s="154"/>
      <c r="T548" s="155"/>
      <c r="AT548" s="151" t="s">
        <v>177</v>
      </c>
      <c r="AU548" s="151" t="s">
        <v>82</v>
      </c>
      <c r="AV548" s="12" t="s">
        <v>80</v>
      </c>
      <c r="AW548" s="12" t="s">
        <v>33</v>
      </c>
      <c r="AX548" s="12" t="s">
        <v>72</v>
      </c>
      <c r="AY548" s="151" t="s">
        <v>166</v>
      </c>
    </row>
    <row r="549" spans="2:51" s="13" customFormat="1" ht="11.25">
      <c r="B549" s="156"/>
      <c r="D549" s="150" t="s">
        <v>177</v>
      </c>
      <c r="E549" s="157" t="s">
        <v>19</v>
      </c>
      <c r="F549" s="158" t="s">
        <v>2830</v>
      </c>
      <c r="H549" s="159">
        <v>4.05</v>
      </c>
      <c r="I549" s="160"/>
      <c r="L549" s="156"/>
      <c r="M549" s="161"/>
      <c r="T549" s="162"/>
      <c r="AT549" s="157" t="s">
        <v>177</v>
      </c>
      <c r="AU549" s="157" t="s">
        <v>82</v>
      </c>
      <c r="AV549" s="13" t="s">
        <v>82</v>
      </c>
      <c r="AW549" s="13" t="s">
        <v>33</v>
      </c>
      <c r="AX549" s="13" t="s">
        <v>72</v>
      </c>
      <c r="AY549" s="157" t="s">
        <v>166</v>
      </c>
    </row>
    <row r="550" spans="2:51" s="13" customFormat="1" ht="11.25">
      <c r="B550" s="156"/>
      <c r="D550" s="150" t="s">
        <v>177</v>
      </c>
      <c r="E550" s="157" t="s">
        <v>19</v>
      </c>
      <c r="F550" s="158" t="s">
        <v>2831</v>
      </c>
      <c r="H550" s="159">
        <v>0.81</v>
      </c>
      <c r="I550" s="160"/>
      <c r="L550" s="156"/>
      <c r="M550" s="161"/>
      <c r="T550" s="162"/>
      <c r="AT550" s="157" t="s">
        <v>177</v>
      </c>
      <c r="AU550" s="157" t="s">
        <v>82</v>
      </c>
      <c r="AV550" s="13" t="s">
        <v>82</v>
      </c>
      <c r="AW550" s="13" t="s">
        <v>33</v>
      </c>
      <c r="AX550" s="13" t="s">
        <v>72</v>
      </c>
      <c r="AY550" s="157" t="s">
        <v>166</v>
      </c>
    </row>
    <row r="551" spans="2:51" s="12" customFormat="1" ht="11.25">
      <c r="B551" s="149"/>
      <c r="D551" s="150" t="s">
        <v>177</v>
      </c>
      <c r="E551" s="151" t="s">
        <v>19</v>
      </c>
      <c r="F551" s="152" t="s">
        <v>2560</v>
      </c>
      <c r="H551" s="151" t="s">
        <v>19</v>
      </c>
      <c r="I551" s="153"/>
      <c r="L551" s="149"/>
      <c r="M551" s="154"/>
      <c r="T551" s="155"/>
      <c r="AT551" s="151" t="s">
        <v>177</v>
      </c>
      <c r="AU551" s="151" t="s">
        <v>82</v>
      </c>
      <c r="AV551" s="12" t="s">
        <v>80</v>
      </c>
      <c r="AW551" s="12" t="s">
        <v>33</v>
      </c>
      <c r="AX551" s="12" t="s">
        <v>72</v>
      </c>
      <c r="AY551" s="151" t="s">
        <v>166</v>
      </c>
    </row>
    <row r="552" spans="2:51" s="13" customFormat="1" ht="11.25">
      <c r="B552" s="156"/>
      <c r="D552" s="150" t="s">
        <v>177</v>
      </c>
      <c r="E552" s="157" t="s">
        <v>19</v>
      </c>
      <c r="F552" s="158" t="s">
        <v>2832</v>
      </c>
      <c r="H552" s="159">
        <v>2.2949999999999999</v>
      </c>
      <c r="I552" s="160"/>
      <c r="L552" s="156"/>
      <c r="M552" s="161"/>
      <c r="T552" s="162"/>
      <c r="AT552" s="157" t="s">
        <v>177</v>
      </c>
      <c r="AU552" s="157" t="s">
        <v>82</v>
      </c>
      <c r="AV552" s="13" t="s">
        <v>82</v>
      </c>
      <c r="AW552" s="13" t="s">
        <v>33</v>
      </c>
      <c r="AX552" s="13" t="s">
        <v>72</v>
      </c>
      <c r="AY552" s="157" t="s">
        <v>166</v>
      </c>
    </row>
    <row r="553" spans="2:51" s="12" customFormat="1" ht="11.25">
      <c r="B553" s="149"/>
      <c r="D553" s="150" t="s">
        <v>177</v>
      </c>
      <c r="E553" s="151" t="s">
        <v>19</v>
      </c>
      <c r="F553" s="152" t="s">
        <v>2564</v>
      </c>
      <c r="H553" s="151" t="s">
        <v>19</v>
      </c>
      <c r="I553" s="153"/>
      <c r="L553" s="149"/>
      <c r="M553" s="154"/>
      <c r="T553" s="155"/>
      <c r="AT553" s="151" t="s">
        <v>177</v>
      </c>
      <c r="AU553" s="151" t="s">
        <v>82</v>
      </c>
      <c r="AV553" s="12" t="s">
        <v>80</v>
      </c>
      <c r="AW553" s="12" t="s">
        <v>33</v>
      </c>
      <c r="AX553" s="12" t="s">
        <v>72</v>
      </c>
      <c r="AY553" s="151" t="s">
        <v>166</v>
      </c>
    </row>
    <row r="554" spans="2:51" s="13" customFormat="1" ht="11.25">
      <c r="B554" s="156"/>
      <c r="D554" s="150" t="s">
        <v>177</v>
      </c>
      <c r="E554" s="157" t="s">
        <v>19</v>
      </c>
      <c r="F554" s="158" t="s">
        <v>2833</v>
      </c>
      <c r="H554" s="159">
        <v>0.24</v>
      </c>
      <c r="I554" s="160"/>
      <c r="L554" s="156"/>
      <c r="M554" s="161"/>
      <c r="T554" s="162"/>
      <c r="AT554" s="157" t="s">
        <v>177</v>
      </c>
      <c r="AU554" s="157" t="s">
        <v>82</v>
      </c>
      <c r="AV554" s="13" t="s">
        <v>82</v>
      </c>
      <c r="AW554" s="13" t="s">
        <v>33</v>
      </c>
      <c r="AX554" s="13" t="s">
        <v>72</v>
      </c>
      <c r="AY554" s="157" t="s">
        <v>166</v>
      </c>
    </row>
    <row r="555" spans="2:51" s="13" customFormat="1" ht="11.25">
      <c r="B555" s="156"/>
      <c r="D555" s="150" t="s">
        <v>177</v>
      </c>
      <c r="E555" s="157" t="s">
        <v>19</v>
      </c>
      <c r="F555" s="158" t="s">
        <v>2834</v>
      </c>
      <c r="H555" s="159">
        <v>0.72</v>
      </c>
      <c r="I555" s="160"/>
      <c r="L555" s="156"/>
      <c r="M555" s="161"/>
      <c r="T555" s="162"/>
      <c r="AT555" s="157" t="s">
        <v>177</v>
      </c>
      <c r="AU555" s="157" t="s">
        <v>82</v>
      </c>
      <c r="AV555" s="13" t="s">
        <v>82</v>
      </c>
      <c r="AW555" s="13" t="s">
        <v>33</v>
      </c>
      <c r="AX555" s="13" t="s">
        <v>72</v>
      </c>
      <c r="AY555" s="157" t="s">
        <v>166</v>
      </c>
    </row>
    <row r="556" spans="2:51" s="12" customFormat="1" ht="11.25">
      <c r="B556" s="149"/>
      <c r="D556" s="150" t="s">
        <v>177</v>
      </c>
      <c r="E556" s="151" t="s">
        <v>19</v>
      </c>
      <c r="F556" s="152" t="s">
        <v>2567</v>
      </c>
      <c r="H556" s="151" t="s">
        <v>19</v>
      </c>
      <c r="I556" s="153"/>
      <c r="L556" s="149"/>
      <c r="M556" s="154"/>
      <c r="T556" s="155"/>
      <c r="AT556" s="151" t="s">
        <v>177</v>
      </c>
      <c r="AU556" s="151" t="s">
        <v>82</v>
      </c>
      <c r="AV556" s="12" t="s">
        <v>80</v>
      </c>
      <c r="AW556" s="12" t="s">
        <v>33</v>
      </c>
      <c r="AX556" s="12" t="s">
        <v>72</v>
      </c>
      <c r="AY556" s="151" t="s">
        <v>166</v>
      </c>
    </row>
    <row r="557" spans="2:51" s="13" customFormat="1" ht="11.25">
      <c r="B557" s="156"/>
      <c r="D557" s="150" t="s">
        <v>177</v>
      </c>
      <c r="E557" s="157" t="s">
        <v>19</v>
      </c>
      <c r="F557" s="158" t="s">
        <v>2835</v>
      </c>
      <c r="H557" s="159">
        <v>1.56</v>
      </c>
      <c r="I557" s="160"/>
      <c r="L557" s="156"/>
      <c r="M557" s="161"/>
      <c r="T557" s="162"/>
      <c r="AT557" s="157" t="s">
        <v>177</v>
      </c>
      <c r="AU557" s="157" t="s">
        <v>82</v>
      </c>
      <c r="AV557" s="13" t="s">
        <v>82</v>
      </c>
      <c r="AW557" s="13" t="s">
        <v>33</v>
      </c>
      <c r="AX557" s="13" t="s">
        <v>72</v>
      </c>
      <c r="AY557" s="157" t="s">
        <v>166</v>
      </c>
    </row>
    <row r="558" spans="2:51" s="12" customFormat="1" ht="11.25">
      <c r="B558" s="149"/>
      <c r="D558" s="150" t="s">
        <v>177</v>
      </c>
      <c r="E558" s="151" t="s">
        <v>19</v>
      </c>
      <c r="F558" s="152" t="s">
        <v>2569</v>
      </c>
      <c r="H558" s="151" t="s">
        <v>19</v>
      </c>
      <c r="I558" s="153"/>
      <c r="L558" s="149"/>
      <c r="M558" s="154"/>
      <c r="T558" s="155"/>
      <c r="AT558" s="151" t="s">
        <v>177</v>
      </c>
      <c r="AU558" s="151" t="s">
        <v>82</v>
      </c>
      <c r="AV558" s="12" t="s">
        <v>80</v>
      </c>
      <c r="AW558" s="12" t="s">
        <v>33</v>
      </c>
      <c r="AX558" s="12" t="s">
        <v>72</v>
      </c>
      <c r="AY558" s="151" t="s">
        <v>166</v>
      </c>
    </row>
    <row r="559" spans="2:51" s="13" customFormat="1" ht="11.25">
      <c r="B559" s="156"/>
      <c r="D559" s="150" t="s">
        <v>177</v>
      </c>
      <c r="E559" s="157" t="s">
        <v>19</v>
      </c>
      <c r="F559" s="158" t="s">
        <v>2836</v>
      </c>
      <c r="H559" s="159">
        <v>1.68</v>
      </c>
      <c r="I559" s="160"/>
      <c r="L559" s="156"/>
      <c r="M559" s="161"/>
      <c r="T559" s="162"/>
      <c r="AT559" s="157" t="s">
        <v>177</v>
      </c>
      <c r="AU559" s="157" t="s">
        <v>82</v>
      </c>
      <c r="AV559" s="13" t="s">
        <v>82</v>
      </c>
      <c r="AW559" s="13" t="s">
        <v>33</v>
      </c>
      <c r="AX559" s="13" t="s">
        <v>72</v>
      </c>
      <c r="AY559" s="157" t="s">
        <v>166</v>
      </c>
    </row>
    <row r="560" spans="2:51" s="12" customFormat="1" ht="11.25">
      <c r="B560" s="149"/>
      <c r="D560" s="150" t="s">
        <v>177</v>
      </c>
      <c r="E560" s="151" t="s">
        <v>19</v>
      </c>
      <c r="F560" s="152" t="s">
        <v>2571</v>
      </c>
      <c r="H560" s="151" t="s">
        <v>19</v>
      </c>
      <c r="I560" s="153"/>
      <c r="L560" s="149"/>
      <c r="M560" s="154"/>
      <c r="T560" s="155"/>
      <c r="AT560" s="151" t="s">
        <v>177</v>
      </c>
      <c r="AU560" s="151" t="s">
        <v>82</v>
      </c>
      <c r="AV560" s="12" t="s">
        <v>80</v>
      </c>
      <c r="AW560" s="12" t="s">
        <v>33</v>
      </c>
      <c r="AX560" s="12" t="s">
        <v>72</v>
      </c>
      <c r="AY560" s="151" t="s">
        <v>166</v>
      </c>
    </row>
    <row r="561" spans="2:65" s="13" customFormat="1" ht="11.25">
      <c r="B561" s="156"/>
      <c r="D561" s="150" t="s">
        <v>177</v>
      </c>
      <c r="E561" s="157" t="s">
        <v>19</v>
      </c>
      <c r="F561" s="158" t="s">
        <v>2837</v>
      </c>
      <c r="H561" s="159">
        <v>2.04</v>
      </c>
      <c r="I561" s="160"/>
      <c r="L561" s="156"/>
      <c r="M561" s="161"/>
      <c r="T561" s="162"/>
      <c r="AT561" s="157" t="s">
        <v>177</v>
      </c>
      <c r="AU561" s="157" t="s">
        <v>82</v>
      </c>
      <c r="AV561" s="13" t="s">
        <v>82</v>
      </c>
      <c r="AW561" s="13" t="s">
        <v>33</v>
      </c>
      <c r="AX561" s="13" t="s">
        <v>72</v>
      </c>
      <c r="AY561" s="157" t="s">
        <v>166</v>
      </c>
    </row>
    <row r="562" spans="2:65" s="12" customFormat="1" ht="11.25">
      <c r="B562" s="149"/>
      <c r="D562" s="150" t="s">
        <v>177</v>
      </c>
      <c r="E562" s="151" t="s">
        <v>19</v>
      </c>
      <c r="F562" s="152" t="s">
        <v>2562</v>
      </c>
      <c r="H562" s="151" t="s">
        <v>19</v>
      </c>
      <c r="I562" s="153"/>
      <c r="L562" s="149"/>
      <c r="M562" s="154"/>
      <c r="T562" s="155"/>
      <c r="AT562" s="151" t="s">
        <v>177</v>
      </c>
      <c r="AU562" s="151" t="s">
        <v>82</v>
      </c>
      <c r="AV562" s="12" t="s">
        <v>80</v>
      </c>
      <c r="AW562" s="12" t="s">
        <v>33</v>
      </c>
      <c r="AX562" s="12" t="s">
        <v>72</v>
      </c>
      <c r="AY562" s="151" t="s">
        <v>166</v>
      </c>
    </row>
    <row r="563" spans="2:65" s="13" customFormat="1" ht="11.25">
      <c r="B563" s="156"/>
      <c r="D563" s="150" t="s">
        <v>177</v>
      </c>
      <c r="E563" s="157" t="s">
        <v>19</v>
      </c>
      <c r="F563" s="158" t="s">
        <v>2838</v>
      </c>
      <c r="H563" s="159">
        <v>1.2749999999999999</v>
      </c>
      <c r="I563" s="160"/>
      <c r="L563" s="156"/>
      <c r="M563" s="161"/>
      <c r="T563" s="162"/>
      <c r="AT563" s="157" t="s">
        <v>177</v>
      </c>
      <c r="AU563" s="157" t="s">
        <v>82</v>
      </c>
      <c r="AV563" s="13" t="s">
        <v>82</v>
      </c>
      <c r="AW563" s="13" t="s">
        <v>33</v>
      </c>
      <c r="AX563" s="13" t="s">
        <v>72</v>
      </c>
      <c r="AY563" s="157" t="s">
        <v>166</v>
      </c>
    </row>
    <row r="564" spans="2:65" s="12" customFormat="1" ht="11.25">
      <c r="B564" s="149"/>
      <c r="D564" s="150" t="s">
        <v>177</v>
      </c>
      <c r="E564" s="151" t="s">
        <v>19</v>
      </c>
      <c r="F564" s="152" t="s">
        <v>2714</v>
      </c>
      <c r="H564" s="151" t="s">
        <v>19</v>
      </c>
      <c r="I564" s="153"/>
      <c r="L564" s="149"/>
      <c r="M564" s="154"/>
      <c r="T564" s="155"/>
      <c r="AT564" s="151" t="s">
        <v>177</v>
      </c>
      <c r="AU564" s="151" t="s">
        <v>82</v>
      </c>
      <c r="AV564" s="12" t="s">
        <v>80</v>
      </c>
      <c r="AW564" s="12" t="s">
        <v>33</v>
      </c>
      <c r="AX564" s="12" t="s">
        <v>72</v>
      </c>
      <c r="AY564" s="151" t="s">
        <v>166</v>
      </c>
    </row>
    <row r="565" spans="2:65" s="13" customFormat="1" ht="11.25">
      <c r="B565" s="156"/>
      <c r="D565" s="150" t="s">
        <v>177</v>
      </c>
      <c r="E565" s="157" t="s">
        <v>19</v>
      </c>
      <c r="F565" s="158" t="s">
        <v>2839</v>
      </c>
      <c r="H565" s="159">
        <v>9</v>
      </c>
      <c r="I565" s="160"/>
      <c r="L565" s="156"/>
      <c r="M565" s="161"/>
      <c r="T565" s="162"/>
      <c r="AT565" s="157" t="s">
        <v>177</v>
      </c>
      <c r="AU565" s="157" t="s">
        <v>82</v>
      </c>
      <c r="AV565" s="13" t="s">
        <v>82</v>
      </c>
      <c r="AW565" s="13" t="s">
        <v>33</v>
      </c>
      <c r="AX565" s="13" t="s">
        <v>72</v>
      </c>
      <c r="AY565" s="157" t="s">
        <v>166</v>
      </c>
    </row>
    <row r="566" spans="2:65" s="14" customFormat="1" ht="11.25">
      <c r="B566" s="163"/>
      <c r="D566" s="150" t="s">
        <v>177</v>
      </c>
      <c r="E566" s="164" t="s">
        <v>19</v>
      </c>
      <c r="F566" s="165" t="s">
        <v>206</v>
      </c>
      <c r="H566" s="166">
        <v>85.085000000000022</v>
      </c>
      <c r="I566" s="167"/>
      <c r="L566" s="163"/>
      <c r="M566" s="168"/>
      <c r="T566" s="169"/>
      <c r="AT566" s="164" t="s">
        <v>177</v>
      </c>
      <c r="AU566" s="164" t="s">
        <v>82</v>
      </c>
      <c r="AV566" s="14" t="s">
        <v>173</v>
      </c>
      <c r="AW566" s="14" t="s">
        <v>33</v>
      </c>
      <c r="AX566" s="14" t="s">
        <v>80</v>
      </c>
      <c r="AY566" s="164" t="s">
        <v>166</v>
      </c>
    </row>
    <row r="567" spans="2:65" s="1" customFormat="1" ht="44.25" customHeight="1">
      <c r="B567" s="33"/>
      <c r="C567" s="132" t="s">
        <v>386</v>
      </c>
      <c r="D567" s="132" t="s">
        <v>168</v>
      </c>
      <c r="E567" s="133" t="s">
        <v>2840</v>
      </c>
      <c r="F567" s="134" t="s">
        <v>2841</v>
      </c>
      <c r="G567" s="135" t="s">
        <v>197</v>
      </c>
      <c r="H567" s="136">
        <v>1.925</v>
      </c>
      <c r="I567" s="137"/>
      <c r="J567" s="138">
        <f>ROUND(I567*H567,2)</f>
        <v>0</v>
      </c>
      <c r="K567" s="134" t="s">
        <v>172</v>
      </c>
      <c r="L567" s="33"/>
      <c r="M567" s="139" t="s">
        <v>19</v>
      </c>
      <c r="N567" s="140" t="s">
        <v>43</v>
      </c>
      <c r="P567" s="141">
        <f>O567*H567</f>
        <v>0</v>
      </c>
      <c r="Q567" s="141">
        <v>0</v>
      </c>
      <c r="R567" s="141">
        <f>Q567*H567</f>
        <v>0</v>
      </c>
      <c r="S567" s="141">
        <v>0</v>
      </c>
      <c r="T567" s="142">
        <f>S567*H567</f>
        <v>0</v>
      </c>
      <c r="AR567" s="143" t="s">
        <v>173</v>
      </c>
      <c r="AT567" s="143" t="s">
        <v>168</v>
      </c>
      <c r="AU567" s="143" t="s">
        <v>82</v>
      </c>
      <c r="AY567" s="18" t="s">
        <v>166</v>
      </c>
      <c r="BE567" s="144">
        <f>IF(N567="základní",J567,0)</f>
        <v>0</v>
      </c>
      <c r="BF567" s="144">
        <f>IF(N567="snížená",J567,0)</f>
        <v>0</v>
      </c>
      <c r="BG567" s="144">
        <f>IF(N567="zákl. přenesená",J567,0)</f>
        <v>0</v>
      </c>
      <c r="BH567" s="144">
        <f>IF(N567="sníž. přenesená",J567,0)</f>
        <v>0</v>
      </c>
      <c r="BI567" s="144">
        <f>IF(N567="nulová",J567,0)</f>
        <v>0</v>
      </c>
      <c r="BJ567" s="18" t="s">
        <v>80</v>
      </c>
      <c r="BK567" s="144">
        <f>ROUND(I567*H567,2)</f>
        <v>0</v>
      </c>
      <c r="BL567" s="18" t="s">
        <v>173</v>
      </c>
      <c r="BM567" s="143" t="s">
        <v>2842</v>
      </c>
    </row>
    <row r="568" spans="2:65" s="1" customFormat="1" ht="11.25">
      <c r="B568" s="33"/>
      <c r="D568" s="145" t="s">
        <v>175</v>
      </c>
      <c r="F568" s="146" t="s">
        <v>2843</v>
      </c>
      <c r="I568" s="147"/>
      <c r="L568" s="33"/>
      <c r="M568" s="148"/>
      <c r="T568" s="54"/>
      <c r="AT568" s="18" t="s">
        <v>175</v>
      </c>
      <c r="AU568" s="18" t="s">
        <v>82</v>
      </c>
    </row>
    <row r="569" spans="2:65" s="12" customFormat="1" ht="11.25">
      <c r="B569" s="149"/>
      <c r="D569" s="150" t="s">
        <v>177</v>
      </c>
      <c r="E569" s="151" t="s">
        <v>19</v>
      </c>
      <c r="F569" s="152" t="s">
        <v>2844</v>
      </c>
      <c r="H569" s="151" t="s">
        <v>19</v>
      </c>
      <c r="I569" s="153"/>
      <c r="L569" s="149"/>
      <c r="M569" s="154"/>
      <c r="T569" s="155"/>
      <c r="AT569" s="151" t="s">
        <v>177</v>
      </c>
      <c r="AU569" s="151" t="s">
        <v>82</v>
      </c>
      <c r="AV569" s="12" t="s">
        <v>80</v>
      </c>
      <c r="AW569" s="12" t="s">
        <v>33</v>
      </c>
      <c r="AX569" s="12" t="s">
        <v>72</v>
      </c>
      <c r="AY569" s="151" t="s">
        <v>166</v>
      </c>
    </row>
    <row r="570" spans="2:65" s="13" customFormat="1" ht="11.25">
      <c r="B570" s="156"/>
      <c r="D570" s="150" t="s">
        <v>177</v>
      </c>
      <c r="E570" s="157" t="s">
        <v>19</v>
      </c>
      <c r="F570" s="158" t="s">
        <v>2845</v>
      </c>
      <c r="H570" s="159">
        <v>1.925</v>
      </c>
      <c r="I570" s="160"/>
      <c r="L570" s="156"/>
      <c r="M570" s="161"/>
      <c r="T570" s="162"/>
      <c r="AT570" s="157" t="s">
        <v>177</v>
      </c>
      <c r="AU570" s="157" t="s">
        <v>82</v>
      </c>
      <c r="AV570" s="13" t="s">
        <v>82</v>
      </c>
      <c r="AW570" s="13" t="s">
        <v>33</v>
      </c>
      <c r="AX570" s="13" t="s">
        <v>80</v>
      </c>
      <c r="AY570" s="157" t="s">
        <v>166</v>
      </c>
    </row>
    <row r="571" spans="2:65" s="1" customFormat="1" ht="49.15" customHeight="1">
      <c r="B571" s="33"/>
      <c r="C571" s="132" t="s">
        <v>392</v>
      </c>
      <c r="D571" s="132" t="s">
        <v>168</v>
      </c>
      <c r="E571" s="133" t="s">
        <v>2846</v>
      </c>
      <c r="F571" s="134" t="s">
        <v>2847</v>
      </c>
      <c r="G571" s="135" t="s">
        <v>197</v>
      </c>
      <c r="H571" s="136">
        <v>3.0659999999999998</v>
      </c>
      <c r="I571" s="137"/>
      <c r="J571" s="138">
        <f>ROUND(I571*H571,2)</f>
        <v>0</v>
      </c>
      <c r="K571" s="134" t="s">
        <v>172</v>
      </c>
      <c r="L571" s="33"/>
      <c r="M571" s="139" t="s">
        <v>19</v>
      </c>
      <c r="N571" s="140" t="s">
        <v>43</v>
      </c>
      <c r="P571" s="141">
        <f>O571*H571</f>
        <v>0</v>
      </c>
      <c r="Q571" s="141">
        <v>0</v>
      </c>
      <c r="R571" s="141">
        <f>Q571*H571</f>
        <v>0</v>
      </c>
      <c r="S571" s="141">
        <v>0</v>
      </c>
      <c r="T571" s="142">
        <f>S571*H571</f>
        <v>0</v>
      </c>
      <c r="AR571" s="143" t="s">
        <v>173</v>
      </c>
      <c r="AT571" s="143" t="s">
        <v>168</v>
      </c>
      <c r="AU571" s="143" t="s">
        <v>82</v>
      </c>
      <c r="AY571" s="18" t="s">
        <v>166</v>
      </c>
      <c r="BE571" s="144">
        <f>IF(N571="základní",J571,0)</f>
        <v>0</v>
      </c>
      <c r="BF571" s="144">
        <f>IF(N571="snížená",J571,0)</f>
        <v>0</v>
      </c>
      <c r="BG571" s="144">
        <f>IF(N571="zákl. přenesená",J571,0)</f>
        <v>0</v>
      </c>
      <c r="BH571" s="144">
        <f>IF(N571="sníž. přenesená",J571,0)</f>
        <v>0</v>
      </c>
      <c r="BI571" s="144">
        <f>IF(N571="nulová",J571,0)</f>
        <v>0</v>
      </c>
      <c r="BJ571" s="18" t="s">
        <v>80</v>
      </c>
      <c r="BK571" s="144">
        <f>ROUND(I571*H571,2)</f>
        <v>0</v>
      </c>
      <c r="BL571" s="18" t="s">
        <v>173</v>
      </c>
      <c r="BM571" s="143" t="s">
        <v>2848</v>
      </c>
    </row>
    <row r="572" spans="2:65" s="1" customFormat="1" ht="11.25">
      <c r="B572" s="33"/>
      <c r="D572" s="145" t="s">
        <v>175</v>
      </c>
      <c r="F572" s="146" t="s">
        <v>2849</v>
      </c>
      <c r="I572" s="147"/>
      <c r="L572" s="33"/>
      <c r="M572" s="148"/>
      <c r="T572" s="54"/>
      <c r="AT572" s="18" t="s">
        <v>175</v>
      </c>
      <c r="AU572" s="18" t="s">
        <v>82</v>
      </c>
    </row>
    <row r="573" spans="2:65" s="12" customFormat="1" ht="11.25">
      <c r="B573" s="149"/>
      <c r="D573" s="150" t="s">
        <v>177</v>
      </c>
      <c r="E573" s="151" t="s">
        <v>19</v>
      </c>
      <c r="F573" s="152" t="s">
        <v>2500</v>
      </c>
      <c r="H573" s="151" t="s">
        <v>19</v>
      </c>
      <c r="I573" s="153"/>
      <c r="L573" s="149"/>
      <c r="M573" s="154"/>
      <c r="T573" s="155"/>
      <c r="AT573" s="151" t="s">
        <v>177</v>
      </c>
      <c r="AU573" s="151" t="s">
        <v>82</v>
      </c>
      <c r="AV573" s="12" t="s">
        <v>80</v>
      </c>
      <c r="AW573" s="12" t="s">
        <v>33</v>
      </c>
      <c r="AX573" s="12" t="s">
        <v>72</v>
      </c>
      <c r="AY573" s="151" t="s">
        <v>166</v>
      </c>
    </row>
    <row r="574" spans="2:65" s="13" customFormat="1" ht="11.25">
      <c r="B574" s="156"/>
      <c r="D574" s="150" t="s">
        <v>177</v>
      </c>
      <c r="E574" s="157" t="s">
        <v>19</v>
      </c>
      <c r="F574" s="158" t="s">
        <v>2850</v>
      </c>
      <c r="H574" s="159">
        <v>1.786</v>
      </c>
      <c r="I574" s="160"/>
      <c r="L574" s="156"/>
      <c r="M574" s="161"/>
      <c r="T574" s="162"/>
      <c r="AT574" s="157" t="s">
        <v>177</v>
      </c>
      <c r="AU574" s="157" t="s">
        <v>82</v>
      </c>
      <c r="AV574" s="13" t="s">
        <v>82</v>
      </c>
      <c r="AW574" s="13" t="s">
        <v>33</v>
      </c>
      <c r="AX574" s="13" t="s">
        <v>72</v>
      </c>
      <c r="AY574" s="157" t="s">
        <v>166</v>
      </c>
    </row>
    <row r="575" spans="2:65" s="12" customFormat="1" ht="11.25">
      <c r="B575" s="149"/>
      <c r="D575" s="150" t="s">
        <v>177</v>
      </c>
      <c r="E575" s="151" t="s">
        <v>19</v>
      </c>
      <c r="F575" s="152" t="s">
        <v>2519</v>
      </c>
      <c r="H575" s="151" t="s">
        <v>19</v>
      </c>
      <c r="I575" s="153"/>
      <c r="L575" s="149"/>
      <c r="M575" s="154"/>
      <c r="T575" s="155"/>
      <c r="AT575" s="151" t="s">
        <v>177</v>
      </c>
      <c r="AU575" s="151" t="s">
        <v>82</v>
      </c>
      <c r="AV575" s="12" t="s">
        <v>80</v>
      </c>
      <c r="AW575" s="12" t="s">
        <v>33</v>
      </c>
      <c r="AX575" s="12" t="s">
        <v>72</v>
      </c>
      <c r="AY575" s="151" t="s">
        <v>166</v>
      </c>
    </row>
    <row r="576" spans="2:65" s="13" customFormat="1" ht="11.25">
      <c r="B576" s="156"/>
      <c r="D576" s="150" t="s">
        <v>177</v>
      </c>
      <c r="E576" s="157" t="s">
        <v>19</v>
      </c>
      <c r="F576" s="158" t="s">
        <v>2851</v>
      </c>
      <c r="H576" s="159">
        <v>1.28</v>
      </c>
      <c r="I576" s="160"/>
      <c r="L576" s="156"/>
      <c r="M576" s="161"/>
      <c r="T576" s="162"/>
      <c r="AT576" s="157" t="s">
        <v>177</v>
      </c>
      <c r="AU576" s="157" t="s">
        <v>82</v>
      </c>
      <c r="AV576" s="13" t="s">
        <v>82</v>
      </c>
      <c r="AW576" s="13" t="s">
        <v>33</v>
      </c>
      <c r="AX576" s="13" t="s">
        <v>72</v>
      </c>
      <c r="AY576" s="157" t="s">
        <v>166</v>
      </c>
    </row>
    <row r="577" spans="2:65" s="14" customFormat="1" ht="11.25">
      <c r="B577" s="163"/>
      <c r="D577" s="150" t="s">
        <v>177</v>
      </c>
      <c r="E577" s="164" t="s">
        <v>19</v>
      </c>
      <c r="F577" s="165" t="s">
        <v>206</v>
      </c>
      <c r="H577" s="166">
        <v>3.0659999999999998</v>
      </c>
      <c r="I577" s="167"/>
      <c r="L577" s="163"/>
      <c r="M577" s="168"/>
      <c r="T577" s="169"/>
      <c r="AT577" s="164" t="s">
        <v>177</v>
      </c>
      <c r="AU577" s="164" t="s">
        <v>82</v>
      </c>
      <c r="AV577" s="14" t="s">
        <v>173</v>
      </c>
      <c r="AW577" s="14" t="s">
        <v>33</v>
      </c>
      <c r="AX577" s="14" t="s">
        <v>80</v>
      </c>
      <c r="AY577" s="164" t="s">
        <v>166</v>
      </c>
    </row>
    <row r="578" spans="2:65" s="1" customFormat="1" ht="37.9" customHeight="1">
      <c r="B578" s="33"/>
      <c r="C578" s="132" t="s">
        <v>395</v>
      </c>
      <c r="D578" s="132" t="s">
        <v>168</v>
      </c>
      <c r="E578" s="133" t="s">
        <v>2852</v>
      </c>
      <c r="F578" s="134" t="s">
        <v>2853</v>
      </c>
      <c r="G578" s="135" t="s">
        <v>188</v>
      </c>
      <c r="H578" s="136">
        <v>3.14</v>
      </c>
      <c r="I578" s="137"/>
      <c r="J578" s="138">
        <f>ROUND(I578*H578,2)</f>
        <v>0</v>
      </c>
      <c r="K578" s="134" t="s">
        <v>172</v>
      </c>
      <c r="L578" s="33"/>
      <c r="M578" s="139" t="s">
        <v>19</v>
      </c>
      <c r="N578" s="140" t="s">
        <v>43</v>
      </c>
      <c r="P578" s="141">
        <f>O578*H578</f>
        <v>0</v>
      </c>
      <c r="Q578" s="141">
        <v>7.8799999999999999E-3</v>
      </c>
      <c r="R578" s="141">
        <f>Q578*H578</f>
        <v>2.47432E-2</v>
      </c>
      <c r="S578" s="141">
        <v>0</v>
      </c>
      <c r="T578" s="142">
        <f>S578*H578</f>
        <v>0</v>
      </c>
      <c r="AR578" s="143" t="s">
        <v>173</v>
      </c>
      <c r="AT578" s="143" t="s">
        <v>168</v>
      </c>
      <c r="AU578" s="143" t="s">
        <v>82</v>
      </c>
      <c r="AY578" s="18" t="s">
        <v>166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8" t="s">
        <v>80</v>
      </c>
      <c r="BK578" s="144">
        <f>ROUND(I578*H578,2)</f>
        <v>0</v>
      </c>
      <c r="BL578" s="18" t="s">
        <v>173</v>
      </c>
      <c r="BM578" s="143" t="s">
        <v>2854</v>
      </c>
    </row>
    <row r="579" spans="2:65" s="1" customFormat="1" ht="11.25">
      <c r="B579" s="33"/>
      <c r="D579" s="145" t="s">
        <v>175</v>
      </c>
      <c r="F579" s="146" t="s">
        <v>2855</v>
      </c>
      <c r="I579" s="147"/>
      <c r="L579" s="33"/>
      <c r="M579" s="148"/>
      <c r="T579" s="54"/>
      <c r="AT579" s="18" t="s">
        <v>175</v>
      </c>
      <c r="AU579" s="18" t="s">
        <v>82</v>
      </c>
    </row>
    <row r="580" spans="2:65" s="12" customFormat="1" ht="11.25">
      <c r="B580" s="149"/>
      <c r="D580" s="150" t="s">
        <v>177</v>
      </c>
      <c r="E580" s="151" t="s">
        <v>19</v>
      </c>
      <c r="F580" s="152" t="s">
        <v>2500</v>
      </c>
      <c r="H580" s="151" t="s">
        <v>19</v>
      </c>
      <c r="I580" s="153"/>
      <c r="L580" s="149"/>
      <c r="M580" s="154"/>
      <c r="T580" s="155"/>
      <c r="AT580" s="151" t="s">
        <v>177</v>
      </c>
      <c r="AU580" s="151" t="s">
        <v>82</v>
      </c>
      <c r="AV580" s="12" t="s">
        <v>80</v>
      </c>
      <c r="AW580" s="12" t="s">
        <v>33</v>
      </c>
      <c r="AX580" s="12" t="s">
        <v>72</v>
      </c>
      <c r="AY580" s="151" t="s">
        <v>166</v>
      </c>
    </row>
    <row r="581" spans="2:65" s="13" customFormat="1" ht="11.25">
      <c r="B581" s="156"/>
      <c r="D581" s="150" t="s">
        <v>177</v>
      </c>
      <c r="E581" s="157" t="s">
        <v>19</v>
      </c>
      <c r="F581" s="158" t="s">
        <v>2856</v>
      </c>
      <c r="H581" s="159">
        <v>1.7</v>
      </c>
      <c r="I581" s="160"/>
      <c r="L581" s="156"/>
      <c r="M581" s="161"/>
      <c r="T581" s="162"/>
      <c r="AT581" s="157" t="s">
        <v>177</v>
      </c>
      <c r="AU581" s="157" t="s">
        <v>82</v>
      </c>
      <c r="AV581" s="13" t="s">
        <v>82</v>
      </c>
      <c r="AW581" s="13" t="s">
        <v>33</v>
      </c>
      <c r="AX581" s="13" t="s">
        <v>72</v>
      </c>
      <c r="AY581" s="157" t="s">
        <v>166</v>
      </c>
    </row>
    <row r="582" spans="2:65" s="12" customFormat="1" ht="11.25">
      <c r="B582" s="149"/>
      <c r="D582" s="150" t="s">
        <v>177</v>
      </c>
      <c r="E582" s="151" t="s">
        <v>19</v>
      </c>
      <c r="F582" s="152" t="s">
        <v>2519</v>
      </c>
      <c r="H582" s="151" t="s">
        <v>19</v>
      </c>
      <c r="I582" s="153"/>
      <c r="L582" s="149"/>
      <c r="M582" s="154"/>
      <c r="T582" s="155"/>
      <c r="AT582" s="151" t="s">
        <v>177</v>
      </c>
      <c r="AU582" s="151" t="s">
        <v>82</v>
      </c>
      <c r="AV582" s="12" t="s">
        <v>80</v>
      </c>
      <c r="AW582" s="12" t="s">
        <v>33</v>
      </c>
      <c r="AX582" s="12" t="s">
        <v>72</v>
      </c>
      <c r="AY582" s="151" t="s">
        <v>166</v>
      </c>
    </row>
    <row r="583" spans="2:65" s="13" customFormat="1" ht="11.25">
      <c r="B583" s="156"/>
      <c r="D583" s="150" t="s">
        <v>177</v>
      </c>
      <c r="E583" s="157" t="s">
        <v>19</v>
      </c>
      <c r="F583" s="158" t="s">
        <v>2857</v>
      </c>
      <c r="H583" s="159">
        <v>1.44</v>
      </c>
      <c r="I583" s="160"/>
      <c r="L583" s="156"/>
      <c r="M583" s="161"/>
      <c r="T583" s="162"/>
      <c r="AT583" s="157" t="s">
        <v>177</v>
      </c>
      <c r="AU583" s="157" t="s">
        <v>82</v>
      </c>
      <c r="AV583" s="13" t="s">
        <v>82</v>
      </c>
      <c r="AW583" s="13" t="s">
        <v>33</v>
      </c>
      <c r="AX583" s="13" t="s">
        <v>72</v>
      </c>
      <c r="AY583" s="157" t="s">
        <v>166</v>
      </c>
    </row>
    <row r="584" spans="2:65" s="14" customFormat="1" ht="11.25">
      <c r="B584" s="163"/>
      <c r="D584" s="150" t="s">
        <v>177</v>
      </c>
      <c r="E584" s="164" t="s">
        <v>19</v>
      </c>
      <c r="F584" s="165" t="s">
        <v>206</v>
      </c>
      <c r="H584" s="166">
        <v>3.14</v>
      </c>
      <c r="I584" s="167"/>
      <c r="L584" s="163"/>
      <c r="M584" s="168"/>
      <c r="T584" s="169"/>
      <c r="AT584" s="164" t="s">
        <v>177</v>
      </c>
      <c r="AU584" s="164" t="s">
        <v>82</v>
      </c>
      <c r="AV584" s="14" t="s">
        <v>173</v>
      </c>
      <c r="AW584" s="14" t="s">
        <v>33</v>
      </c>
      <c r="AX584" s="14" t="s">
        <v>80</v>
      </c>
      <c r="AY584" s="164" t="s">
        <v>166</v>
      </c>
    </row>
    <row r="585" spans="2:65" s="1" customFormat="1" ht="24.2" customHeight="1">
      <c r="B585" s="33"/>
      <c r="C585" s="132" t="s">
        <v>402</v>
      </c>
      <c r="D585" s="132" t="s">
        <v>168</v>
      </c>
      <c r="E585" s="133" t="s">
        <v>2858</v>
      </c>
      <c r="F585" s="134" t="s">
        <v>2859</v>
      </c>
      <c r="G585" s="135" t="s">
        <v>188</v>
      </c>
      <c r="H585" s="136">
        <v>15.4</v>
      </c>
      <c r="I585" s="137"/>
      <c r="J585" s="138">
        <f>ROUND(I585*H585,2)</f>
        <v>0</v>
      </c>
      <c r="K585" s="134" t="s">
        <v>172</v>
      </c>
      <c r="L585" s="33"/>
      <c r="M585" s="139" t="s">
        <v>19</v>
      </c>
      <c r="N585" s="140" t="s">
        <v>43</v>
      </c>
      <c r="P585" s="141">
        <f>O585*H585</f>
        <v>0</v>
      </c>
      <c r="Q585" s="141">
        <v>1.328E-2</v>
      </c>
      <c r="R585" s="141">
        <f>Q585*H585</f>
        <v>0.204512</v>
      </c>
      <c r="S585" s="141">
        <v>0</v>
      </c>
      <c r="T585" s="142">
        <f>S585*H585</f>
        <v>0</v>
      </c>
      <c r="AR585" s="143" t="s">
        <v>173</v>
      </c>
      <c r="AT585" s="143" t="s">
        <v>168</v>
      </c>
      <c r="AU585" s="143" t="s">
        <v>82</v>
      </c>
      <c r="AY585" s="18" t="s">
        <v>166</v>
      </c>
      <c r="BE585" s="144">
        <f>IF(N585="základní",J585,0)</f>
        <v>0</v>
      </c>
      <c r="BF585" s="144">
        <f>IF(N585="snížená",J585,0)</f>
        <v>0</v>
      </c>
      <c r="BG585" s="144">
        <f>IF(N585="zákl. přenesená",J585,0)</f>
        <v>0</v>
      </c>
      <c r="BH585" s="144">
        <f>IF(N585="sníž. přenesená",J585,0)</f>
        <v>0</v>
      </c>
      <c r="BI585" s="144">
        <f>IF(N585="nulová",J585,0)</f>
        <v>0</v>
      </c>
      <c r="BJ585" s="18" t="s">
        <v>80</v>
      </c>
      <c r="BK585" s="144">
        <f>ROUND(I585*H585,2)</f>
        <v>0</v>
      </c>
      <c r="BL585" s="18" t="s">
        <v>173</v>
      </c>
      <c r="BM585" s="143" t="s">
        <v>2860</v>
      </c>
    </row>
    <row r="586" spans="2:65" s="1" customFormat="1" ht="11.25">
      <c r="B586" s="33"/>
      <c r="D586" s="145" t="s">
        <v>175</v>
      </c>
      <c r="F586" s="146" t="s">
        <v>2861</v>
      </c>
      <c r="I586" s="147"/>
      <c r="L586" s="33"/>
      <c r="M586" s="148"/>
      <c r="T586" s="54"/>
      <c r="AT586" s="18" t="s">
        <v>175</v>
      </c>
      <c r="AU586" s="18" t="s">
        <v>82</v>
      </c>
    </row>
    <row r="587" spans="2:65" s="12" customFormat="1" ht="11.25">
      <c r="B587" s="149"/>
      <c r="D587" s="150" t="s">
        <v>177</v>
      </c>
      <c r="E587" s="151" t="s">
        <v>19</v>
      </c>
      <c r="F587" s="152" t="s">
        <v>2844</v>
      </c>
      <c r="H587" s="151" t="s">
        <v>19</v>
      </c>
      <c r="I587" s="153"/>
      <c r="L587" s="149"/>
      <c r="M587" s="154"/>
      <c r="T587" s="155"/>
      <c r="AT587" s="151" t="s">
        <v>177</v>
      </c>
      <c r="AU587" s="151" t="s">
        <v>82</v>
      </c>
      <c r="AV587" s="12" t="s">
        <v>80</v>
      </c>
      <c r="AW587" s="12" t="s">
        <v>33</v>
      </c>
      <c r="AX587" s="12" t="s">
        <v>72</v>
      </c>
      <c r="AY587" s="151" t="s">
        <v>166</v>
      </c>
    </row>
    <row r="588" spans="2:65" s="13" customFormat="1" ht="11.25">
      <c r="B588" s="156"/>
      <c r="D588" s="150" t="s">
        <v>177</v>
      </c>
      <c r="E588" s="157" t="s">
        <v>19</v>
      </c>
      <c r="F588" s="158" t="s">
        <v>2862</v>
      </c>
      <c r="H588" s="159">
        <v>15.4</v>
      </c>
      <c r="I588" s="160"/>
      <c r="L588" s="156"/>
      <c r="M588" s="161"/>
      <c r="T588" s="162"/>
      <c r="AT588" s="157" t="s">
        <v>177</v>
      </c>
      <c r="AU588" s="157" t="s">
        <v>82</v>
      </c>
      <c r="AV588" s="13" t="s">
        <v>82</v>
      </c>
      <c r="AW588" s="13" t="s">
        <v>33</v>
      </c>
      <c r="AX588" s="13" t="s">
        <v>80</v>
      </c>
      <c r="AY588" s="157" t="s">
        <v>166</v>
      </c>
    </row>
    <row r="589" spans="2:65" s="1" customFormat="1" ht="24.2" customHeight="1">
      <c r="B589" s="33"/>
      <c r="C589" s="132" t="s">
        <v>412</v>
      </c>
      <c r="D589" s="132" t="s">
        <v>168</v>
      </c>
      <c r="E589" s="133" t="s">
        <v>2863</v>
      </c>
      <c r="F589" s="134" t="s">
        <v>2864</v>
      </c>
      <c r="G589" s="135" t="s">
        <v>188</v>
      </c>
      <c r="H589" s="136">
        <v>15.4</v>
      </c>
      <c r="I589" s="137"/>
      <c r="J589" s="138">
        <f>ROUND(I589*H589,2)</f>
        <v>0</v>
      </c>
      <c r="K589" s="134" t="s">
        <v>172</v>
      </c>
      <c r="L589" s="33"/>
      <c r="M589" s="139" t="s">
        <v>19</v>
      </c>
      <c r="N589" s="140" t="s">
        <v>43</v>
      </c>
      <c r="P589" s="141">
        <f>O589*H589</f>
        <v>0</v>
      </c>
      <c r="Q589" s="141">
        <v>0</v>
      </c>
      <c r="R589" s="141">
        <f>Q589*H589</f>
        <v>0</v>
      </c>
      <c r="S589" s="141">
        <v>0</v>
      </c>
      <c r="T589" s="142">
        <f>S589*H589</f>
        <v>0</v>
      </c>
      <c r="AR589" s="143" t="s">
        <v>173</v>
      </c>
      <c r="AT589" s="143" t="s">
        <v>168</v>
      </c>
      <c r="AU589" s="143" t="s">
        <v>82</v>
      </c>
      <c r="AY589" s="18" t="s">
        <v>166</v>
      </c>
      <c r="BE589" s="144">
        <f>IF(N589="základní",J589,0)</f>
        <v>0</v>
      </c>
      <c r="BF589" s="144">
        <f>IF(N589="snížená",J589,0)</f>
        <v>0</v>
      </c>
      <c r="BG589" s="144">
        <f>IF(N589="zákl. přenesená",J589,0)</f>
        <v>0</v>
      </c>
      <c r="BH589" s="144">
        <f>IF(N589="sníž. přenesená",J589,0)</f>
        <v>0</v>
      </c>
      <c r="BI589" s="144">
        <f>IF(N589="nulová",J589,0)</f>
        <v>0</v>
      </c>
      <c r="BJ589" s="18" t="s">
        <v>80</v>
      </c>
      <c r="BK589" s="144">
        <f>ROUND(I589*H589,2)</f>
        <v>0</v>
      </c>
      <c r="BL589" s="18" t="s">
        <v>173</v>
      </c>
      <c r="BM589" s="143" t="s">
        <v>2865</v>
      </c>
    </row>
    <row r="590" spans="2:65" s="1" customFormat="1" ht="11.25">
      <c r="B590" s="33"/>
      <c r="D590" s="145" t="s">
        <v>175</v>
      </c>
      <c r="F590" s="146" t="s">
        <v>2866</v>
      </c>
      <c r="I590" s="147"/>
      <c r="L590" s="33"/>
      <c r="M590" s="148"/>
      <c r="T590" s="54"/>
      <c r="AT590" s="18" t="s">
        <v>175</v>
      </c>
      <c r="AU590" s="18" t="s">
        <v>82</v>
      </c>
    </row>
    <row r="591" spans="2:65" s="1" customFormat="1" ht="24.2" customHeight="1">
      <c r="B591" s="33"/>
      <c r="C591" s="132" t="s">
        <v>417</v>
      </c>
      <c r="D591" s="132" t="s">
        <v>168</v>
      </c>
      <c r="E591" s="133" t="s">
        <v>2867</v>
      </c>
      <c r="F591" s="134" t="s">
        <v>2868</v>
      </c>
      <c r="G591" s="135" t="s">
        <v>341</v>
      </c>
      <c r="H591" s="136">
        <v>0.10199999999999999</v>
      </c>
      <c r="I591" s="137"/>
      <c r="J591" s="138">
        <f>ROUND(I591*H591,2)</f>
        <v>0</v>
      </c>
      <c r="K591" s="134" t="s">
        <v>172</v>
      </c>
      <c r="L591" s="33"/>
      <c r="M591" s="139" t="s">
        <v>19</v>
      </c>
      <c r="N591" s="140" t="s">
        <v>43</v>
      </c>
      <c r="P591" s="141">
        <f>O591*H591</f>
        <v>0</v>
      </c>
      <c r="Q591" s="141">
        <v>1.06277</v>
      </c>
      <c r="R591" s="141">
        <f>Q591*H591</f>
        <v>0.10840253999999999</v>
      </c>
      <c r="S591" s="141">
        <v>0</v>
      </c>
      <c r="T591" s="142">
        <f>S591*H591</f>
        <v>0</v>
      </c>
      <c r="AR591" s="143" t="s">
        <v>173</v>
      </c>
      <c r="AT591" s="143" t="s">
        <v>168</v>
      </c>
      <c r="AU591" s="143" t="s">
        <v>82</v>
      </c>
      <c r="AY591" s="18" t="s">
        <v>166</v>
      </c>
      <c r="BE591" s="144">
        <f>IF(N591="základní",J591,0)</f>
        <v>0</v>
      </c>
      <c r="BF591" s="144">
        <f>IF(N591="snížená",J591,0)</f>
        <v>0</v>
      </c>
      <c r="BG591" s="144">
        <f>IF(N591="zákl. přenesená",J591,0)</f>
        <v>0</v>
      </c>
      <c r="BH591" s="144">
        <f>IF(N591="sníž. přenesená",J591,0)</f>
        <v>0</v>
      </c>
      <c r="BI591" s="144">
        <f>IF(N591="nulová",J591,0)</f>
        <v>0</v>
      </c>
      <c r="BJ591" s="18" t="s">
        <v>80</v>
      </c>
      <c r="BK591" s="144">
        <f>ROUND(I591*H591,2)</f>
        <v>0</v>
      </c>
      <c r="BL591" s="18" t="s">
        <v>173</v>
      </c>
      <c r="BM591" s="143" t="s">
        <v>2869</v>
      </c>
    </row>
    <row r="592" spans="2:65" s="1" customFormat="1" ht="11.25">
      <c r="B592" s="33"/>
      <c r="D592" s="145" t="s">
        <v>175</v>
      </c>
      <c r="F592" s="146" t="s">
        <v>2870</v>
      </c>
      <c r="I592" s="147"/>
      <c r="L592" s="33"/>
      <c r="M592" s="148"/>
      <c r="T592" s="54"/>
      <c r="AT592" s="18" t="s">
        <v>175</v>
      </c>
      <c r="AU592" s="18" t="s">
        <v>82</v>
      </c>
    </row>
    <row r="593" spans="2:65" s="12" customFormat="1" ht="11.25">
      <c r="B593" s="149"/>
      <c r="D593" s="150" t="s">
        <v>177</v>
      </c>
      <c r="E593" s="151" t="s">
        <v>19</v>
      </c>
      <c r="F593" s="152" t="s">
        <v>2871</v>
      </c>
      <c r="H593" s="151" t="s">
        <v>19</v>
      </c>
      <c r="I593" s="153"/>
      <c r="L593" s="149"/>
      <c r="M593" s="154"/>
      <c r="T593" s="155"/>
      <c r="AT593" s="151" t="s">
        <v>177</v>
      </c>
      <c r="AU593" s="151" t="s">
        <v>82</v>
      </c>
      <c r="AV593" s="12" t="s">
        <v>80</v>
      </c>
      <c r="AW593" s="12" t="s">
        <v>33</v>
      </c>
      <c r="AX593" s="12" t="s">
        <v>72</v>
      </c>
      <c r="AY593" s="151" t="s">
        <v>166</v>
      </c>
    </row>
    <row r="594" spans="2:65" s="12" customFormat="1" ht="11.25">
      <c r="B594" s="149"/>
      <c r="D594" s="150" t="s">
        <v>177</v>
      </c>
      <c r="E594" s="151" t="s">
        <v>19</v>
      </c>
      <c r="F594" s="152" t="s">
        <v>2500</v>
      </c>
      <c r="H594" s="151" t="s">
        <v>19</v>
      </c>
      <c r="I594" s="153"/>
      <c r="L594" s="149"/>
      <c r="M594" s="154"/>
      <c r="T594" s="155"/>
      <c r="AT594" s="151" t="s">
        <v>177</v>
      </c>
      <c r="AU594" s="151" t="s">
        <v>82</v>
      </c>
      <c r="AV594" s="12" t="s">
        <v>80</v>
      </c>
      <c r="AW594" s="12" t="s">
        <v>33</v>
      </c>
      <c r="AX594" s="12" t="s">
        <v>72</v>
      </c>
      <c r="AY594" s="151" t="s">
        <v>166</v>
      </c>
    </row>
    <row r="595" spans="2:65" s="13" customFormat="1" ht="11.25">
      <c r="B595" s="156"/>
      <c r="D595" s="150" t="s">
        <v>177</v>
      </c>
      <c r="E595" s="157" t="s">
        <v>19</v>
      </c>
      <c r="F595" s="158" t="s">
        <v>2872</v>
      </c>
      <c r="H595" s="159">
        <v>9.5000000000000001E-2</v>
      </c>
      <c r="I595" s="160"/>
      <c r="L595" s="156"/>
      <c r="M595" s="161"/>
      <c r="T595" s="162"/>
      <c r="AT595" s="157" t="s">
        <v>177</v>
      </c>
      <c r="AU595" s="157" t="s">
        <v>82</v>
      </c>
      <c r="AV595" s="13" t="s">
        <v>82</v>
      </c>
      <c r="AW595" s="13" t="s">
        <v>33</v>
      </c>
      <c r="AX595" s="13" t="s">
        <v>72</v>
      </c>
      <c r="AY595" s="157" t="s">
        <v>166</v>
      </c>
    </row>
    <row r="596" spans="2:65" s="12" customFormat="1" ht="11.25">
      <c r="B596" s="149"/>
      <c r="D596" s="150" t="s">
        <v>177</v>
      </c>
      <c r="E596" s="151" t="s">
        <v>19</v>
      </c>
      <c r="F596" s="152" t="s">
        <v>2519</v>
      </c>
      <c r="H596" s="151" t="s">
        <v>19</v>
      </c>
      <c r="I596" s="153"/>
      <c r="L596" s="149"/>
      <c r="M596" s="154"/>
      <c r="T596" s="155"/>
      <c r="AT596" s="151" t="s">
        <v>177</v>
      </c>
      <c r="AU596" s="151" t="s">
        <v>82</v>
      </c>
      <c r="AV596" s="12" t="s">
        <v>80</v>
      </c>
      <c r="AW596" s="12" t="s">
        <v>33</v>
      </c>
      <c r="AX596" s="12" t="s">
        <v>72</v>
      </c>
      <c r="AY596" s="151" t="s">
        <v>166</v>
      </c>
    </row>
    <row r="597" spans="2:65" s="13" customFormat="1" ht="11.25">
      <c r="B597" s="156"/>
      <c r="D597" s="150" t="s">
        <v>177</v>
      </c>
      <c r="E597" s="157" t="s">
        <v>19</v>
      </c>
      <c r="F597" s="158" t="s">
        <v>2873</v>
      </c>
      <c r="H597" s="159">
        <v>7.0000000000000001E-3</v>
      </c>
      <c r="I597" s="160"/>
      <c r="L597" s="156"/>
      <c r="M597" s="161"/>
      <c r="T597" s="162"/>
      <c r="AT597" s="157" t="s">
        <v>177</v>
      </c>
      <c r="AU597" s="157" t="s">
        <v>82</v>
      </c>
      <c r="AV597" s="13" t="s">
        <v>82</v>
      </c>
      <c r="AW597" s="13" t="s">
        <v>33</v>
      </c>
      <c r="AX597" s="13" t="s">
        <v>72</v>
      </c>
      <c r="AY597" s="157" t="s">
        <v>166</v>
      </c>
    </row>
    <row r="598" spans="2:65" s="14" customFormat="1" ht="11.25">
      <c r="B598" s="163"/>
      <c r="D598" s="150" t="s">
        <v>177</v>
      </c>
      <c r="E598" s="164" t="s">
        <v>19</v>
      </c>
      <c r="F598" s="165" t="s">
        <v>206</v>
      </c>
      <c r="H598" s="166">
        <v>0.10200000000000001</v>
      </c>
      <c r="I598" s="167"/>
      <c r="L598" s="163"/>
      <c r="M598" s="168"/>
      <c r="T598" s="169"/>
      <c r="AT598" s="164" t="s">
        <v>177</v>
      </c>
      <c r="AU598" s="164" t="s">
        <v>82</v>
      </c>
      <c r="AV598" s="14" t="s">
        <v>173</v>
      </c>
      <c r="AW598" s="14" t="s">
        <v>33</v>
      </c>
      <c r="AX598" s="14" t="s">
        <v>80</v>
      </c>
      <c r="AY598" s="164" t="s">
        <v>166</v>
      </c>
    </row>
    <row r="599" spans="2:65" s="1" customFormat="1" ht="24.2" customHeight="1">
      <c r="B599" s="33"/>
      <c r="C599" s="132" t="s">
        <v>427</v>
      </c>
      <c r="D599" s="132" t="s">
        <v>168</v>
      </c>
      <c r="E599" s="133" t="s">
        <v>2874</v>
      </c>
      <c r="F599" s="134" t="s">
        <v>2875</v>
      </c>
      <c r="G599" s="135" t="s">
        <v>197</v>
      </c>
      <c r="H599" s="136">
        <v>1.506</v>
      </c>
      <c r="I599" s="137"/>
      <c r="J599" s="138">
        <f>ROUND(I599*H599,2)</f>
        <v>0</v>
      </c>
      <c r="K599" s="134" t="s">
        <v>172</v>
      </c>
      <c r="L599" s="33"/>
      <c r="M599" s="139" t="s">
        <v>19</v>
      </c>
      <c r="N599" s="140" t="s">
        <v>43</v>
      </c>
      <c r="P599" s="141">
        <f>O599*H599</f>
        <v>0</v>
      </c>
      <c r="Q599" s="141">
        <v>0</v>
      </c>
      <c r="R599" s="141">
        <f>Q599*H599</f>
        <v>0</v>
      </c>
      <c r="S599" s="141">
        <v>0</v>
      </c>
      <c r="T599" s="142">
        <f>S599*H599</f>
        <v>0</v>
      </c>
      <c r="AR599" s="143" t="s">
        <v>173</v>
      </c>
      <c r="AT599" s="143" t="s">
        <v>168</v>
      </c>
      <c r="AU599" s="143" t="s">
        <v>82</v>
      </c>
      <c r="AY599" s="18" t="s">
        <v>166</v>
      </c>
      <c r="BE599" s="144">
        <f>IF(N599="základní",J599,0)</f>
        <v>0</v>
      </c>
      <c r="BF599" s="144">
        <f>IF(N599="snížená",J599,0)</f>
        <v>0</v>
      </c>
      <c r="BG599" s="144">
        <f>IF(N599="zákl. přenesená",J599,0)</f>
        <v>0</v>
      </c>
      <c r="BH599" s="144">
        <f>IF(N599="sníž. přenesená",J599,0)</f>
        <v>0</v>
      </c>
      <c r="BI599" s="144">
        <f>IF(N599="nulová",J599,0)</f>
        <v>0</v>
      </c>
      <c r="BJ599" s="18" t="s">
        <v>80</v>
      </c>
      <c r="BK599" s="144">
        <f>ROUND(I599*H599,2)</f>
        <v>0</v>
      </c>
      <c r="BL599" s="18" t="s">
        <v>173</v>
      </c>
      <c r="BM599" s="143" t="s">
        <v>2876</v>
      </c>
    </row>
    <row r="600" spans="2:65" s="1" customFormat="1" ht="11.25">
      <c r="B600" s="33"/>
      <c r="D600" s="145" t="s">
        <v>175</v>
      </c>
      <c r="F600" s="146" t="s">
        <v>2877</v>
      </c>
      <c r="I600" s="147"/>
      <c r="L600" s="33"/>
      <c r="M600" s="148"/>
      <c r="T600" s="54"/>
      <c r="AT600" s="18" t="s">
        <v>175</v>
      </c>
      <c r="AU600" s="18" t="s">
        <v>82</v>
      </c>
    </row>
    <row r="601" spans="2:65" s="12" customFormat="1" ht="11.25">
      <c r="B601" s="149"/>
      <c r="D601" s="150" t="s">
        <v>177</v>
      </c>
      <c r="E601" s="151" t="s">
        <v>19</v>
      </c>
      <c r="F601" s="152" t="s">
        <v>2500</v>
      </c>
      <c r="H601" s="151" t="s">
        <v>19</v>
      </c>
      <c r="I601" s="153"/>
      <c r="L601" s="149"/>
      <c r="M601" s="154"/>
      <c r="T601" s="155"/>
      <c r="AT601" s="151" t="s">
        <v>177</v>
      </c>
      <c r="AU601" s="151" t="s">
        <v>82</v>
      </c>
      <c r="AV601" s="12" t="s">
        <v>80</v>
      </c>
      <c r="AW601" s="12" t="s">
        <v>33</v>
      </c>
      <c r="AX601" s="12" t="s">
        <v>72</v>
      </c>
      <c r="AY601" s="151" t="s">
        <v>166</v>
      </c>
    </row>
    <row r="602" spans="2:65" s="12" customFormat="1" ht="11.25">
      <c r="B602" s="149"/>
      <c r="D602" s="150" t="s">
        <v>177</v>
      </c>
      <c r="E602" s="151" t="s">
        <v>19</v>
      </c>
      <c r="F602" s="152" t="s">
        <v>2878</v>
      </c>
      <c r="H602" s="151" t="s">
        <v>19</v>
      </c>
      <c r="I602" s="153"/>
      <c r="L602" s="149"/>
      <c r="M602" s="154"/>
      <c r="T602" s="155"/>
      <c r="AT602" s="151" t="s">
        <v>177</v>
      </c>
      <c r="AU602" s="151" t="s">
        <v>82</v>
      </c>
      <c r="AV602" s="12" t="s">
        <v>80</v>
      </c>
      <c r="AW602" s="12" t="s">
        <v>33</v>
      </c>
      <c r="AX602" s="12" t="s">
        <v>72</v>
      </c>
      <c r="AY602" s="151" t="s">
        <v>166</v>
      </c>
    </row>
    <row r="603" spans="2:65" s="13" customFormat="1" ht="11.25">
      <c r="B603" s="156"/>
      <c r="D603" s="150" t="s">
        <v>177</v>
      </c>
      <c r="E603" s="157" t="s">
        <v>19</v>
      </c>
      <c r="F603" s="158" t="s">
        <v>2879</v>
      </c>
      <c r="H603" s="159">
        <v>0.93600000000000005</v>
      </c>
      <c r="I603" s="160"/>
      <c r="L603" s="156"/>
      <c r="M603" s="161"/>
      <c r="T603" s="162"/>
      <c r="AT603" s="157" t="s">
        <v>177</v>
      </c>
      <c r="AU603" s="157" t="s">
        <v>82</v>
      </c>
      <c r="AV603" s="13" t="s">
        <v>82</v>
      </c>
      <c r="AW603" s="13" t="s">
        <v>33</v>
      </c>
      <c r="AX603" s="13" t="s">
        <v>72</v>
      </c>
      <c r="AY603" s="157" t="s">
        <v>166</v>
      </c>
    </row>
    <row r="604" spans="2:65" s="12" customFormat="1" ht="11.25">
      <c r="B604" s="149"/>
      <c r="D604" s="150" t="s">
        <v>177</v>
      </c>
      <c r="E604" s="151" t="s">
        <v>19</v>
      </c>
      <c r="F604" s="152" t="s">
        <v>2519</v>
      </c>
      <c r="H604" s="151" t="s">
        <v>19</v>
      </c>
      <c r="I604" s="153"/>
      <c r="L604" s="149"/>
      <c r="M604" s="154"/>
      <c r="T604" s="155"/>
      <c r="AT604" s="151" t="s">
        <v>177</v>
      </c>
      <c r="AU604" s="151" t="s">
        <v>82</v>
      </c>
      <c r="AV604" s="12" t="s">
        <v>80</v>
      </c>
      <c r="AW604" s="12" t="s">
        <v>33</v>
      </c>
      <c r="AX604" s="12" t="s">
        <v>72</v>
      </c>
      <c r="AY604" s="151" t="s">
        <v>166</v>
      </c>
    </row>
    <row r="605" spans="2:65" s="13" customFormat="1" ht="11.25">
      <c r="B605" s="156"/>
      <c r="D605" s="150" t="s">
        <v>177</v>
      </c>
      <c r="E605" s="157" t="s">
        <v>19</v>
      </c>
      <c r="F605" s="158" t="s">
        <v>2880</v>
      </c>
      <c r="H605" s="159">
        <v>0.56999999999999995</v>
      </c>
      <c r="I605" s="160"/>
      <c r="L605" s="156"/>
      <c r="M605" s="161"/>
      <c r="T605" s="162"/>
      <c r="AT605" s="157" t="s">
        <v>177</v>
      </c>
      <c r="AU605" s="157" t="s">
        <v>82</v>
      </c>
      <c r="AV605" s="13" t="s">
        <v>82</v>
      </c>
      <c r="AW605" s="13" t="s">
        <v>33</v>
      </c>
      <c r="AX605" s="13" t="s">
        <v>72</v>
      </c>
      <c r="AY605" s="157" t="s">
        <v>166</v>
      </c>
    </row>
    <row r="606" spans="2:65" s="14" customFormat="1" ht="11.25">
      <c r="B606" s="163"/>
      <c r="D606" s="150" t="s">
        <v>177</v>
      </c>
      <c r="E606" s="164" t="s">
        <v>19</v>
      </c>
      <c r="F606" s="165" t="s">
        <v>206</v>
      </c>
      <c r="H606" s="166">
        <v>1.506</v>
      </c>
      <c r="I606" s="167"/>
      <c r="L606" s="163"/>
      <c r="M606" s="168"/>
      <c r="T606" s="169"/>
      <c r="AT606" s="164" t="s">
        <v>177</v>
      </c>
      <c r="AU606" s="164" t="s">
        <v>82</v>
      </c>
      <c r="AV606" s="14" t="s">
        <v>173</v>
      </c>
      <c r="AW606" s="14" t="s">
        <v>33</v>
      </c>
      <c r="AX606" s="14" t="s">
        <v>80</v>
      </c>
      <c r="AY606" s="164" t="s">
        <v>166</v>
      </c>
    </row>
    <row r="607" spans="2:65" s="1" customFormat="1" ht="24.2" customHeight="1">
      <c r="B607" s="33"/>
      <c r="C607" s="132" t="s">
        <v>435</v>
      </c>
      <c r="D607" s="132" t="s">
        <v>168</v>
      </c>
      <c r="E607" s="133" t="s">
        <v>2881</v>
      </c>
      <c r="F607" s="134" t="s">
        <v>2882</v>
      </c>
      <c r="G607" s="135" t="s">
        <v>188</v>
      </c>
      <c r="H607" s="136">
        <v>23.1</v>
      </c>
      <c r="I607" s="137"/>
      <c r="J607" s="138">
        <f>ROUND(I607*H607,2)</f>
        <v>0</v>
      </c>
      <c r="K607" s="134" t="s">
        <v>172</v>
      </c>
      <c r="L607" s="33"/>
      <c r="M607" s="139" t="s">
        <v>19</v>
      </c>
      <c r="N607" s="140" t="s">
        <v>43</v>
      </c>
      <c r="P607" s="141">
        <f>O607*H607</f>
        <v>0</v>
      </c>
      <c r="Q607" s="141">
        <v>0</v>
      </c>
      <c r="R607" s="141">
        <f>Q607*H607</f>
        <v>0</v>
      </c>
      <c r="S607" s="141">
        <v>0</v>
      </c>
      <c r="T607" s="142">
        <f>S607*H607</f>
        <v>0</v>
      </c>
      <c r="AR607" s="143" t="s">
        <v>173</v>
      </c>
      <c r="AT607" s="143" t="s">
        <v>168</v>
      </c>
      <c r="AU607" s="143" t="s">
        <v>82</v>
      </c>
      <c r="AY607" s="18" t="s">
        <v>166</v>
      </c>
      <c r="BE607" s="144">
        <f>IF(N607="základní",J607,0)</f>
        <v>0</v>
      </c>
      <c r="BF607" s="144">
        <f>IF(N607="snížená",J607,0)</f>
        <v>0</v>
      </c>
      <c r="BG607" s="144">
        <f>IF(N607="zákl. přenesená",J607,0)</f>
        <v>0</v>
      </c>
      <c r="BH607" s="144">
        <f>IF(N607="sníž. přenesená",J607,0)</f>
        <v>0</v>
      </c>
      <c r="BI607" s="144">
        <f>IF(N607="nulová",J607,0)</f>
        <v>0</v>
      </c>
      <c r="BJ607" s="18" t="s">
        <v>80</v>
      </c>
      <c r="BK607" s="144">
        <f>ROUND(I607*H607,2)</f>
        <v>0</v>
      </c>
      <c r="BL607" s="18" t="s">
        <v>173</v>
      </c>
      <c r="BM607" s="143" t="s">
        <v>2883</v>
      </c>
    </row>
    <row r="608" spans="2:65" s="1" customFormat="1" ht="11.25">
      <c r="B608" s="33"/>
      <c r="D608" s="145" t="s">
        <v>175</v>
      </c>
      <c r="F608" s="146" t="s">
        <v>2884</v>
      </c>
      <c r="I608" s="147"/>
      <c r="L608" s="33"/>
      <c r="M608" s="148"/>
      <c r="T608" s="54"/>
      <c r="AT608" s="18" t="s">
        <v>175</v>
      </c>
      <c r="AU608" s="18" t="s">
        <v>82</v>
      </c>
    </row>
    <row r="609" spans="2:65" s="12" customFormat="1" ht="11.25">
      <c r="B609" s="149"/>
      <c r="D609" s="150" t="s">
        <v>177</v>
      </c>
      <c r="E609" s="151" t="s">
        <v>19</v>
      </c>
      <c r="F609" s="152" t="s">
        <v>2500</v>
      </c>
      <c r="H609" s="151" t="s">
        <v>19</v>
      </c>
      <c r="I609" s="153"/>
      <c r="L609" s="149"/>
      <c r="M609" s="154"/>
      <c r="T609" s="155"/>
      <c r="AT609" s="151" t="s">
        <v>177</v>
      </c>
      <c r="AU609" s="151" t="s">
        <v>82</v>
      </c>
      <c r="AV609" s="12" t="s">
        <v>80</v>
      </c>
      <c r="AW609" s="12" t="s">
        <v>33</v>
      </c>
      <c r="AX609" s="12" t="s">
        <v>72</v>
      </c>
      <c r="AY609" s="151" t="s">
        <v>166</v>
      </c>
    </row>
    <row r="610" spans="2:65" s="13" customFormat="1" ht="11.25">
      <c r="B610" s="156"/>
      <c r="D610" s="150" t="s">
        <v>177</v>
      </c>
      <c r="E610" s="157" t="s">
        <v>19</v>
      </c>
      <c r="F610" s="158" t="s">
        <v>2767</v>
      </c>
      <c r="H610" s="159">
        <v>11.7</v>
      </c>
      <c r="I610" s="160"/>
      <c r="L610" s="156"/>
      <c r="M610" s="161"/>
      <c r="T610" s="162"/>
      <c r="AT610" s="157" t="s">
        <v>177</v>
      </c>
      <c r="AU610" s="157" t="s">
        <v>82</v>
      </c>
      <c r="AV610" s="13" t="s">
        <v>82</v>
      </c>
      <c r="AW610" s="13" t="s">
        <v>33</v>
      </c>
      <c r="AX610" s="13" t="s">
        <v>72</v>
      </c>
      <c r="AY610" s="157" t="s">
        <v>166</v>
      </c>
    </row>
    <row r="611" spans="2:65" s="12" customFormat="1" ht="11.25">
      <c r="B611" s="149"/>
      <c r="D611" s="150" t="s">
        <v>177</v>
      </c>
      <c r="E611" s="151" t="s">
        <v>19</v>
      </c>
      <c r="F611" s="152" t="s">
        <v>2519</v>
      </c>
      <c r="H611" s="151" t="s">
        <v>19</v>
      </c>
      <c r="I611" s="153"/>
      <c r="L611" s="149"/>
      <c r="M611" s="154"/>
      <c r="T611" s="155"/>
      <c r="AT611" s="151" t="s">
        <v>177</v>
      </c>
      <c r="AU611" s="151" t="s">
        <v>82</v>
      </c>
      <c r="AV611" s="12" t="s">
        <v>80</v>
      </c>
      <c r="AW611" s="12" t="s">
        <v>33</v>
      </c>
      <c r="AX611" s="12" t="s">
        <v>72</v>
      </c>
      <c r="AY611" s="151" t="s">
        <v>166</v>
      </c>
    </row>
    <row r="612" spans="2:65" s="13" customFormat="1" ht="11.25">
      <c r="B612" s="156"/>
      <c r="D612" s="150" t="s">
        <v>177</v>
      </c>
      <c r="E612" s="157" t="s">
        <v>19</v>
      </c>
      <c r="F612" s="158" t="s">
        <v>2885</v>
      </c>
      <c r="H612" s="159">
        <v>11.4</v>
      </c>
      <c r="I612" s="160"/>
      <c r="L612" s="156"/>
      <c r="M612" s="161"/>
      <c r="T612" s="162"/>
      <c r="AT612" s="157" t="s">
        <v>177</v>
      </c>
      <c r="AU612" s="157" t="s">
        <v>82</v>
      </c>
      <c r="AV612" s="13" t="s">
        <v>82</v>
      </c>
      <c r="AW612" s="13" t="s">
        <v>33</v>
      </c>
      <c r="AX612" s="13" t="s">
        <v>72</v>
      </c>
      <c r="AY612" s="157" t="s">
        <v>166</v>
      </c>
    </row>
    <row r="613" spans="2:65" s="14" customFormat="1" ht="11.25">
      <c r="B613" s="163"/>
      <c r="D613" s="150" t="s">
        <v>177</v>
      </c>
      <c r="E613" s="164" t="s">
        <v>19</v>
      </c>
      <c r="F613" s="165" t="s">
        <v>206</v>
      </c>
      <c r="H613" s="166">
        <v>23.1</v>
      </c>
      <c r="I613" s="167"/>
      <c r="L613" s="163"/>
      <c r="M613" s="168"/>
      <c r="T613" s="169"/>
      <c r="AT613" s="164" t="s">
        <v>177</v>
      </c>
      <c r="AU613" s="164" t="s">
        <v>82</v>
      </c>
      <c r="AV613" s="14" t="s">
        <v>173</v>
      </c>
      <c r="AW613" s="14" t="s">
        <v>33</v>
      </c>
      <c r="AX613" s="14" t="s">
        <v>80</v>
      </c>
      <c r="AY613" s="164" t="s">
        <v>166</v>
      </c>
    </row>
    <row r="614" spans="2:65" s="1" customFormat="1" ht="49.15" customHeight="1">
      <c r="B614" s="33"/>
      <c r="C614" s="132" t="s">
        <v>444</v>
      </c>
      <c r="D614" s="132" t="s">
        <v>168</v>
      </c>
      <c r="E614" s="133" t="s">
        <v>2886</v>
      </c>
      <c r="F614" s="134" t="s">
        <v>2887</v>
      </c>
      <c r="G614" s="135" t="s">
        <v>307</v>
      </c>
      <c r="H614" s="136">
        <v>1</v>
      </c>
      <c r="I614" s="137"/>
      <c r="J614" s="138">
        <f>ROUND(I614*H614,2)</f>
        <v>0</v>
      </c>
      <c r="K614" s="134" t="s">
        <v>19</v>
      </c>
      <c r="L614" s="33"/>
      <c r="M614" s="139" t="s">
        <v>19</v>
      </c>
      <c r="N614" s="140" t="s">
        <v>43</v>
      </c>
      <c r="P614" s="141">
        <f>O614*H614</f>
        <v>0</v>
      </c>
      <c r="Q614" s="141">
        <v>0</v>
      </c>
      <c r="R614" s="141">
        <f>Q614*H614</f>
        <v>0</v>
      </c>
      <c r="S614" s="141">
        <v>0</v>
      </c>
      <c r="T614" s="142">
        <f>S614*H614</f>
        <v>0</v>
      </c>
      <c r="AR614" s="143" t="s">
        <v>173</v>
      </c>
      <c r="AT614" s="143" t="s">
        <v>168</v>
      </c>
      <c r="AU614" s="143" t="s">
        <v>82</v>
      </c>
      <c r="AY614" s="18" t="s">
        <v>166</v>
      </c>
      <c r="BE614" s="144">
        <f>IF(N614="základní",J614,0)</f>
        <v>0</v>
      </c>
      <c r="BF614" s="144">
        <f>IF(N614="snížená",J614,0)</f>
        <v>0</v>
      </c>
      <c r="BG614" s="144">
        <f>IF(N614="zákl. přenesená",J614,0)</f>
        <v>0</v>
      </c>
      <c r="BH614" s="144">
        <f>IF(N614="sníž. přenesená",J614,0)</f>
        <v>0</v>
      </c>
      <c r="BI614" s="144">
        <f>IF(N614="nulová",J614,0)</f>
        <v>0</v>
      </c>
      <c r="BJ614" s="18" t="s">
        <v>80</v>
      </c>
      <c r="BK614" s="144">
        <f>ROUND(I614*H614,2)</f>
        <v>0</v>
      </c>
      <c r="BL614" s="18" t="s">
        <v>173</v>
      </c>
      <c r="BM614" s="143" t="s">
        <v>2888</v>
      </c>
    </row>
    <row r="615" spans="2:65" s="12" customFormat="1" ht="11.25">
      <c r="B615" s="149"/>
      <c r="D615" s="150" t="s">
        <v>177</v>
      </c>
      <c r="E615" s="151" t="s">
        <v>19</v>
      </c>
      <c r="F615" s="152" t="s">
        <v>2519</v>
      </c>
      <c r="H615" s="151" t="s">
        <v>19</v>
      </c>
      <c r="I615" s="153"/>
      <c r="L615" s="149"/>
      <c r="M615" s="154"/>
      <c r="T615" s="155"/>
      <c r="AT615" s="151" t="s">
        <v>177</v>
      </c>
      <c r="AU615" s="151" t="s">
        <v>82</v>
      </c>
      <c r="AV615" s="12" t="s">
        <v>80</v>
      </c>
      <c r="AW615" s="12" t="s">
        <v>33</v>
      </c>
      <c r="AX615" s="12" t="s">
        <v>72</v>
      </c>
      <c r="AY615" s="151" t="s">
        <v>166</v>
      </c>
    </row>
    <row r="616" spans="2:65" s="13" customFormat="1" ht="11.25">
      <c r="B616" s="156"/>
      <c r="D616" s="150" t="s">
        <v>177</v>
      </c>
      <c r="E616" s="157" t="s">
        <v>19</v>
      </c>
      <c r="F616" s="158" t="s">
        <v>2889</v>
      </c>
      <c r="H616" s="159">
        <v>1</v>
      </c>
      <c r="I616" s="160"/>
      <c r="L616" s="156"/>
      <c r="M616" s="161"/>
      <c r="T616" s="162"/>
      <c r="AT616" s="157" t="s">
        <v>177</v>
      </c>
      <c r="AU616" s="157" t="s">
        <v>82</v>
      </c>
      <c r="AV616" s="13" t="s">
        <v>82</v>
      </c>
      <c r="AW616" s="13" t="s">
        <v>33</v>
      </c>
      <c r="AX616" s="13" t="s">
        <v>80</v>
      </c>
      <c r="AY616" s="157" t="s">
        <v>166</v>
      </c>
    </row>
    <row r="617" spans="2:65" s="1" customFormat="1" ht="49.15" customHeight="1">
      <c r="B617" s="33"/>
      <c r="C617" s="132" t="s">
        <v>450</v>
      </c>
      <c r="D617" s="132" t="s">
        <v>168</v>
      </c>
      <c r="E617" s="133" t="s">
        <v>2890</v>
      </c>
      <c r="F617" s="134" t="s">
        <v>2891</v>
      </c>
      <c r="G617" s="135" t="s">
        <v>307</v>
      </c>
      <c r="H617" s="136">
        <v>2</v>
      </c>
      <c r="I617" s="137"/>
      <c r="J617" s="138">
        <f>ROUND(I617*H617,2)</f>
        <v>0</v>
      </c>
      <c r="K617" s="134" t="s">
        <v>19</v>
      </c>
      <c r="L617" s="33"/>
      <c r="M617" s="139" t="s">
        <v>19</v>
      </c>
      <c r="N617" s="140" t="s">
        <v>43</v>
      </c>
      <c r="P617" s="141">
        <f>O617*H617</f>
        <v>0</v>
      </c>
      <c r="Q617" s="141">
        <v>0</v>
      </c>
      <c r="R617" s="141">
        <f>Q617*H617</f>
        <v>0</v>
      </c>
      <c r="S617" s="141">
        <v>0</v>
      </c>
      <c r="T617" s="142">
        <f>S617*H617</f>
        <v>0</v>
      </c>
      <c r="AR617" s="143" t="s">
        <v>173</v>
      </c>
      <c r="AT617" s="143" t="s">
        <v>168</v>
      </c>
      <c r="AU617" s="143" t="s">
        <v>82</v>
      </c>
      <c r="AY617" s="18" t="s">
        <v>166</v>
      </c>
      <c r="BE617" s="144">
        <f>IF(N617="základní",J617,0)</f>
        <v>0</v>
      </c>
      <c r="BF617" s="144">
        <f>IF(N617="snížená",J617,0)</f>
        <v>0</v>
      </c>
      <c r="BG617" s="144">
        <f>IF(N617="zákl. přenesená",J617,0)</f>
        <v>0</v>
      </c>
      <c r="BH617" s="144">
        <f>IF(N617="sníž. přenesená",J617,0)</f>
        <v>0</v>
      </c>
      <c r="BI617" s="144">
        <f>IF(N617="nulová",J617,0)</f>
        <v>0</v>
      </c>
      <c r="BJ617" s="18" t="s">
        <v>80</v>
      </c>
      <c r="BK617" s="144">
        <f>ROUND(I617*H617,2)</f>
        <v>0</v>
      </c>
      <c r="BL617" s="18" t="s">
        <v>173</v>
      </c>
      <c r="BM617" s="143" t="s">
        <v>2892</v>
      </c>
    </row>
    <row r="618" spans="2:65" s="12" customFormat="1" ht="11.25">
      <c r="B618" s="149"/>
      <c r="D618" s="150" t="s">
        <v>177</v>
      </c>
      <c r="E618" s="151" t="s">
        <v>19</v>
      </c>
      <c r="F618" s="152" t="s">
        <v>2500</v>
      </c>
      <c r="H618" s="151" t="s">
        <v>19</v>
      </c>
      <c r="I618" s="153"/>
      <c r="L618" s="149"/>
      <c r="M618" s="154"/>
      <c r="T618" s="155"/>
      <c r="AT618" s="151" t="s">
        <v>177</v>
      </c>
      <c r="AU618" s="151" t="s">
        <v>82</v>
      </c>
      <c r="AV618" s="12" t="s">
        <v>80</v>
      </c>
      <c r="AW618" s="12" t="s">
        <v>33</v>
      </c>
      <c r="AX618" s="12" t="s">
        <v>72</v>
      </c>
      <c r="AY618" s="151" t="s">
        <v>166</v>
      </c>
    </row>
    <row r="619" spans="2:65" s="13" customFormat="1" ht="11.25">
      <c r="B619" s="156"/>
      <c r="D619" s="150" t="s">
        <v>177</v>
      </c>
      <c r="E619" s="157" t="s">
        <v>19</v>
      </c>
      <c r="F619" s="158" t="s">
        <v>2893</v>
      </c>
      <c r="H619" s="159">
        <v>2</v>
      </c>
      <c r="I619" s="160"/>
      <c r="L619" s="156"/>
      <c r="M619" s="161"/>
      <c r="T619" s="162"/>
      <c r="AT619" s="157" t="s">
        <v>177</v>
      </c>
      <c r="AU619" s="157" t="s">
        <v>82</v>
      </c>
      <c r="AV619" s="13" t="s">
        <v>82</v>
      </c>
      <c r="AW619" s="13" t="s">
        <v>33</v>
      </c>
      <c r="AX619" s="13" t="s">
        <v>80</v>
      </c>
      <c r="AY619" s="157" t="s">
        <v>166</v>
      </c>
    </row>
    <row r="620" spans="2:65" s="1" customFormat="1" ht="49.15" customHeight="1">
      <c r="B620" s="33"/>
      <c r="C620" s="132" t="s">
        <v>455</v>
      </c>
      <c r="D620" s="132" t="s">
        <v>168</v>
      </c>
      <c r="E620" s="133" t="s">
        <v>902</v>
      </c>
      <c r="F620" s="134" t="s">
        <v>2894</v>
      </c>
      <c r="G620" s="135" t="s">
        <v>307</v>
      </c>
      <c r="H620" s="136">
        <v>2</v>
      </c>
      <c r="I620" s="137"/>
      <c r="J620" s="138">
        <f>ROUND(I620*H620,2)</f>
        <v>0</v>
      </c>
      <c r="K620" s="134" t="s">
        <v>19</v>
      </c>
      <c r="L620" s="33"/>
      <c r="M620" s="139" t="s">
        <v>19</v>
      </c>
      <c r="N620" s="140" t="s">
        <v>43</v>
      </c>
      <c r="P620" s="141">
        <f>O620*H620</f>
        <v>0</v>
      </c>
      <c r="Q620" s="141">
        <v>0</v>
      </c>
      <c r="R620" s="141">
        <f>Q620*H620</f>
        <v>0</v>
      </c>
      <c r="S620" s="141">
        <v>0</v>
      </c>
      <c r="T620" s="142">
        <f>S620*H620</f>
        <v>0</v>
      </c>
      <c r="AR620" s="143" t="s">
        <v>173</v>
      </c>
      <c r="AT620" s="143" t="s">
        <v>168</v>
      </c>
      <c r="AU620" s="143" t="s">
        <v>82</v>
      </c>
      <c r="AY620" s="18" t="s">
        <v>166</v>
      </c>
      <c r="BE620" s="144">
        <f>IF(N620="základní",J620,0)</f>
        <v>0</v>
      </c>
      <c r="BF620" s="144">
        <f>IF(N620="snížená",J620,0)</f>
        <v>0</v>
      </c>
      <c r="BG620" s="144">
        <f>IF(N620="zákl. přenesená",J620,0)</f>
        <v>0</v>
      </c>
      <c r="BH620" s="144">
        <f>IF(N620="sníž. přenesená",J620,0)</f>
        <v>0</v>
      </c>
      <c r="BI620" s="144">
        <f>IF(N620="nulová",J620,0)</f>
        <v>0</v>
      </c>
      <c r="BJ620" s="18" t="s">
        <v>80</v>
      </c>
      <c r="BK620" s="144">
        <f>ROUND(I620*H620,2)</f>
        <v>0</v>
      </c>
      <c r="BL620" s="18" t="s">
        <v>173</v>
      </c>
      <c r="BM620" s="143" t="s">
        <v>2895</v>
      </c>
    </row>
    <row r="621" spans="2:65" s="12" customFormat="1" ht="11.25">
      <c r="B621" s="149"/>
      <c r="D621" s="150" t="s">
        <v>177</v>
      </c>
      <c r="E621" s="151" t="s">
        <v>19</v>
      </c>
      <c r="F621" s="152" t="s">
        <v>2500</v>
      </c>
      <c r="H621" s="151" t="s">
        <v>19</v>
      </c>
      <c r="I621" s="153"/>
      <c r="L621" s="149"/>
      <c r="M621" s="154"/>
      <c r="T621" s="155"/>
      <c r="AT621" s="151" t="s">
        <v>177</v>
      </c>
      <c r="AU621" s="151" t="s">
        <v>82</v>
      </c>
      <c r="AV621" s="12" t="s">
        <v>80</v>
      </c>
      <c r="AW621" s="12" t="s">
        <v>33</v>
      </c>
      <c r="AX621" s="12" t="s">
        <v>72</v>
      </c>
      <c r="AY621" s="151" t="s">
        <v>166</v>
      </c>
    </row>
    <row r="622" spans="2:65" s="13" customFormat="1" ht="11.25">
      <c r="B622" s="156"/>
      <c r="D622" s="150" t="s">
        <v>177</v>
      </c>
      <c r="E622" s="157" t="s">
        <v>19</v>
      </c>
      <c r="F622" s="158" t="s">
        <v>2896</v>
      </c>
      <c r="H622" s="159">
        <v>2</v>
      </c>
      <c r="I622" s="160"/>
      <c r="L622" s="156"/>
      <c r="M622" s="161"/>
      <c r="T622" s="162"/>
      <c r="AT622" s="157" t="s">
        <v>177</v>
      </c>
      <c r="AU622" s="157" t="s">
        <v>82</v>
      </c>
      <c r="AV622" s="13" t="s">
        <v>82</v>
      </c>
      <c r="AW622" s="13" t="s">
        <v>33</v>
      </c>
      <c r="AX622" s="13" t="s">
        <v>72</v>
      </c>
      <c r="AY622" s="157" t="s">
        <v>166</v>
      </c>
    </row>
    <row r="623" spans="2:65" s="14" customFormat="1" ht="11.25">
      <c r="B623" s="163"/>
      <c r="D623" s="150" t="s">
        <v>177</v>
      </c>
      <c r="E623" s="164" t="s">
        <v>19</v>
      </c>
      <c r="F623" s="165" t="s">
        <v>206</v>
      </c>
      <c r="H623" s="166">
        <v>2</v>
      </c>
      <c r="I623" s="167"/>
      <c r="L623" s="163"/>
      <c r="M623" s="168"/>
      <c r="T623" s="169"/>
      <c r="AT623" s="164" t="s">
        <v>177</v>
      </c>
      <c r="AU623" s="164" t="s">
        <v>82</v>
      </c>
      <c r="AV623" s="14" t="s">
        <v>173</v>
      </c>
      <c r="AW623" s="14" t="s">
        <v>33</v>
      </c>
      <c r="AX623" s="14" t="s">
        <v>80</v>
      </c>
      <c r="AY623" s="164" t="s">
        <v>166</v>
      </c>
    </row>
    <row r="624" spans="2:65" s="1" customFormat="1" ht="49.15" customHeight="1">
      <c r="B624" s="33"/>
      <c r="C624" s="132" t="s">
        <v>463</v>
      </c>
      <c r="D624" s="132" t="s">
        <v>168</v>
      </c>
      <c r="E624" s="133" t="s">
        <v>912</v>
      </c>
      <c r="F624" s="134" t="s">
        <v>2897</v>
      </c>
      <c r="G624" s="135" t="s">
        <v>307</v>
      </c>
      <c r="H624" s="136">
        <v>1</v>
      </c>
      <c r="I624" s="137"/>
      <c r="J624" s="138">
        <f>ROUND(I624*H624,2)</f>
        <v>0</v>
      </c>
      <c r="K624" s="134" t="s">
        <v>19</v>
      </c>
      <c r="L624" s="33"/>
      <c r="M624" s="139" t="s">
        <v>19</v>
      </c>
      <c r="N624" s="140" t="s">
        <v>43</v>
      </c>
      <c r="P624" s="141">
        <f>O624*H624</f>
        <v>0</v>
      </c>
      <c r="Q624" s="141">
        <v>0</v>
      </c>
      <c r="R624" s="141">
        <f>Q624*H624</f>
        <v>0</v>
      </c>
      <c r="S624" s="141">
        <v>0</v>
      </c>
      <c r="T624" s="142">
        <f>S624*H624</f>
        <v>0</v>
      </c>
      <c r="AR624" s="143" t="s">
        <v>173</v>
      </c>
      <c r="AT624" s="143" t="s">
        <v>168</v>
      </c>
      <c r="AU624" s="143" t="s">
        <v>82</v>
      </c>
      <c r="AY624" s="18" t="s">
        <v>166</v>
      </c>
      <c r="BE624" s="144">
        <f>IF(N624="základní",J624,0)</f>
        <v>0</v>
      </c>
      <c r="BF624" s="144">
        <f>IF(N624="snížená",J624,0)</f>
        <v>0</v>
      </c>
      <c r="BG624" s="144">
        <f>IF(N624="zákl. přenesená",J624,0)</f>
        <v>0</v>
      </c>
      <c r="BH624" s="144">
        <f>IF(N624="sníž. přenesená",J624,0)</f>
        <v>0</v>
      </c>
      <c r="BI624" s="144">
        <f>IF(N624="nulová",J624,0)</f>
        <v>0</v>
      </c>
      <c r="BJ624" s="18" t="s">
        <v>80</v>
      </c>
      <c r="BK624" s="144">
        <f>ROUND(I624*H624,2)</f>
        <v>0</v>
      </c>
      <c r="BL624" s="18" t="s">
        <v>173</v>
      </c>
      <c r="BM624" s="143" t="s">
        <v>2898</v>
      </c>
    </row>
    <row r="625" spans="2:65" s="12" customFormat="1" ht="11.25">
      <c r="B625" s="149"/>
      <c r="D625" s="150" t="s">
        <v>177</v>
      </c>
      <c r="E625" s="151" t="s">
        <v>19</v>
      </c>
      <c r="F625" s="152" t="s">
        <v>2519</v>
      </c>
      <c r="H625" s="151" t="s">
        <v>19</v>
      </c>
      <c r="I625" s="153"/>
      <c r="L625" s="149"/>
      <c r="M625" s="154"/>
      <c r="T625" s="155"/>
      <c r="AT625" s="151" t="s">
        <v>177</v>
      </c>
      <c r="AU625" s="151" t="s">
        <v>82</v>
      </c>
      <c r="AV625" s="12" t="s">
        <v>80</v>
      </c>
      <c r="AW625" s="12" t="s">
        <v>33</v>
      </c>
      <c r="AX625" s="12" t="s">
        <v>72</v>
      </c>
      <c r="AY625" s="151" t="s">
        <v>166</v>
      </c>
    </row>
    <row r="626" spans="2:65" s="13" customFormat="1" ht="11.25">
      <c r="B626" s="156"/>
      <c r="D626" s="150" t="s">
        <v>177</v>
      </c>
      <c r="E626" s="157" t="s">
        <v>19</v>
      </c>
      <c r="F626" s="158" t="s">
        <v>2889</v>
      </c>
      <c r="H626" s="159">
        <v>1</v>
      </c>
      <c r="I626" s="160"/>
      <c r="L626" s="156"/>
      <c r="M626" s="161"/>
      <c r="T626" s="162"/>
      <c r="AT626" s="157" t="s">
        <v>177</v>
      </c>
      <c r="AU626" s="157" t="s">
        <v>82</v>
      </c>
      <c r="AV626" s="13" t="s">
        <v>82</v>
      </c>
      <c r="AW626" s="13" t="s">
        <v>33</v>
      </c>
      <c r="AX626" s="13" t="s">
        <v>80</v>
      </c>
      <c r="AY626" s="157" t="s">
        <v>166</v>
      </c>
    </row>
    <row r="627" spans="2:65" s="1" customFormat="1" ht="49.15" customHeight="1">
      <c r="B627" s="33"/>
      <c r="C627" s="132" t="s">
        <v>469</v>
      </c>
      <c r="D627" s="132" t="s">
        <v>168</v>
      </c>
      <c r="E627" s="133" t="s">
        <v>2899</v>
      </c>
      <c r="F627" s="134" t="s">
        <v>2900</v>
      </c>
      <c r="G627" s="135" t="s">
        <v>307</v>
      </c>
      <c r="H627" s="136">
        <v>2</v>
      </c>
      <c r="I627" s="137"/>
      <c r="J627" s="138">
        <f>ROUND(I627*H627,2)</f>
        <v>0</v>
      </c>
      <c r="K627" s="134" t="s">
        <v>19</v>
      </c>
      <c r="L627" s="33"/>
      <c r="M627" s="139" t="s">
        <v>19</v>
      </c>
      <c r="N627" s="140" t="s">
        <v>43</v>
      </c>
      <c r="P627" s="141">
        <f>O627*H627</f>
        <v>0</v>
      </c>
      <c r="Q627" s="141">
        <v>0</v>
      </c>
      <c r="R627" s="141">
        <f>Q627*H627</f>
        <v>0</v>
      </c>
      <c r="S627" s="141">
        <v>0</v>
      </c>
      <c r="T627" s="142">
        <f>S627*H627</f>
        <v>0</v>
      </c>
      <c r="AR627" s="143" t="s">
        <v>173</v>
      </c>
      <c r="AT627" s="143" t="s">
        <v>168</v>
      </c>
      <c r="AU627" s="143" t="s">
        <v>82</v>
      </c>
      <c r="AY627" s="18" t="s">
        <v>166</v>
      </c>
      <c r="BE627" s="144">
        <f>IF(N627="základní",J627,0)</f>
        <v>0</v>
      </c>
      <c r="BF627" s="144">
        <f>IF(N627="snížená",J627,0)</f>
        <v>0</v>
      </c>
      <c r="BG627" s="144">
        <f>IF(N627="zákl. přenesená",J627,0)</f>
        <v>0</v>
      </c>
      <c r="BH627" s="144">
        <f>IF(N627="sníž. přenesená",J627,0)</f>
        <v>0</v>
      </c>
      <c r="BI627" s="144">
        <f>IF(N627="nulová",J627,0)</f>
        <v>0</v>
      </c>
      <c r="BJ627" s="18" t="s">
        <v>80</v>
      </c>
      <c r="BK627" s="144">
        <f>ROUND(I627*H627,2)</f>
        <v>0</v>
      </c>
      <c r="BL627" s="18" t="s">
        <v>173</v>
      </c>
      <c r="BM627" s="143" t="s">
        <v>2901</v>
      </c>
    </row>
    <row r="628" spans="2:65" s="12" customFormat="1" ht="11.25">
      <c r="B628" s="149"/>
      <c r="D628" s="150" t="s">
        <v>177</v>
      </c>
      <c r="E628" s="151" t="s">
        <v>19</v>
      </c>
      <c r="F628" s="152" t="s">
        <v>2519</v>
      </c>
      <c r="H628" s="151" t="s">
        <v>19</v>
      </c>
      <c r="I628" s="153"/>
      <c r="L628" s="149"/>
      <c r="M628" s="154"/>
      <c r="T628" s="155"/>
      <c r="AT628" s="151" t="s">
        <v>177</v>
      </c>
      <c r="AU628" s="151" t="s">
        <v>82</v>
      </c>
      <c r="AV628" s="12" t="s">
        <v>80</v>
      </c>
      <c r="AW628" s="12" t="s">
        <v>33</v>
      </c>
      <c r="AX628" s="12" t="s">
        <v>72</v>
      </c>
      <c r="AY628" s="151" t="s">
        <v>166</v>
      </c>
    </row>
    <row r="629" spans="2:65" s="13" customFormat="1" ht="11.25">
      <c r="B629" s="156"/>
      <c r="D629" s="150" t="s">
        <v>177</v>
      </c>
      <c r="E629" s="157" t="s">
        <v>19</v>
      </c>
      <c r="F629" s="158" t="s">
        <v>2902</v>
      </c>
      <c r="H629" s="159">
        <v>2</v>
      </c>
      <c r="I629" s="160"/>
      <c r="L629" s="156"/>
      <c r="M629" s="161"/>
      <c r="T629" s="162"/>
      <c r="AT629" s="157" t="s">
        <v>177</v>
      </c>
      <c r="AU629" s="157" t="s">
        <v>82</v>
      </c>
      <c r="AV629" s="13" t="s">
        <v>82</v>
      </c>
      <c r="AW629" s="13" t="s">
        <v>33</v>
      </c>
      <c r="AX629" s="13" t="s">
        <v>80</v>
      </c>
      <c r="AY629" s="157" t="s">
        <v>166</v>
      </c>
    </row>
    <row r="630" spans="2:65" s="1" customFormat="1" ht="37.9" customHeight="1">
      <c r="B630" s="33"/>
      <c r="C630" s="132" t="s">
        <v>482</v>
      </c>
      <c r="D630" s="132" t="s">
        <v>168</v>
      </c>
      <c r="E630" s="133" t="s">
        <v>2903</v>
      </c>
      <c r="F630" s="134" t="s">
        <v>2904</v>
      </c>
      <c r="G630" s="135" t="s">
        <v>307</v>
      </c>
      <c r="H630" s="136">
        <v>1</v>
      </c>
      <c r="I630" s="137"/>
      <c r="J630" s="138">
        <f>ROUND(I630*H630,2)</f>
        <v>0</v>
      </c>
      <c r="K630" s="134" t="s">
        <v>19</v>
      </c>
      <c r="L630" s="33"/>
      <c r="M630" s="139" t="s">
        <v>19</v>
      </c>
      <c r="N630" s="140" t="s">
        <v>43</v>
      </c>
      <c r="P630" s="141">
        <f>O630*H630</f>
        <v>0</v>
      </c>
      <c r="Q630" s="141">
        <v>0</v>
      </c>
      <c r="R630" s="141">
        <f>Q630*H630</f>
        <v>0</v>
      </c>
      <c r="S630" s="141">
        <v>0</v>
      </c>
      <c r="T630" s="142">
        <f>S630*H630</f>
        <v>0</v>
      </c>
      <c r="AR630" s="143" t="s">
        <v>173</v>
      </c>
      <c r="AT630" s="143" t="s">
        <v>168</v>
      </c>
      <c r="AU630" s="143" t="s">
        <v>82</v>
      </c>
      <c r="AY630" s="18" t="s">
        <v>166</v>
      </c>
      <c r="BE630" s="144">
        <f>IF(N630="základní",J630,0)</f>
        <v>0</v>
      </c>
      <c r="BF630" s="144">
        <f>IF(N630="snížená",J630,0)</f>
        <v>0</v>
      </c>
      <c r="BG630" s="144">
        <f>IF(N630="zákl. přenesená",J630,0)</f>
        <v>0</v>
      </c>
      <c r="BH630" s="144">
        <f>IF(N630="sníž. přenesená",J630,0)</f>
        <v>0</v>
      </c>
      <c r="BI630" s="144">
        <f>IF(N630="nulová",J630,0)</f>
        <v>0</v>
      </c>
      <c r="BJ630" s="18" t="s">
        <v>80</v>
      </c>
      <c r="BK630" s="144">
        <f>ROUND(I630*H630,2)</f>
        <v>0</v>
      </c>
      <c r="BL630" s="18" t="s">
        <v>173</v>
      </c>
      <c r="BM630" s="143" t="s">
        <v>2905</v>
      </c>
    </row>
    <row r="631" spans="2:65" s="12" customFormat="1" ht="11.25">
      <c r="B631" s="149"/>
      <c r="D631" s="150" t="s">
        <v>177</v>
      </c>
      <c r="E631" s="151" t="s">
        <v>19</v>
      </c>
      <c r="F631" s="152" t="s">
        <v>2519</v>
      </c>
      <c r="H631" s="151" t="s">
        <v>19</v>
      </c>
      <c r="I631" s="153"/>
      <c r="L631" s="149"/>
      <c r="M631" s="154"/>
      <c r="T631" s="155"/>
      <c r="AT631" s="151" t="s">
        <v>177</v>
      </c>
      <c r="AU631" s="151" t="s">
        <v>82</v>
      </c>
      <c r="AV631" s="12" t="s">
        <v>80</v>
      </c>
      <c r="AW631" s="12" t="s">
        <v>33</v>
      </c>
      <c r="AX631" s="12" t="s">
        <v>72</v>
      </c>
      <c r="AY631" s="151" t="s">
        <v>166</v>
      </c>
    </row>
    <row r="632" spans="2:65" s="13" customFormat="1" ht="11.25">
      <c r="B632" s="156"/>
      <c r="D632" s="150" t="s">
        <v>177</v>
      </c>
      <c r="E632" s="157" t="s">
        <v>19</v>
      </c>
      <c r="F632" s="158" t="s">
        <v>80</v>
      </c>
      <c r="H632" s="159">
        <v>1</v>
      </c>
      <c r="I632" s="160"/>
      <c r="L632" s="156"/>
      <c r="M632" s="161"/>
      <c r="T632" s="162"/>
      <c r="AT632" s="157" t="s">
        <v>177</v>
      </c>
      <c r="AU632" s="157" t="s">
        <v>82</v>
      </c>
      <c r="AV632" s="13" t="s">
        <v>82</v>
      </c>
      <c r="AW632" s="13" t="s">
        <v>33</v>
      </c>
      <c r="AX632" s="13" t="s">
        <v>80</v>
      </c>
      <c r="AY632" s="157" t="s">
        <v>166</v>
      </c>
    </row>
    <row r="633" spans="2:65" s="11" customFormat="1" ht="22.9" customHeight="1">
      <c r="B633" s="120"/>
      <c r="D633" s="121" t="s">
        <v>71</v>
      </c>
      <c r="E633" s="130" t="s">
        <v>207</v>
      </c>
      <c r="F633" s="130" t="s">
        <v>955</v>
      </c>
      <c r="I633" s="123"/>
      <c r="J633" s="131">
        <f>BK633</f>
        <v>0</v>
      </c>
      <c r="L633" s="120"/>
      <c r="M633" s="125"/>
      <c r="P633" s="126">
        <f>SUM(P634:P644)</f>
        <v>0</v>
      </c>
      <c r="R633" s="126">
        <f>SUM(R634:R644)</f>
        <v>0</v>
      </c>
      <c r="T633" s="127">
        <f>SUM(T634:T644)</f>
        <v>0</v>
      </c>
      <c r="AR633" s="121" t="s">
        <v>80</v>
      </c>
      <c r="AT633" s="128" t="s">
        <v>71</v>
      </c>
      <c r="AU633" s="128" t="s">
        <v>80</v>
      </c>
      <c r="AY633" s="121" t="s">
        <v>166</v>
      </c>
      <c r="BK633" s="129">
        <f>SUM(BK634:BK644)</f>
        <v>0</v>
      </c>
    </row>
    <row r="634" spans="2:65" s="1" customFormat="1" ht="37.9" customHeight="1">
      <c r="B634" s="33"/>
      <c r="C634" s="132" t="s">
        <v>489</v>
      </c>
      <c r="D634" s="132" t="s">
        <v>168</v>
      </c>
      <c r="E634" s="133" t="s">
        <v>2906</v>
      </c>
      <c r="F634" s="134" t="s">
        <v>2907</v>
      </c>
      <c r="G634" s="135" t="s">
        <v>188</v>
      </c>
      <c r="H634" s="136">
        <v>81.599999999999994</v>
      </c>
      <c r="I634" s="137"/>
      <c r="J634" s="138">
        <f>ROUND(I634*H634,2)</f>
        <v>0</v>
      </c>
      <c r="K634" s="134" t="s">
        <v>172</v>
      </c>
      <c r="L634" s="33"/>
      <c r="M634" s="139" t="s">
        <v>19</v>
      </c>
      <c r="N634" s="140" t="s">
        <v>43</v>
      </c>
      <c r="P634" s="141">
        <f>O634*H634</f>
        <v>0</v>
      </c>
      <c r="Q634" s="141">
        <v>0</v>
      </c>
      <c r="R634" s="141">
        <f>Q634*H634</f>
        <v>0</v>
      </c>
      <c r="S634" s="141">
        <v>0</v>
      </c>
      <c r="T634" s="142">
        <f>S634*H634</f>
        <v>0</v>
      </c>
      <c r="AR634" s="143" t="s">
        <v>173</v>
      </c>
      <c r="AT634" s="143" t="s">
        <v>168</v>
      </c>
      <c r="AU634" s="143" t="s">
        <v>82</v>
      </c>
      <c r="AY634" s="18" t="s">
        <v>166</v>
      </c>
      <c r="BE634" s="144">
        <f>IF(N634="základní",J634,0)</f>
        <v>0</v>
      </c>
      <c r="BF634" s="144">
        <f>IF(N634="snížená",J634,0)</f>
        <v>0</v>
      </c>
      <c r="BG634" s="144">
        <f>IF(N634="zákl. přenesená",J634,0)</f>
        <v>0</v>
      </c>
      <c r="BH634" s="144">
        <f>IF(N634="sníž. přenesená",J634,0)</f>
        <v>0</v>
      </c>
      <c r="BI634" s="144">
        <f>IF(N634="nulová",J634,0)</f>
        <v>0</v>
      </c>
      <c r="BJ634" s="18" t="s">
        <v>80</v>
      </c>
      <c r="BK634" s="144">
        <f>ROUND(I634*H634,2)</f>
        <v>0</v>
      </c>
      <c r="BL634" s="18" t="s">
        <v>173</v>
      </c>
      <c r="BM634" s="143" t="s">
        <v>2908</v>
      </c>
    </row>
    <row r="635" spans="2:65" s="1" customFormat="1" ht="11.25">
      <c r="B635" s="33"/>
      <c r="D635" s="145" t="s">
        <v>175</v>
      </c>
      <c r="F635" s="146" t="s">
        <v>2909</v>
      </c>
      <c r="I635" s="147"/>
      <c r="L635" s="33"/>
      <c r="M635" s="148"/>
      <c r="T635" s="54"/>
      <c r="AT635" s="18" t="s">
        <v>175</v>
      </c>
      <c r="AU635" s="18" t="s">
        <v>82</v>
      </c>
    </row>
    <row r="636" spans="2:65" s="12" customFormat="1" ht="11.25">
      <c r="B636" s="149"/>
      <c r="D636" s="150" t="s">
        <v>177</v>
      </c>
      <c r="E636" s="151" t="s">
        <v>19</v>
      </c>
      <c r="F636" s="152" t="s">
        <v>191</v>
      </c>
      <c r="H636" s="151" t="s">
        <v>19</v>
      </c>
      <c r="I636" s="153"/>
      <c r="L636" s="149"/>
      <c r="M636" s="154"/>
      <c r="T636" s="155"/>
      <c r="AT636" s="151" t="s">
        <v>177</v>
      </c>
      <c r="AU636" s="151" t="s">
        <v>82</v>
      </c>
      <c r="AV636" s="12" t="s">
        <v>80</v>
      </c>
      <c r="AW636" s="12" t="s">
        <v>33</v>
      </c>
      <c r="AX636" s="12" t="s">
        <v>72</v>
      </c>
      <c r="AY636" s="151" t="s">
        <v>166</v>
      </c>
    </row>
    <row r="637" spans="2:65" s="12" customFormat="1" ht="11.25">
      <c r="B637" s="149"/>
      <c r="D637" s="150" t="s">
        <v>177</v>
      </c>
      <c r="E637" s="151" t="s">
        <v>19</v>
      </c>
      <c r="F637" s="152" t="s">
        <v>192</v>
      </c>
      <c r="H637" s="151" t="s">
        <v>19</v>
      </c>
      <c r="I637" s="153"/>
      <c r="L637" s="149"/>
      <c r="M637" s="154"/>
      <c r="T637" s="155"/>
      <c r="AT637" s="151" t="s">
        <v>177</v>
      </c>
      <c r="AU637" s="151" t="s">
        <v>82</v>
      </c>
      <c r="AV637" s="12" t="s">
        <v>80</v>
      </c>
      <c r="AW637" s="12" t="s">
        <v>33</v>
      </c>
      <c r="AX637" s="12" t="s">
        <v>72</v>
      </c>
      <c r="AY637" s="151" t="s">
        <v>166</v>
      </c>
    </row>
    <row r="638" spans="2:65" s="12" customFormat="1" ht="11.25">
      <c r="B638" s="149"/>
      <c r="D638" s="150" t="s">
        <v>177</v>
      </c>
      <c r="E638" s="151" t="s">
        <v>19</v>
      </c>
      <c r="F638" s="152" t="s">
        <v>2910</v>
      </c>
      <c r="H638" s="151" t="s">
        <v>19</v>
      </c>
      <c r="I638" s="153"/>
      <c r="L638" s="149"/>
      <c r="M638" s="154"/>
      <c r="T638" s="155"/>
      <c r="AT638" s="151" t="s">
        <v>177</v>
      </c>
      <c r="AU638" s="151" t="s">
        <v>82</v>
      </c>
      <c r="AV638" s="12" t="s">
        <v>80</v>
      </c>
      <c r="AW638" s="12" t="s">
        <v>33</v>
      </c>
      <c r="AX638" s="12" t="s">
        <v>72</v>
      </c>
      <c r="AY638" s="151" t="s">
        <v>166</v>
      </c>
    </row>
    <row r="639" spans="2:65" s="12" customFormat="1" ht="11.25">
      <c r="B639" s="149"/>
      <c r="D639" s="150" t="s">
        <v>177</v>
      </c>
      <c r="E639" s="151" t="s">
        <v>19</v>
      </c>
      <c r="F639" s="152" t="s">
        <v>2911</v>
      </c>
      <c r="H639" s="151" t="s">
        <v>19</v>
      </c>
      <c r="I639" s="153"/>
      <c r="L639" s="149"/>
      <c r="M639" s="154"/>
      <c r="T639" s="155"/>
      <c r="AT639" s="151" t="s">
        <v>177</v>
      </c>
      <c r="AU639" s="151" t="s">
        <v>82</v>
      </c>
      <c r="AV639" s="12" t="s">
        <v>80</v>
      </c>
      <c r="AW639" s="12" t="s">
        <v>33</v>
      </c>
      <c r="AX639" s="12" t="s">
        <v>72</v>
      </c>
      <c r="AY639" s="151" t="s">
        <v>166</v>
      </c>
    </row>
    <row r="640" spans="2:65" s="13" customFormat="1" ht="11.25">
      <c r="B640" s="156"/>
      <c r="D640" s="150" t="s">
        <v>177</v>
      </c>
      <c r="E640" s="157" t="s">
        <v>19</v>
      </c>
      <c r="F640" s="158" t="s">
        <v>2912</v>
      </c>
      <c r="H640" s="159">
        <v>12</v>
      </c>
      <c r="I640" s="160"/>
      <c r="L640" s="156"/>
      <c r="M640" s="161"/>
      <c r="T640" s="162"/>
      <c r="AT640" s="157" t="s">
        <v>177</v>
      </c>
      <c r="AU640" s="157" t="s">
        <v>82</v>
      </c>
      <c r="AV640" s="13" t="s">
        <v>82</v>
      </c>
      <c r="AW640" s="13" t="s">
        <v>33</v>
      </c>
      <c r="AX640" s="13" t="s">
        <v>72</v>
      </c>
      <c r="AY640" s="157" t="s">
        <v>166</v>
      </c>
    </row>
    <row r="641" spans="2:65" s="13" customFormat="1" ht="11.25">
      <c r="B641" s="156"/>
      <c r="D641" s="150" t="s">
        <v>177</v>
      </c>
      <c r="E641" s="157" t="s">
        <v>19</v>
      </c>
      <c r="F641" s="158" t="s">
        <v>2913</v>
      </c>
      <c r="H641" s="159">
        <v>57.6</v>
      </c>
      <c r="I641" s="160"/>
      <c r="L641" s="156"/>
      <c r="M641" s="161"/>
      <c r="T641" s="162"/>
      <c r="AT641" s="157" t="s">
        <v>177</v>
      </c>
      <c r="AU641" s="157" t="s">
        <v>82</v>
      </c>
      <c r="AV641" s="13" t="s">
        <v>82</v>
      </c>
      <c r="AW641" s="13" t="s">
        <v>33</v>
      </c>
      <c r="AX641" s="13" t="s">
        <v>72</v>
      </c>
      <c r="AY641" s="157" t="s">
        <v>166</v>
      </c>
    </row>
    <row r="642" spans="2:65" s="13" customFormat="1" ht="11.25">
      <c r="B642" s="156"/>
      <c r="D642" s="150" t="s">
        <v>177</v>
      </c>
      <c r="E642" s="157" t="s">
        <v>19</v>
      </c>
      <c r="F642" s="158" t="s">
        <v>2914</v>
      </c>
      <c r="H642" s="159">
        <v>7.2</v>
      </c>
      <c r="I642" s="160"/>
      <c r="L642" s="156"/>
      <c r="M642" s="161"/>
      <c r="T642" s="162"/>
      <c r="AT642" s="157" t="s">
        <v>177</v>
      </c>
      <c r="AU642" s="157" t="s">
        <v>82</v>
      </c>
      <c r="AV642" s="13" t="s">
        <v>82</v>
      </c>
      <c r="AW642" s="13" t="s">
        <v>33</v>
      </c>
      <c r="AX642" s="13" t="s">
        <v>72</v>
      </c>
      <c r="AY642" s="157" t="s">
        <v>166</v>
      </c>
    </row>
    <row r="643" spans="2:65" s="13" customFormat="1" ht="11.25">
      <c r="B643" s="156"/>
      <c r="D643" s="150" t="s">
        <v>177</v>
      </c>
      <c r="E643" s="157" t="s">
        <v>19</v>
      </c>
      <c r="F643" s="158" t="s">
        <v>2915</v>
      </c>
      <c r="H643" s="159">
        <v>4.8</v>
      </c>
      <c r="I643" s="160"/>
      <c r="L643" s="156"/>
      <c r="M643" s="161"/>
      <c r="T643" s="162"/>
      <c r="AT643" s="157" t="s">
        <v>177</v>
      </c>
      <c r="AU643" s="157" t="s">
        <v>82</v>
      </c>
      <c r="AV643" s="13" t="s">
        <v>82</v>
      </c>
      <c r="AW643" s="13" t="s">
        <v>33</v>
      </c>
      <c r="AX643" s="13" t="s">
        <v>72</v>
      </c>
      <c r="AY643" s="157" t="s">
        <v>166</v>
      </c>
    </row>
    <row r="644" spans="2:65" s="14" customFormat="1" ht="11.25">
      <c r="B644" s="163"/>
      <c r="D644" s="150" t="s">
        <v>177</v>
      </c>
      <c r="E644" s="164" t="s">
        <v>19</v>
      </c>
      <c r="F644" s="165" t="s">
        <v>206</v>
      </c>
      <c r="H644" s="166">
        <v>81.599999999999994</v>
      </c>
      <c r="I644" s="167"/>
      <c r="L644" s="163"/>
      <c r="M644" s="168"/>
      <c r="T644" s="169"/>
      <c r="AT644" s="164" t="s">
        <v>177</v>
      </c>
      <c r="AU644" s="164" t="s">
        <v>82</v>
      </c>
      <c r="AV644" s="14" t="s">
        <v>173</v>
      </c>
      <c r="AW644" s="14" t="s">
        <v>33</v>
      </c>
      <c r="AX644" s="14" t="s">
        <v>80</v>
      </c>
      <c r="AY644" s="164" t="s">
        <v>166</v>
      </c>
    </row>
    <row r="645" spans="2:65" s="11" customFormat="1" ht="22.9" customHeight="1">
      <c r="B645" s="120"/>
      <c r="D645" s="121" t="s">
        <v>71</v>
      </c>
      <c r="E645" s="130" t="s">
        <v>216</v>
      </c>
      <c r="F645" s="130" t="s">
        <v>961</v>
      </c>
      <c r="I645" s="123"/>
      <c r="J645" s="131">
        <f>BK645</f>
        <v>0</v>
      </c>
      <c r="L645" s="120"/>
      <c r="M645" s="125"/>
      <c r="P645" s="126">
        <f>SUM(P646:P657)</f>
        <v>0</v>
      </c>
      <c r="R645" s="126">
        <f>SUM(R646:R657)</f>
        <v>3.7642812000000001</v>
      </c>
      <c r="T645" s="127">
        <f>SUM(T646:T657)</f>
        <v>0</v>
      </c>
      <c r="AR645" s="121" t="s">
        <v>80</v>
      </c>
      <c r="AT645" s="128" t="s">
        <v>71</v>
      </c>
      <c r="AU645" s="128" t="s">
        <v>80</v>
      </c>
      <c r="AY645" s="121" t="s">
        <v>166</v>
      </c>
      <c r="BK645" s="129">
        <f>SUM(BK646:BK657)</f>
        <v>0</v>
      </c>
    </row>
    <row r="646" spans="2:65" s="1" customFormat="1" ht="33" customHeight="1">
      <c r="B646" s="33"/>
      <c r="C646" s="132" t="s">
        <v>541</v>
      </c>
      <c r="D646" s="132" t="s">
        <v>168</v>
      </c>
      <c r="E646" s="133" t="s">
        <v>2916</v>
      </c>
      <c r="F646" s="134" t="s">
        <v>2917</v>
      </c>
      <c r="G646" s="135" t="s">
        <v>188</v>
      </c>
      <c r="H646" s="136">
        <v>25.08</v>
      </c>
      <c r="I646" s="137"/>
      <c r="J646" s="138">
        <f>ROUND(I646*H646,2)</f>
        <v>0</v>
      </c>
      <c r="K646" s="134" t="s">
        <v>172</v>
      </c>
      <c r="L646" s="33"/>
      <c r="M646" s="139" t="s">
        <v>19</v>
      </c>
      <c r="N646" s="140" t="s">
        <v>43</v>
      </c>
      <c r="P646" s="141">
        <f>O646*H646</f>
        <v>0</v>
      </c>
      <c r="Q646" s="141">
        <v>0.1231</v>
      </c>
      <c r="R646" s="141">
        <f>Q646*H646</f>
        <v>3.087348</v>
      </c>
      <c r="S646" s="141">
        <v>0</v>
      </c>
      <c r="T646" s="142">
        <f>S646*H646</f>
        <v>0</v>
      </c>
      <c r="AR646" s="143" t="s">
        <v>173</v>
      </c>
      <c r="AT646" s="143" t="s">
        <v>168</v>
      </c>
      <c r="AU646" s="143" t="s">
        <v>82</v>
      </c>
      <c r="AY646" s="18" t="s">
        <v>166</v>
      </c>
      <c r="BE646" s="144">
        <f>IF(N646="základní",J646,0)</f>
        <v>0</v>
      </c>
      <c r="BF646" s="144">
        <f>IF(N646="snížená",J646,0)</f>
        <v>0</v>
      </c>
      <c r="BG646" s="144">
        <f>IF(N646="zákl. přenesená",J646,0)</f>
        <v>0</v>
      </c>
      <c r="BH646" s="144">
        <f>IF(N646="sníž. přenesená",J646,0)</f>
        <v>0</v>
      </c>
      <c r="BI646" s="144">
        <f>IF(N646="nulová",J646,0)</f>
        <v>0</v>
      </c>
      <c r="BJ646" s="18" t="s">
        <v>80</v>
      </c>
      <c r="BK646" s="144">
        <f>ROUND(I646*H646,2)</f>
        <v>0</v>
      </c>
      <c r="BL646" s="18" t="s">
        <v>173</v>
      </c>
      <c r="BM646" s="143" t="s">
        <v>2918</v>
      </c>
    </row>
    <row r="647" spans="2:65" s="1" customFormat="1" ht="11.25">
      <c r="B647" s="33"/>
      <c r="D647" s="145" t="s">
        <v>175</v>
      </c>
      <c r="F647" s="146" t="s">
        <v>2919</v>
      </c>
      <c r="I647" s="147"/>
      <c r="L647" s="33"/>
      <c r="M647" s="148"/>
      <c r="T647" s="54"/>
      <c r="AT647" s="18" t="s">
        <v>175</v>
      </c>
      <c r="AU647" s="18" t="s">
        <v>82</v>
      </c>
    </row>
    <row r="648" spans="2:65" s="12" customFormat="1" ht="11.25">
      <c r="B648" s="149"/>
      <c r="D648" s="150" t="s">
        <v>177</v>
      </c>
      <c r="E648" s="151" t="s">
        <v>19</v>
      </c>
      <c r="F648" s="152" t="s">
        <v>2500</v>
      </c>
      <c r="H648" s="151" t="s">
        <v>19</v>
      </c>
      <c r="I648" s="153"/>
      <c r="L648" s="149"/>
      <c r="M648" s="154"/>
      <c r="T648" s="155"/>
      <c r="AT648" s="151" t="s">
        <v>177</v>
      </c>
      <c r="AU648" s="151" t="s">
        <v>82</v>
      </c>
      <c r="AV648" s="12" t="s">
        <v>80</v>
      </c>
      <c r="AW648" s="12" t="s">
        <v>33</v>
      </c>
      <c r="AX648" s="12" t="s">
        <v>72</v>
      </c>
      <c r="AY648" s="151" t="s">
        <v>166</v>
      </c>
    </row>
    <row r="649" spans="2:65" s="13" customFormat="1" ht="11.25">
      <c r="B649" s="156"/>
      <c r="D649" s="150" t="s">
        <v>177</v>
      </c>
      <c r="E649" s="157" t="s">
        <v>19</v>
      </c>
      <c r="F649" s="158" t="s">
        <v>2920</v>
      </c>
      <c r="H649" s="159">
        <v>14.76</v>
      </c>
      <c r="I649" s="160"/>
      <c r="L649" s="156"/>
      <c r="M649" s="161"/>
      <c r="T649" s="162"/>
      <c r="AT649" s="157" t="s">
        <v>177</v>
      </c>
      <c r="AU649" s="157" t="s">
        <v>82</v>
      </c>
      <c r="AV649" s="13" t="s">
        <v>82</v>
      </c>
      <c r="AW649" s="13" t="s">
        <v>33</v>
      </c>
      <c r="AX649" s="13" t="s">
        <v>72</v>
      </c>
      <c r="AY649" s="157" t="s">
        <v>166</v>
      </c>
    </row>
    <row r="650" spans="2:65" s="12" customFormat="1" ht="11.25">
      <c r="B650" s="149"/>
      <c r="D650" s="150" t="s">
        <v>177</v>
      </c>
      <c r="E650" s="151" t="s">
        <v>19</v>
      </c>
      <c r="F650" s="152" t="s">
        <v>2519</v>
      </c>
      <c r="H650" s="151" t="s">
        <v>19</v>
      </c>
      <c r="I650" s="153"/>
      <c r="L650" s="149"/>
      <c r="M650" s="154"/>
      <c r="T650" s="155"/>
      <c r="AT650" s="151" t="s">
        <v>177</v>
      </c>
      <c r="AU650" s="151" t="s">
        <v>82</v>
      </c>
      <c r="AV650" s="12" t="s">
        <v>80</v>
      </c>
      <c r="AW650" s="12" t="s">
        <v>33</v>
      </c>
      <c r="AX650" s="12" t="s">
        <v>72</v>
      </c>
      <c r="AY650" s="151" t="s">
        <v>166</v>
      </c>
    </row>
    <row r="651" spans="2:65" s="13" customFormat="1" ht="11.25">
      <c r="B651" s="156"/>
      <c r="D651" s="150" t="s">
        <v>177</v>
      </c>
      <c r="E651" s="157" t="s">
        <v>19</v>
      </c>
      <c r="F651" s="158" t="s">
        <v>2921</v>
      </c>
      <c r="H651" s="159">
        <v>10.32</v>
      </c>
      <c r="I651" s="160"/>
      <c r="L651" s="156"/>
      <c r="M651" s="161"/>
      <c r="T651" s="162"/>
      <c r="AT651" s="157" t="s">
        <v>177</v>
      </c>
      <c r="AU651" s="157" t="s">
        <v>82</v>
      </c>
      <c r="AV651" s="13" t="s">
        <v>82</v>
      </c>
      <c r="AW651" s="13" t="s">
        <v>33</v>
      </c>
      <c r="AX651" s="13" t="s">
        <v>72</v>
      </c>
      <c r="AY651" s="157" t="s">
        <v>166</v>
      </c>
    </row>
    <row r="652" spans="2:65" s="14" customFormat="1" ht="11.25">
      <c r="B652" s="163"/>
      <c r="D652" s="150" t="s">
        <v>177</v>
      </c>
      <c r="E652" s="164" t="s">
        <v>19</v>
      </c>
      <c r="F652" s="165" t="s">
        <v>206</v>
      </c>
      <c r="H652" s="166">
        <v>25.08</v>
      </c>
      <c r="I652" s="167"/>
      <c r="L652" s="163"/>
      <c r="M652" s="168"/>
      <c r="T652" s="169"/>
      <c r="AT652" s="164" t="s">
        <v>177</v>
      </c>
      <c r="AU652" s="164" t="s">
        <v>82</v>
      </c>
      <c r="AV652" s="14" t="s">
        <v>173</v>
      </c>
      <c r="AW652" s="14" t="s">
        <v>33</v>
      </c>
      <c r="AX652" s="14" t="s">
        <v>80</v>
      </c>
      <c r="AY652" s="164" t="s">
        <v>166</v>
      </c>
    </row>
    <row r="653" spans="2:65" s="1" customFormat="1" ht="33" customHeight="1">
      <c r="B653" s="33"/>
      <c r="C653" s="132" t="s">
        <v>550</v>
      </c>
      <c r="D653" s="132" t="s">
        <v>168</v>
      </c>
      <c r="E653" s="133" t="s">
        <v>2922</v>
      </c>
      <c r="F653" s="134" t="s">
        <v>2923</v>
      </c>
      <c r="G653" s="135" t="s">
        <v>188</v>
      </c>
      <c r="H653" s="136">
        <v>3.24</v>
      </c>
      <c r="I653" s="137"/>
      <c r="J653" s="138">
        <f>ROUND(I653*H653,2)</f>
        <v>0</v>
      </c>
      <c r="K653" s="134" t="s">
        <v>172</v>
      </c>
      <c r="L653" s="33"/>
      <c r="M653" s="139" t="s">
        <v>19</v>
      </c>
      <c r="N653" s="140" t="s">
        <v>43</v>
      </c>
      <c r="P653" s="141">
        <f>O653*H653</f>
        <v>0</v>
      </c>
      <c r="Q653" s="141">
        <v>0.20893</v>
      </c>
      <c r="R653" s="141">
        <f>Q653*H653</f>
        <v>0.67693320000000001</v>
      </c>
      <c r="S653" s="141">
        <v>0</v>
      </c>
      <c r="T653" s="142">
        <f>S653*H653</f>
        <v>0</v>
      </c>
      <c r="AR653" s="143" t="s">
        <v>173</v>
      </c>
      <c r="AT653" s="143" t="s">
        <v>168</v>
      </c>
      <c r="AU653" s="143" t="s">
        <v>82</v>
      </c>
      <c r="AY653" s="18" t="s">
        <v>166</v>
      </c>
      <c r="BE653" s="144">
        <f>IF(N653="základní",J653,0)</f>
        <v>0</v>
      </c>
      <c r="BF653" s="144">
        <f>IF(N653="snížená",J653,0)</f>
        <v>0</v>
      </c>
      <c r="BG653" s="144">
        <f>IF(N653="zákl. přenesená",J653,0)</f>
        <v>0</v>
      </c>
      <c r="BH653" s="144">
        <f>IF(N653="sníž. přenesená",J653,0)</f>
        <v>0</v>
      </c>
      <c r="BI653" s="144">
        <f>IF(N653="nulová",J653,0)</f>
        <v>0</v>
      </c>
      <c r="BJ653" s="18" t="s">
        <v>80</v>
      </c>
      <c r="BK653" s="144">
        <f>ROUND(I653*H653,2)</f>
        <v>0</v>
      </c>
      <c r="BL653" s="18" t="s">
        <v>173</v>
      </c>
      <c r="BM653" s="143" t="s">
        <v>2924</v>
      </c>
    </row>
    <row r="654" spans="2:65" s="1" customFormat="1" ht="11.25">
      <c r="B654" s="33"/>
      <c r="D654" s="145" t="s">
        <v>175</v>
      </c>
      <c r="F654" s="146" t="s">
        <v>2925</v>
      </c>
      <c r="I654" s="147"/>
      <c r="L654" s="33"/>
      <c r="M654" s="148"/>
      <c r="T654" s="54"/>
      <c r="AT654" s="18" t="s">
        <v>175</v>
      </c>
      <c r="AU654" s="18" t="s">
        <v>82</v>
      </c>
    </row>
    <row r="655" spans="2:65" s="12" customFormat="1" ht="11.25">
      <c r="B655" s="149"/>
      <c r="D655" s="150" t="s">
        <v>177</v>
      </c>
      <c r="E655" s="151" t="s">
        <v>19</v>
      </c>
      <c r="F655" s="152" t="s">
        <v>2500</v>
      </c>
      <c r="H655" s="151" t="s">
        <v>19</v>
      </c>
      <c r="I655" s="153"/>
      <c r="L655" s="149"/>
      <c r="M655" s="154"/>
      <c r="T655" s="155"/>
      <c r="AT655" s="151" t="s">
        <v>177</v>
      </c>
      <c r="AU655" s="151" t="s">
        <v>82</v>
      </c>
      <c r="AV655" s="12" t="s">
        <v>80</v>
      </c>
      <c r="AW655" s="12" t="s">
        <v>33</v>
      </c>
      <c r="AX655" s="12" t="s">
        <v>72</v>
      </c>
      <c r="AY655" s="151" t="s">
        <v>166</v>
      </c>
    </row>
    <row r="656" spans="2:65" s="12" customFormat="1" ht="22.5">
      <c r="B656" s="149"/>
      <c r="D656" s="150" t="s">
        <v>177</v>
      </c>
      <c r="E656" s="151" t="s">
        <v>19</v>
      </c>
      <c r="F656" s="152" t="s">
        <v>2926</v>
      </c>
      <c r="H656" s="151" t="s">
        <v>19</v>
      </c>
      <c r="I656" s="153"/>
      <c r="L656" s="149"/>
      <c r="M656" s="154"/>
      <c r="T656" s="155"/>
      <c r="AT656" s="151" t="s">
        <v>177</v>
      </c>
      <c r="AU656" s="151" t="s">
        <v>82</v>
      </c>
      <c r="AV656" s="12" t="s">
        <v>80</v>
      </c>
      <c r="AW656" s="12" t="s">
        <v>33</v>
      </c>
      <c r="AX656" s="12" t="s">
        <v>72</v>
      </c>
      <c r="AY656" s="151" t="s">
        <v>166</v>
      </c>
    </row>
    <row r="657" spans="2:65" s="13" customFormat="1" ht="11.25">
      <c r="B657" s="156"/>
      <c r="D657" s="150" t="s">
        <v>177</v>
      </c>
      <c r="E657" s="157" t="s">
        <v>19</v>
      </c>
      <c r="F657" s="158" t="s">
        <v>2927</v>
      </c>
      <c r="H657" s="159">
        <v>3.24</v>
      </c>
      <c r="I657" s="160"/>
      <c r="L657" s="156"/>
      <c r="M657" s="161"/>
      <c r="T657" s="162"/>
      <c r="AT657" s="157" t="s">
        <v>177</v>
      </c>
      <c r="AU657" s="157" t="s">
        <v>82</v>
      </c>
      <c r="AV657" s="13" t="s">
        <v>82</v>
      </c>
      <c r="AW657" s="13" t="s">
        <v>33</v>
      </c>
      <c r="AX657" s="13" t="s">
        <v>80</v>
      </c>
      <c r="AY657" s="157" t="s">
        <v>166</v>
      </c>
    </row>
    <row r="658" spans="2:65" s="11" customFormat="1" ht="22.9" customHeight="1">
      <c r="B658" s="120"/>
      <c r="D658" s="121" t="s">
        <v>71</v>
      </c>
      <c r="E658" s="130" t="s">
        <v>233</v>
      </c>
      <c r="F658" s="130" t="s">
        <v>1169</v>
      </c>
      <c r="I658" s="123"/>
      <c r="J658" s="131">
        <f>BK658</f>
        <v>0</v>
      </c>
      <c r="L658" s="120"/>
      <c r="M658" s="125"/>
      <c r="P658" s="126">
        <f>SUM(P659:P1041)</f>
        <v>0</v>
      </c>
      <c r="R658" s="126">
        <f>SUM(R659:R1041)</f>
        <v>44.872798280000012</v>
      </c>
      <c r="T658" s="127">
        <f>SUM(T659:T1041)</f>
        <v>2.6966000000000001</v>
      </c>
      <c r="AR658" s="121" t="s">
        <v>80</v>
      </c>
      <c r="AT658" s="128" t="s">
        <v>71</v>
      </c>
      <c r="AU658" s="128" t="s">
        <v>80</v>
      </c>
      <c r="AY658" s="121" t="s">
        <v>166</v>
      </c>
      <c r="BK658" s="129">
        <f>SUM(BK659:BK1041)</f>
        <v>0</v>
      </c>
    </row>
    <row r="659" spans="2:65" s="1" customFormat="1" ht="37.9" customHeight="1">
      <c r="B659" s="33"/>
      <c r="C659" s="132" t="s">
        <v>558</v>
      </c>
      <c r="D659" s="132" t="s">
        <v>168</v>
      </c>
      <c r="E659" s="133" t="s">
        <v>2928</v>
      </c>
      <c r="F659" s="134" t="s">
        <v>2929</v>
      </c>
      <c r="G659" s="135" t="s">
        <v>458</v>
      </c>
      <c r="H659" s="136">
        <v>27.8</v>
      </c>
      <c r="I659" s="137"/>
      <c r="J659" s="138">
        <f>ROUND(I659*H659,2)</f>
        <v>0</v>
      </c>
      <c r="K659" s="134" t="s">
        <v>172</v>
      </c>
      <c r="L659" s="33"/>
      <c r="M659" s="139" t="s">
        <v>19</v>
      </c>
      <c r="N659" s="140" t="s">
        <v>43</v>
      </c>
      <c r="P659" s="141">
        <f>O659*H659</f>
        <v>0</v>
      </c>
      <c r="Q659" s="141">
        <v>0</v>
      </c>
      <c r="R659" s="141">
        <f>Q659*H659</f>
        <v>0</v>
      </c>
      <c r="S659" s="141">
        <v>9.7000000000000003E-2</v>
      </c>
      <c r="T659" s="142">
        <f>S659*H659</f>
        <v>2.6966000000000001</v>
      </c>
      <c r="AR659" s="143" t="s">
        <v>173</v>
      </c>
      <c r="AT659" s="143" t="s">
        <v>168</v>
      </c>
      <c r="AU659" s="143" t="s">
        <v>82</v>
      </c>
      <c r="AY659" s="18" t="s">
        <v>166</v>
      </c>
      <c r="BE659" s="144">
        <f>IF(N659="základní",J659,0)</f>
        <v>0</v>
      </c>
      <c r="BF659" s="144">
        <f>IF(N659="snížená",J659,0)</f>
        <v>0</v>
      </c>
      <c r="BG659" s="144">
        <f>IF(N659="zákl. přenesená",J659,0)</f>
        <v>0</v>
      </c>
      <c r="BH659" s="144">
        <f>IF(N659="sníž. přenesená",J659,0)</f>
        <v>0</v>
      </c>
      <c r="BI659" s="144">
        <f>IF(N659="nulová",J659,0)</f>
        <v>0</v>
      </c>
      <c r="BJ659" s="18" t="s">
        <v>80</v>
      </c>
      <c r="BK659" s="144">
        <f>ROUND(I659*H659,2)</f>
        <v>0</v>
      </c>
      <c r="BL659" s="18" t="s">
        <v>173</v>
      </c>
      <c r="BM659" s="143" t="s">
        <v>2930</v>
      </c>
    </row>
    <row r="660" spans="2:65" s="1" customFormat="1" ht="11.25">
      <c r="B660" s="33"/>
      <c r="D660" s="145" t="s">
        <v>175</v>
      </c>
      <c r="F660" s="146" t="s">
        <v>2931</v>
      </c>
      <c r="I660" s="147"/>
      <c r="L660" s="33"/>
      <c r="M660" s="148"/>
      <c r="T660" s="54"/>
      <c r="AT660" s="18" t="s">
        <v>175</v>
      </c>
      <c r="AU660" s="18" t="s">
        <v>82</v>
      </c>
    </row>
    <row r="661" spans="2:65" s="12" customFormat="1" ht="11.25">
      <c r="B661" s="149"/>
      <c r="D661" s="150" t="s">
        <v>177</v>
      </c>
      <c r="E661" s="151" t="s">
        <v>19</v>
      </c>
      <c r="F661" s="152" t="s">
        <v>2932</v>
      </c>
      <c r="H661" s="151" t="s">
        <v>19</v>
      </c>
      <c r="I661" s="153"/>
      <c r="L661" s="149"/>
      <c r="M661" s="154"/>
      <c r="T661" s="155"/>
      <c r="AT661" s="151" t="s">
        <v>177</v>
      </c>
      <c r="AU661" s="151" t="s">
        <v>82</v>
      </c>
      <c r="AV661" s="12" t="s">
        <v>80</v>
      </c>
      <c r="AW661" s="12" t="s">
        <v>33</v>
      </c>
      <c r="AX661" s="12" t="s">
        <v>72</v>
      </c>
      <c r="AY661" s="151" t="s">
        <v>166</v>
      </c>
    </row>
    <row r="662" spans="2:65" s="13" customFormat="1" ht="11.25">
      <c r="B662" s="156"/>
      <c r="D662" s="150" t="s">
        <v>177</v>
      </c>
      <c r="E662" s="157" t="s">
        <v>19</v>
      </c>
      <c r="F662" s="158" t="s">
        <v>2933</v>
      </c>
      <c r="H662" s="159">
        <v>27.8</v>
      </c>
      <c r="I662" s="160"/>
      <c r="L662" s="156"/>
      <c r="M662" s="161"/>
      <c r="T662" s="162"/>
      <c r="AT662" s="157" t="s">
        <v>177</v>
      </c>
      <c r="AU662" s="157" t="s">
        <v>82</v>
      </c>
      <c r="AV662" s="13" t="s">
        <v>82</v>
      </c>
      <c r="AW662" s="13" t="s">
        <v>33</v>
      </c>
      <c r="AX662" s="13" t="s">
        <v>80</v>
      </c>
      <c r="AY662" s="157" t="s">
        <v>166</v>
      </c>
    </row>
    <row r="663" spans="2:65" s="1" customFormat="1" ht="33" customHeight="1">
      <c r="B663" s="33"/>
      <c r="C663" s="132" t="s">
        <v>586</v>
      </c>
      <c r="D663" s="132" t="s">
        <v>168</v>
      </c>
      <c r="E663" s="133" t="s">
        <v>2934</v>
      </c>
      <c r="F663" s="134" t="s">
        <v>2935</v>
      </c>
      <c r="G663" s="135" t="s">
        <v>458</v>
      </c>
      <c r="H663" s="136">
        <v>22.1</v>
      </c>
      <c r="I663" s="137"/>
      <c r="J663" s="138">
        <f>ROUND(I663*H663,2)</f>
        <v>0</v>
      </c>
      <c r="K663" s="134" t="s">
        <v>172</v>
      </c>
      <c r="L663" s="33"/>
      <c r="M663" s="139" t="s">
        <v>19</v>
      </c>
      <c r="N663" s="140" t="s">
        <v>43</v>
      </c>
      <c r="P663" s="141">
        <f>O663*H663</f>
        <v>0</v>
      </c>
      <c r="Q663" s="141">
        <v>0</v>
      </c>
      <c r="R663" s="141">
        <f>Q663*H663</f>
        <v>0</v>
      </c>
      <c r="S663" s="141">
        <v>0</v>
      </c>
      <c r="T663" s="142">
        <f>S663*H663</f>
        <v>0</v>
      </c>
      <c r="AR663" s="143" t="s">
        <v>173</v>
      </c>
      <c r="AT663" s="143" t="s">
        <v>168</v>
      </c>
      <c r="AU663" s="143" t="s">
        <v>82</v>
      </c>
      <c r="AY663" s="18" t="s">
        <v>166</v>
      </c>
      <c r="BE663" s="144">
        <f>IF(N663="základní",J663,0)</f>
        <v>0</v>
      </c>
      <c r="BF663" s="144">
        <f>IF(N663="snížená",J663,0)</f>
        <v>0</v>
      </c>
      <c r="BG663" s="144">
        <f>IF(N663="zákl. přenesená",J663,0)</f>
        <v>0</v>
      </c>
      <c r="BH663" s="144">
        <f>IF(N663="sníž. přenesená",J663,0)</f>
        <v>0</v>
      </c>
      <c r="BI663" s="144">
        <f>IF(N663="nulová",J663,0)</f>
        <v>0</v>
      </c>
      <c r="BJ663" s="18" t="s">
        <v>80</v>
      </c>
      <c r="BK663" s="144">
        <f>ROUND(I663*H663,2)</f>
        <v>0</v>
      </c>
      <c r="BL663" s="18" t="s">
        <v>173</v>
      </c>
      <c r="BM663" s="143" t="s">
        <v>2936</v>
      </c>
    </row>
    <row r="664" spans="2:65" s="1" customFormat="1" ht="11.25">
      <c r="B664" s="33"/>
      <c r="D664" s="145" t="s">
        <v>175</v>
      </c>
      <c r="F664" s="146" t="s">
        <v>2937</v>
      </c>
      <c r="I664" s="147"/>
      <c r="L664" s="33"/>
      <c r="M664" s="148"/>
      <c r="T664" s="54"/>
      <c r="AT664" s="18" t="s">
        <v>175</v>
      </c>
      <c r="AU664" s="18" t="s">
        <v>82</v>
      </c>
    </row>
    <row r="665" spans="2:65" s="12" customFormat="1" ht="11.25">
      <c r="B665" s="149"/>
      <c r="D665" s="150" t="s">
        <v>177</v>
      </c>
      <c r="E665" s="151" t="s">
        <v>19</v>
      </c>
      <c r="F665" s="152" t="s">
        <v>2938</v>
      </c>
      <c r="H665" s="151" t="s">
        <v>19</v>
      </c>
      <c r="I665" s="153"/>
      <c r="L665" s="149"/>
      <c r="M665" s="154"/>
      <c r="T665" s="155"/>
      <c r="AT665" s="151" t="s">
        <v>177</v>
      </c>
      <c r="AU665" s="151" t="s">
        <v>82</v>
      </c>
      <c r="AV665" s="12" t="s">
        <v>80</v>
      </c>
      <c r="AW665" s="12" t="s">
        <v>33</v>
      </c>
      <c r="AX665" s="12" t="s">
        <v>72</v>
      </c>
      <c r="AY665" s="151" t="s">
        <v>166</v>
      </c>
    </row>
    <row r="666" spans="2:65" s="13" customFormat="1" ht="11.25">
      <c r="B666" s="156"/>
      <c r="D666" s="150" t="s">
        <v>177</v>
      </c>
      <c r="E666" s="157" t="s">
        <v>19</v>
      </c>
      <c r="F666" s="158" t="s">
        <v>2939</v>
      </c>
      <c r="H666" s="159">
        <v>22.1</v>
      </c>
      <c r="I666" s="160"/>
      <c r="L666" s="156"/>
      <c r="M666" s="161"/>
      <c r="T666" s="162"/>
      <c r="AT666" s="157" t="s">
        <v>177</v>
      </c>
      <c r="AU666" s="157" t="s">
        <v>82</v>
      </c>
      <c r="AV666" s="13" t="s">
        <v>82</v>
      </c>
      <c r="AW666" s="13" t="s">
        <v>33</v>
      </c>
      <c r="AX666" s="13" t="s">
        <v>80</v>
      </c>
      <c r="AY666" s="157" t="s">
        <v>166</v>
      </c>
    </row>
    <row r="667" spans="2:65" s="1" customFormat="1" ht="24.2" customHeight="1">
      <c r="B667" s="33"/>
      <c r="C667" s="170" t="s">
        <v>624</v>
      </c>
      <c r="D667" s="170" t="s">
        <v>277</v>
      </c>
      <c r="E667" s="171" t="s">
        <v>2940</v>
      </c>
      <c r="F667" s="172" t="s">
        <v>2941</v>
      </c>
      <c r="G667" s="173" t="s">
        <v>458</v>
      </c>
      <c r="H667" s="174">
        <v>22.321000000000002</v>
      </c>
      <c r="I667" s="175"/>
      <c r="J667" s="176">
        <f>ROUND(I667*H667,2)</f>
        <v>0</v>
      </c>
      <c r="K667" s="172" t="s">
        <v>172</v>
      </c>
      <c r="L667" s="177"/>
      <c r="M667" s="178" t="s">
        <v>19</v>
      </c>
      <c r="N667" s="179" t="s">
        <v>43</v>
      </c>
      <c r="P667" s="141">
        <f>O667*H667</f>
        <v>0</v>
      </c>
      <c r="Q667" s="141">
        <v>3.3869999999999997E-2</v>
      </c>
      <c r="R667" s="141">
        <f>Q667*H667</f>
        <v>0.75601227000000004</v>
      </c>
      <c r="S667" s="141">
        <v>0</v>
      </c>
      <c r="T667" s="142">
        <f>S667*H667</f>
        <v>0</v>
      </c>
      <c r="AR667" s="143" t="s">
        <v>233</v>
      </c>
      <c r="AT667" s="143" t="s">
        <v>277</v>
      </c>
      <c r="AU667" s="143" t="s">
        <v>82</v>
      </c>
      <c r="AY667" s="18" t="s">
        <v>166</v>
      </c>
      <c r="BE667" s="144">
        <f>IF(N667="základní",J667,0)</f>
        <v>0</v>
      </c>
      <c r="BF667" s="144">
        <f>IF(N667="snížená",J667,0)</f>
        <v>0</v>
      </c>
      <c r="BG667" s="144">
        <f>IF(N667="zákl. přenesená",J667,0)</f>
        <v>0</v>
      </c>
      <c r="BH667" s="144">
        <f>IF(N667="sníž. přenesená",J667,0)</f>
        <v>0</v>
      </c>
      <c r="BI667" s="144">
        <f>IF(N667="nulová",J667,0)</f>
        <v>0</v>
      </c>
      <c r="BJ667" s="18" t="s">
        <v>80</v>
      </c>
      <c r="BK667" s="144">
        <f>ROUND(I667*H667,2)</f>
        <v>0</v>
      </c>
      <c r="BL667" s="18" t="s">
        <v>173</v>
      </c>
      <c r="BM667" s="143" t="s">
        <v>2942</v>
      </c>
    </row>
    <row r="668" spans="2:65" s="13" customFormat="1" ht="11.25">
      <c r="B668" s="156"/>
      <c r="D668" s="150" t="s">
        <v>177</v>
      </c>
      <c r="F668" s="158" t="s">
        <v>2943</v>
      </c>
      <c r="H668" s="159">
        <v>22.321000000000002</v>
      </c>
      <c r="I668" s="160"/>
      <c r="L668" s="156"/>
      <c r="M668" s="161"/>
      <c r="T668" s="162"/>
      <c r="AT668" s="157" t="s">
        <v>177</v>
      </c>
      <c r="AU668" s="157" t="s">
        <v>82</v>
      </c>
      <c r="AV668" s="13" t="s">
        <v>82</v>
      </c>
      <c r="AW668" s="13" t="s">
        <v>4</v>
      </c>
      <c r="AX668" s="13" t="s">
        <v>80</v>
      </c>
      <c r="AY668" s="157" t="s">
        <v>166</v>
      </c>
    </row>
    <row r="669" spans="2:65" s="1" customFormat="1" ht="16.5" customHeight="1">
      <c r="B669" s="33"/>
      <c r="C669" s="170" t="s">
        <v>652</v>
      </c>
      <c r="D669" s="170" t="s">
        <v>277</v>
      </c>
      <c r="E669" s="171" t="s">
        <v>2944</v>
      </c>
      <c r="F669" s="172" t="s">
        <v>2945</v>
      </c>
      <c r="G669" s="173" t="s">
        <v>307</v>
      </c>
      <c r="H669" s="174">
        <v>4</v>
      </c>
      <c r="I669" s="175"/>
      <c r="J669" s="176">
        <f>ROUND(I669*H669,2)</f>
        <v>0</v>
      </c>
      <c r="K669" s="172" t="s">
        <v>19</v>
      </c>
      <c r="L669" s="177"/>
      <c r="M669" s="178" t="s">
        <v>19</v>
      </c>
      <c r="N669" s="179" t="s">
        <v>43</v>
      </c>
      <c r="P669" s="141">
        <f>O669*H669</f>
        <v>0</v>
      </c>
      <c r="Q669" s="141">
        <v>2.9999999999999997E-4</v>
      </c>
      <c r="R669" s="141">
        <f>Q669*H669</f>
        <v>1.1999999999999999E-3</v>
      </c>
      <c r="S669" s="141">
        <v>0</v>
      </c>
      <c r="T669" s="142">
        <f>S669*H669</f>
        <v>0</v>
      </c>
      <c r="AR669" s="143" t="s">
        <v>233</v>
      </c>
      <c r="AT669" s="143" t="s">
        <v>277</v>
      </c>
      <c r="AU669" s="143" t="s">
        <v>82</v>
      </c>
      <c r="AY669" s="18" t="s">
        <v>166</v>
      </c>
      <c r="BE669" s="144">
        <f>IF(N669="základní",J669,0)</f>
        <v>0</v>
      </c>
      <c r="BF669" s="144">
        <f>IF(N669="snížená",J669,0)</f>
        <v>0</v>
      </c>
      <c r="BG669" s="144">
        <f>IF(N669="zákl. přenesená",J669,0)</f>
        <v>0</v>
      </c>
      <c r="BH669" s="144">
        <f>IF(N669="sníž. přenesená",J669,0)</f>
        <v>0</v>
      </c>
      <c r="BI669" s="144">
        <f>IF(N669="nulová",J669,0)</f>
        <v>0</v>
      </c>
      <c r="BJ669" s="18" t="s">
        <v>80</v>
      </c>
      <c r="BK669" s="144">
        <f>ROUND(I669*H669,2)</f>
        <v>0</v>
      </c>
      <c r="BL669" s="18" t="s">
        <v>173</v>
      </c>
      <c r="BM669" s="143" t="s">
        <v>2946</v>
      </c>
    </row>
    <row r="670" spans="2:65" s="1" customFormat="1" ht="33" customHeight="1">
      <c r="B670" s="33"/>
      <c r="C670" s="132" t="s">
        <v>658</v>
      </c>
      <c r="D670" s="132" t="s">
        <v>168</v>
      </c>
      <c r="E670" s="133" t="s">
        <v>2947</v>
      </c>
      <c r="F670" s="134" t="s">
        <v>2948</v>
      </c>
      <c r="G670" s="135" t="s">
        <v>458</v>
      </c>
      <c r="H670" s="136">
        <v>18.850000000000001</v>
      </c>
      <c r="I670" s="137"/>
      <c r="J670" s="138">
        <f>ROUND(I670*H670,2)</f>
        <v>0</v>
      </c>
      <c r="K670" s="134" t="s">
        <v>172</v>
      </c>
      <c r="L670" s="33"/>
      <c r="M670" s="139" t="s">
        <v>19</v>
      </c>
      <c r="N670" s="140" t="s">
        <v>43</v>
      </c>
      <c r="P670" s="141">
        <f>O670*H670</f>
        <v>0</v>
      </c>
      <c r="Q670" s="141">
        <v>0</v>
      </c>
      <c r="R670" s="141">
        <f>Q670*H670</f>
        <v>0</v>
      </c>
      <c r="S670" s="141">
        <v>0</v>
      </c>
      <c r="T670" s="142">
        <f>S670*H670</f>
        <v>0</v>
      </c>
      <c r="AR670" s="143" t="s">
        <v>173</v>
      </c>
      <c r="AT670" s="143" t="s">
        <v>168</v>
      </c>
      <c r="AU670" s="143" t="s">
        <v>82</v>
      </c>
      <c r="AY670" s="18" t="s">
        <v>166</v>
      </c>
      <c r="BE670" s="144">
        <f>IF(N670="základní",J670,0)</f>
        <v>0</v>
      </c>
      <c r="BF670" s="144">
        <f>IF(N670="snížená",J670,0)</f>
        <v>0</v>
      </c>
      <c r="BG670" s="144">
        <f>IF(N670="zákl. přenesená",J670,0)</f>
        <v>0</v>
      </c>
      <c r="BH670" s="144">
        <f>IF(N670="sníž. přenesená",J670,0)</f>
        <v>0</v>
      </c>
      <c r="BI670" s="144">
        <f>IF(N670="nulová",J670,0)</f>
        <v>0</v>
      </c>
      <c r="BJ670" s="18" t="s">
        <v>80</v>
      </c>
      <c r="BK670" s="144">
        <f>ROUND(I670*H670,2)</f>
        <v>0</v>
      </c>
      <c r="BL670" s="18" t="s">
        <v>173</v>
      </c>
      <c r="BM670" s="143" t="s">
        <v>2949</v>
      </c>
    </row>
    <row r="671" spans="2:65" s="1" customFormat="1" ht="11.25">
      <c r="B671" s="33"/>
      <c r="D671" s="145" t="s">
        <v>175</v>
      </c>
      <c r="F671" s="146" t="s">
        <v>2950</v>
      </c>
      <c r="I671" s="147"/>
      <c r="L671" s="33"/>
      <c r="M671" s="148"/>
      <c r="T671" s="54"/>
      <c r="AT671" s="18" t="s">
        <v>175</v>
      </c>
      <c r="AU671" s="18" t="s">
        <v>82</v>
      </c>
    </row>
    <row r="672" spans="2:65" s="12" customFormat="1" ht="11.25">
      <c r="B672" s="149"/>
      <c r="D672" s="150" t="s">
        <v>177</v>
      </c>
      <c r="E672" s="151" t="s">
        <v>19</v>
      </c>
      <c r="F672" s="152" t="s">
        <v>2938</v>
      </c>
      <c r="H672" s="151" t="s">
        <v>19</v>
      </c>
      <c r="I672" s="153"/>
      <c r="L672" s="149"/>
      <c r="M672" s="154"/>
      <c r="T672" s="155"/>
      <c r="AT672" s="151" t="s">
        <v>177</v>
      </c>
      <c r="AU672" s="151" t="s">
        <v>82</v>
      </c>
      <c r="AV672" s="12" t="s">
        <v>80</v>
      </c>
      <c r="AW672" s="12" t="s">
        <v>33</v>
      </c>
      <c r="AX672" s="12" t="s">
        <v>72</v>
      </c>
      <c r="AY672" s="151" t="s">
        <v>166</v>
      </c>
    </row>
    <row r="673" spans="2:65" s="13" customFormat="1" ht="11.25">
      <c r="B673" s="156"/>
      <c r="D673" s="150" t="s">
        <v>177</v>
      </c>
      <c r="E673" s="157" t="s">
        <v>19</v>
      </c>
      <c r="F673" s="158" t="s">
        <v>2951</v>
      </c>
      <c r="H673" s="159">
        <v>18.850000000000001</v>
      </c>
      <c r="I673" s="160"/>
      <c r="L673" s="156"/>
      <c r="M673" s="161"/>
      <c r="T673" s="162"/>
      <c r="AT673" s="157" t="s">
        <v>177</v>
      </c>
      <c r="AU673" s="157" t="s">
        <v>82</v>
      </c>
      <c r="AV673" s="13" t="s">
        <v>82</v>
      </c>
      <c r="AW673" s="13" t="s">
        <v>33</v>
      </c>
      <c r="AX673" s="13" t="s">
        <v>80</v>
      </c>
      <c r="AY673" s="157" t="s">
        <v>166</v>
      </c>
    </row>
    <row r="674" spans="2:65" s="1" customFormat="1" ht="24.2" customHeight="1">
      <c r="B674" s="33"/>
      <c r="C674" s="170" t="s">
        <v>665</v>
      </c>
      <c r="D674" s="170" t="s">
        <v>277</v>
      </c>
      <c r="E674" s="171" t="s">
        <v>2952</v>
      </c>
      <c r="F674" s="172" t="s">
        <v>2953</v>
      </c>
      <c r="G674" s="173" t="s">
        <v>458</v>
      </c>
      <c r="H674" s="174">
        <v>19.039000000000001</v>
      </c>
      <c r="I674" s="175"/>
      <c r="J674" s="176">
        <f>ROUND(I674*H674,2)</f>
        <v>0</v>
      </c>
      <c r="K674" s="172" t="s">
        <v>172</v>
      </c>
      <c r="L674" s="177"/>
      <c r="M674" s="178" t="s">
        <v>19</v>
      </c>
      <c r="N674" s="179" t="s">
        <v>43</v>
      </c>
      <c r="P674" s="141">
        <f>O674*H674</f>
        <v>0</v>
      </c>
      <c r="Q674" s="141">
        <v>4.4540000000000003E-2</v>
      </c>
      <c r="R674" s="141">
        <f>Q674*H674</f>
        <v>0.84799706000000008</v>
      </c>
      <c r="S674" s="141">
        <v>0</v>
      </c>
      <c r="T674" s="142">
        <f>S674*H674</f>
        <v>0</v>
      </c>
      <c r="AR674" s="143" t="s">
        <v>233</v>
      </c>
      <c r="AT674" s="143" t="s">
        <v>277</v>
      </c>
      <c r="AU674" s="143" t="s">
        <v>82</v>
      </c>
      <c r="AY674" s="18" t="s">
        <v>166</v>
      </c>
      <c r="BE674" s="144">
        <f>IF(N674="základní",J674,0)</f>
        <v>0</v>
      </c>
      <c r="BF674" s="144">
        <f>IF(N674="snížená",J674,0)</f>
        <v>0</v>
      </c>
      <c r="BG674" s="144">
        <f>IF(N674="zákl. přenesená",J674,0)</f>
        <v>0</v>
      </c>
      <c r="BH674" s="144">
        <f>IF(N674="sníž. přenesená",J674,0)</f>
        <v>0</v>
      </c>
      <c r="BI674" s="144">
        <f>IF(N674="nulová",J674,0)</f>
        <v>0</v>
      </c>
      <c r="BJ674" s="18" t="s">
        <v>80</v>
      </c>
      <c r="BK674" s="144">
        <f>ROUND(I674*H674,2)</f>
        <v>0</v>
      </c>
      <c r="BL674" s="18" t="s">
        <v>173</v>
      </c>
      <c r="BM674" s="143" t="s">
        <v>2954</v>
      </c>
    </row>
    <row r="675" spans="2:65" s="13" customFormat="1" ht="11.25">
      <c r="B675" s="156"/>
      <c r="D675" s="150" t="s">
        <v>177</v>
      </c>
      <c r="F675" s="158" t="s">
        <v>2955</v>
      </c>
      <c r="H675" s="159">
        <v>19.039000000000001</v>
      </c>
      <c r="I675" s="160"/>
      <c r="L675" s="156"/>
      <c r="M675" s="161"/>
      <c r="T675" s="162"/>
      <c r="AT675" s="157" t="s">
        <v>177</v>
      </c>
      <c r="AU675" s="157" t="s">
        <v>82</v>
      </c>
      <c r="AV675" s="13" t="s">
        <v>82</v>
      </c>
      <c r="AW675" s="13" t="s">
        <v>4</v>
      </c>
      <c r="AX675" s="13" t="s">
        <v>80</v>
      </c>
      <c r="AY675" s="157" t="s">
        <v>166</v>
      </c>
    </row>
    <row r="676" spans="2:65" s="1" customFormat="1" ht="16.5" customHeight="1">
      <c r="B676" s="33"/>
      <c r="C676" s="170" t="s">
        <v>729</v>
      </c>
      <c r="D676" s="170" t="s">
        <v>277</v>
      </c>
      <c r="E676" s="171" t="s">
        <v>2956</v>
      </c>
      <c r="F676" s="172" t="s">
        <v>2957</v>
      </c>
      <c r="G676" s="173" t="s">
        <v>307</v>
      </c>
      <c r="H676" s="174">
        <v>3</v>
      </c>
      <c r="I676" s="175"/>
      <c r="J676" s="176">
        <f>ROUND(I676*H676,2)</f>
        <v>0</v>
      </c>
      <c r="K676" s="172" t="s">
        <v>19</v>
      </c>
      <c r="L676" s="177"/>
      <c r="M676" s="178" t="s">
        <v>19</v>
      </c>
      <c r="N676" s="179" t="s">
        <v>43</v>
      </c>
      <c r="P676" s="141">
        <f>O676*H676</f>
        <v>0</v>
      </c>
      <c r="Q676" s="141">
        <v>4.0000000000000002E-4</v>
      </c>
      <c r="R676" s="141">
        <f>Q676*H676</f>
        <v>1.2000000000000001E-3</v>
      </c>
      <c r="S676" s="141">
        <v>0</v>
      </c>
      <c r="T676" s="142">
        <f>S676*H676</f>
        <v>0</v>
      </c>
      <c r="AR676" s="143" t="s">
        <v>233</v>
      </c>
      <c r="AT676" s="143" t="s">
        <v>277</v>
      </c>
      <c r="AU676" s="143" t="s">
        <v>82</v>
      </c>
      <c r="AY676" s="18" t="s">
        <v>166</v>
      </c>
      <c r="BE676" s="144">
        <f>IF(N676="základní",J676,0)</f>
        <v>0</v>
      </c>
      <c r="BF676" s="144">
        <f>IF(N676="snížená",J676,0)</f>
        <v>0</v>
      </c>
      <c r="BG676" s="144">
        <f>IF(N676="zákl. přenesená",J676,0)</f>
        <v>0</v>
      </c>
      <c r="BH676" s="144">
        <f>IF(N676="sníž. přenesená",J676,0)</f>
        <v>0</v>
      </c>
      <c r="BI676" s="144">
        <f>IF(N676="nulová",J676,0)</f>
        <v>0</v>
      </c>
      <c r="BJ676" s="18" t="s">
        <v>80</v>
      </c>
      <c r="BK676" s="144">
        <f>ROUND(I676*H676,2)</f>
        <v>0</v>
      </c>
      <c r="BL676" s="18" t="s">
        <v>173</v>
      </c>
      <c r="BM676" s="143" t="s">
        <v>2958</v>
      </c>
    </row>
    <row r="677" spans="2:65" s="1" customFormat="1" ht="33" customHeight="1">
      <c r="B677" s="33"/>
      <c r="C677" s="132" t="s">
        <v>739</v>
      </c>
      <c r="D677" s="132" t="s">
        <v>168</v>
      </c>
      <c r="E677" s="133" t="s">
        <v>2959</v>
      </c>
      <c r="F677" s="134" t="s">
        <v>2960</v>
      </c>
      <c r="G677" s="135" t="s">
        <v>458</v>
      </c>
      <c r="H677" s="136">
        <v>212</v>
      </c>
      <c r="I677" s="137"/>
      <c r="J677" s="138">
        <f>ROUND(I677*H677,2)</f>
        <v>0</v>
      </c>
      <c r="K677" s="134" t="s">
        <v>172</v>
      </c>
      <c r="L677" s="33"/>
      <c r="M677" s="139" t="s">
        <v>19</v>
      </c>
      <c r="N677" s="140" t="s">
        <v>43</v>
      </c>
      <c r="P677" s="141">
        <f>O677*H677</f>
        <v>0</v>
      </c>
      <c r="Q677" s="141">
        <v>0</v>
      </c>
      <c r="R677" s="141">
        <f>Q677*H677</f>
        <v>0</v>
      </c>
      <c r="S677" s="141">
        <v>0</v>
      </c>
      <c r="T677" s="142">
        <f>S677*H677</f>
        <v>0</v>
      </c>
      <c r="AR677" s="143" t="s">
        <v>173</v>
      </c>
      <c r="AT677" s="143" t="s">
        <v>168</v>
      </c>
      <c r="AU677" s="143" t="s">
        <v>82</v>
      </c>
      <c r="AY677" s="18" t="s">
        <v>166</v>
      </c>
      <c r="BE677" s="144">
        <f>IF(N677="základní",J677,0)</f>
        <v>0</v>
      </c>
      <c r="BF677" s="144">
        <f>IF(N677="snížená",J677,0)</f>
        <v>0</v>
      </c>
      <c r="BG677" s="144">
        <f>IF(N677="zákl. přenesená",J677,0)</f>
        <v>0</v>
      </c>
      <c r="BH677" s="144">
        <f>IF(N677="sníž. přenesená",J677,0)</f>
        <v>0</v>
      </c>
      <c r="BI677" s="144">
        <f>IF(N677="nulová",J677,0)</f>
        <v>0</v>
      </c>
      <c r="BJ677" s="18" t="s">
        <v>80</v>
      </c>
      <c r="BK677" s="144">
        <f>ROUND(I677*H677,2)</f>
        <v>0</v>
      </c>
      <c r="BL677" s="18" t="s">
        <v>173</v>
      </c>
      <c r="BM677" s="143" t="s">
        <v>2961</v>
      </c>
    </row>
    <row r="678" spans="2:65" s="1" customFormat="1" ht="11.25">
      <c r="B678" s="33"/>
      <c r="D678" s="145" t="s">
        <v>175</v>
      </c>
      <c r="F678" s="146" t="s">
        <v>2962</v>
      </c>
      <c r="I678" s="147"/>
      <c r="L678" s="33"/>
      <c r="M678" s="148"/>
      <c r="T678" s="54"/>
      <c r="AT678" s="18" t="s">
        <v>175</v>
      </c>
      <c r="AU678" s="18" t="s">
        <v>82</v>
      </c>
    </row>
    <row r="679" spans="2:65" s="12" customFormat="1" ht="11.25">
      <c r="B679" s="149"/>
      <c r="D679" s="150" t="s">
        <v>177</v>
      </c>
      <c r="E679" s="151" t="s">
        <v>19</v>
      </c>
      <c r="F679" s="152" t="s">
        <v>2938</v>
      </c>
      <c r="H679" s="151" t="s">
        <v>19</v>
      </c>
      <c r="I679" s="153"/>
      <c r="L679" s="149"/>
      <c r="M679" s="154"/>
      <c r="T679" s="155"/>
      <c r="AT679" s="151" t="s">
        <v>177</v>
      </c>
      <c r="AU679" s="151" t="s">
        <v>82</v>
      </c>
      <c r="AV679" s="12" t="s">
        <v>80</v>
      </c>
      <c r="AW679" s="12" t="s">
        <v>33</v>
      </c>
      <c r="AX679" s="12" t="s">
        <v>72</v>
      </c>
      <c r="AY679" s="151" t="s">
        <v>166</v>
      </c>
    </row>
    <row r="680" spans="2:65" s="13" customFormat="1" ht="11.25">
      <c r="B680" s="156"/>
      <c r="D680" s="150" t="s">
        <v>177</v>
      </c>
      <c r="E680" s="157" t="s">
        <v>19</v>
      </c>
      <c r="F680" s="158" t="s">
        <v>2963</v>
      </c>
      <c r="H680" s="159">
        <v>212</v>
      </c>
      <c r="I680" s="160"/>
      <c r="L680" s="156"/>
      <c r="M680" s="161"/>
      <c r="T680" s="162"/>
      <c r="AT680" s="157" t="s">
        <v>177</v>
      </c>
      <c r="AU680" s="157" t="s">
        <v>82</v>
      </c>
      <c r="AV680" s="13" t="s">
        <v>82</v>
      </c>
      <c r="AW680" s="13" t="s">
        <v>33</v>
      </c>
      <c r="AX680" s="13" t="s">
        <v>80</v>
      </c>
      <c r="AY680" s="157" t="s">
        <v>166</v>
      </c>
    </row>
    <row r="681" spans="2:65" s="1" customFormat="1" ht="24.2" customHeight="1">
      <c r="B681" s="33"/>
      <c r="C681" s="170" t="s">
        <v>750</v>
      </c>
      <c r="D681" s="170" t="s">
        <v>277</v>
      </c>
      <c r="E681" s="171" t="s">
        <v>2964</v>
      </c>
      <c r="F681" s="172" t="s">
        <v>2965</v>
      </c>
      <c r="G681" s="173" t="s">
        <v>458</v>
      </c>
      <c r="H681" s="174">
        <v>214.12</v>
      </c>
      <c r="I681" s="175"/>
      <c r="J681" s="176">
        <f>ROUND(I681*H681,2)</f>
        <v>0</v>
      </c>
      <c r="K681" s="172" t="s">
        <v>172</v>
      </c>
      <c r="L681" s="177"/>
      <c r="M681" s="178" t="s">
        <v>19</v>
      </c>
      <c r="N681" s="179" t="s">
        <v>43</v>
      </c>
      <c r="P681" s="141">
        <f>O681*H681</f>
        <v>0</v>
      </c>
      <c r="Q681" s="141">
        <v>0.1179</v>
      </c>
      <c r="R681" s="141">
        <f>Q681*H681</f>
        <v>25.244748000000001</v>
      </c>
      <c r="S681" s="141">
        <v>0</v>
      </c>
      <c r="T681" s="142">
        <f>S681*H681</f>
        <v>0</v>
      </c>
      <c r="AR681" s="143" t="s">
        <v>233</v>
      </c>
      <c r="AT681" s="143" t="s">
        <v>277</v>
      </c>
      <c r="AU681" s="143" t="s">
        <v>82</v>
      </c>
      <c r="AY681" s="18" t="s">
        <v>166</v>
      </c>
      <c r="BE681" s="144">
        <f>IF(N681="základní",J681,0)</f>
        <v>0</v>
      </c>
      <c r="BF681" s="144">
        <f>IF(N681="snížená",J681,0)</f>
        <v>0</v>
      </c>
      <c r="BG681" s="144">
        <f>IF(N681="zákl. přenesená",J681,0)</f>
        <v>0</v>
      </c>
      <c r="BH681" s="144">
        <f>IF(N681="sníž. přenesená",J681,0)</f>
        <v>0</v>
      </c>
      <c r="BI681" s="144">
        <f>IF(N681="nulová",J681,0)</f>
        <v>0</v>
      </c>
      <c r="BJ681" s="18" t="s">
        <v>80</v>
      </c>
      <c r="BK681" s="144">
        <f>ROUND(I681*H681,2)</f>
        <v>0</v>
      </c>
      <c r="BL681" s="18" t="s">
        <v>173</v>
      </c>
      <c r="BM681" s="143" t="s">
        <v>2966</v>
      </c>
    </row>
    <row r="682" spans="2:65" s="13" customFormat="1" ht="11.25">
      <c r="B682" s="156"/>
      <c r="D682" s="150" t="s">
        <v>177</v>
      </c>
      <c r="F682" s="158" t="s">
        <v>2967</v>
      </c>
      <c r="H682" s="159">
        <v>214.12</v>
      </c>
      <c r="I682" s="160"/>
      <c r="L682" s="156"/>
      <c r="M682" s="161"/>
      <c r="T682" s="162"/>
      <c r="AT682" s="157" t="s">
        <v>177</v>
      </c>
      <c r="AU682" s="157" t="s">
        <v>82</v>
      </c>
      <c r="AV682" s="13" t="s">
        <v>82</v>
      </c>
      <c r="AW682" s="13" t="s">
        <v>4</v>
      </c>
      <c r="AX682" s="13" t="s">
        <v>80</v>
      </c>
      <c r="AY682" s="157" t="s">
        <v>166</v>
      </c>
    </row>
    <row r="683" spans="2:65" s="1" customFormat="1" ht="16.5" customHeight="1">
      <c r="B683" s="33"/>
      <c r="C683" s="170" t="s">
        <v>766</v>
      </c>
      <c r="D683" s="170" t="s">
        <v>277</v>
      </c>
      <c r="E683" s="171" t="s">
        <v>2968</v>
      </c>
      <c r="F683" s="172" t="s">
        <v>2969</v>
      </c>
      <c r="G683" s="173" t="s">
        <v>307</v>
      </c>
      <c r="H683" s="174">
        <v>35</v>
      </c>
      <c r="I683" s="175"/>
      <c r="J683" s="176">
        <f>ROUND(I683*H683,2)</f>
        <v>0</v>
      </c>
      <c r="K683" s="172" t="s">
        <v>19</v>
      </c>
      <c r="L683" s="177"/>
      <c r="M683" s="178" t="s">
        <v>19</v>
      </c>
      <c r="N683" s="179" t="s">
        <v>43</v>
      </c>
      <c r="P683" s="141">
        <f>O683*H683</f>
        <v>0</v>
      </c>
      <c r="Q683" s="141">
        <v>1.23E-3</v>
      </c>
      <c r="R683" s="141">
        <f>Q683*H683</f>
        <v>4.3049999999999998E-2</v>
      </c>
      <c r="S683" s="141">
        <v>0</v>
      </c>
      <c r="T683" s="142">
        <f>S683*H683</f>
        <v>0</v>
      </c>
      <c r="AR683" s="143" t="s">
        <v>233</v>
      </c>
      <c r="AT683" s="143" t="s">
        <v>277</v>
      </c>
      <c r="AU683" s="143" t="s">
        <v>82</v>
      </c>
      <c r="AY683" s="18" t="s">
        <v>166</v>
      </c>
      <c r="BE683" s="144">
        <f>IF(N683="základní",J683,0)</f>
        <v>0</v>
      </c>
      <c r="BF683" s="144">
        <f>IF(N683="snížená",J683,0)</f>
        <v>0</v>
      </c>
      <c r="BG683" s="144">
        <f>IF(N683="zákl. přenesená",J683,0)</f>
        <v>0</v>
      </c>
      <c r="BH683" s="144">
        <f>IF(N683="sníž. přenesená",J683,0)</f>
        <v>0</v>
      </c>
      <c r="BI683" s="144">
        <f>IF(N683="nulová",J683,0)</f>
        <v>0</v>
      </c>
      <c r="BJ683" s="18" t="s">
        <v>80</v>
      </c>
      <c r="BK683" s="144">
        <f>ROUND(I683*H683,2)</f>
        <v>0</v>
      </c>
      <c r="BL683" s="18" t="s">
        <v>173</v>
      </c>
      <c r="BM683" s="143" t="s">
        <v>2970</v>
      </c>
    </row>
    <row r="684" spans="2:65" s="1" customFormat="1" ht="44.25" customHeight="1">
      <c r="B684" s="33"/>
      <c r="C684" s="132" t="s">
        <v>774</v>
      </c>
      <c r="D684" s="132" t="s">
        <v>168</v>
      </c>
      <c r="E684" s="133" t="s">
        <v>2971</v>
      </c>
      <c r="F684" s="134" t="s">
        <v>2972</v>
      </c>
      <c r="G684" s="135" t="s">
        <v>307</v>
      </c>
      <c r="H684" s="136">
        <v>1</v>
      </c>
      <c r="I684" s="137"/>
      <c r="J684" s="138">
        <f>ROUND(I684*H684,2)</f>
        <v>0</v>
      </c>
      <c r="K684" s="134" t="s">
        <v>172</v>
      </c>
      <c r="L684" s="33"/>
      <c r="M684" s="139" t="s">
        <v>19</v>
      </c>
      <c r="N684" s="140" t="s">
        <v>43</v>
      </c>
      <c r="P684" s="141">
        <f>O684*H684</f>
        <v>0</v>
      </c>
      <c r="Q684" s="141">
        <v>2.8700000000000002E-3</v>
      </c>
      <c r="R684" s="141">
        <f>Q684*H684</f>
        <v>2.8700000000000002E-3</v>
      </c>
      <c r="S684" s="141">
        <v>0</v>
      </c>
      <c r="T684" s="142">
        <f>S684*H684</f>
        <v>0</v>
      </c>
      <c r="AR684" s="143" t="s">
        <v>173</v>
      </c>
      <c r="AT684" s="143" t="s">
        <v>168</v>
      </c>
      <c r="AU684" s="143" t="s">
        <v>82</v>
      </c>
      <c r="AY684" s="18" t="s">
        <v>166</v>
      </c>
      <c r="BE684" s="144">
        <f>IF(N684="základní",J684,0)</f>
        <v>0</v>
      </c>
      <c r="BF684" s="144">
        <f>IF(N684="snížená",J684,0)</f>
        <v>0</v>
      </c>
      <c r="BG684" s="144">
        <f>IF(N684="zákl. přenesená",J684,0)</f>
        <v>0</v>
      </c>
      <c r="BH684" s="144">
        <f>IF(N684="sníž. přenesená",J684,0)</f>
        <v>0</v>
      </c>
      <c r="BI684" s="144">
        <f>IF(N684="nulová",J684,0)</f>
        <v>0</v>
      </c>
      <c r="BJ684" s="18" t="s">
        <v>80</v>
      </c>
      <c r="BK684" s="144">
        <f>ROUND(I684*H684,2)</f>
        <v>0</v>
      </c>
      <c r="BL684" s="18" t="s">
        <v>173</v>
      </c>
      <c r="BM684" s="143" t="s">
        <v>2973</v>
      </c>
    </row>
    <row r="685" spans="2:65" s="1" customFormat="1" ht="11.25">
      <c r="B685" s="33"/>
      <c r="D685" s="145" t="s">
        <v>175</v>
      </c>
      <c r="F685" s="146" t="s">
        <v>2974</v>
      </c>
      <c r="I685" s="147"/>
      <c r="L685" s="33"/>
      <c r="M685" s="148"/>
      <c r="T685" s="54"/>
      <c r="AT685" s="18" t="s">
        <v>175</v>
      </c>
      <c r="AU685" s="18" t="s">
        <v>82</v>
      </c>
    </row>
    <row r="686" spans="2:65" s="1" customFormat="1" ht="24.2" customHeight="1">
      <c r="B686" s="33"/>
      <c r="C686" s="170" t="s">
        <v>783</v>
      </c>
      <c r="D686" s="170" t="s">
        <v>277</v>
      </c>
      <c r="E686" s="171" t="s">
        <v>2975</v>
      </c>
      <c r="F686" s="172" t="s">
        <v>2976</v>
      </c>
      <c r="G686" s="173" t="s">
        <v>307</v>
      </c>
      <c r="H686" s="174">
        <v>1</v>
      </c>
      <c r="I686" s="175"/>
      <c r="J686" s="176">
        <f>ROUND(I686*H686,2)</f>
        <v>0</v>
      </c>
      <c r="K686" s="172" t="s">
        <v>172</v>
      </c>
      <c r="L686" s="177"/>
      <c r="M686" s="178" t="s">
        <v>19</v>
      </c>
      <c r="N686" s="179" t="s">
        <v>43</v>
      </c>
      <c r="P686" s="141">
        <f>O686*H686</f>
        <v>0</v>
      </c>
      <c r="Q686" s="141">
        <v>5.7799999999999997E-2</v>
      </c>
      <c r="R686" s="141">
        <f>Q686*H686</f>
        <v>5.7799999999999997E-2</v>
      </c>
      <c r="S686" s="141">
        <v>0</v>
      </c>
      <c r="T686" s="142">
        <f>S686*H686</f>
        <v>0</v>
      </c>
      <c r="AR686" s="143" t="s">
        <v>233</v>
      </c>
      <c r="AT686" s="143" t="s">
        <v>277</v>
      </c>
      <c r="AU686" s="143" t="s">
        <v>82</v>
      </c>
      <c r="AY686" s="18" t="s">
        <v>166</v>
      </c>
      <c r="BE686" s="144">
        <f>IF(N686="základní",J686,0)</f>
        <v>0</v>
      </c>
      <c r="BF686" s="144">
        <f>IF(N686="snížená",J686,0)</f>
        <v>0</v>
      </c>
      <c r="BG686" s="144">
        <f>IF(N686="zákl. přenesená",J686,0)</f>
        <v>0</v>
      </c>
      <c r="BH686" s="144">
        <f>IF(N686="sníž. přenesená",J686,0)</f>
        <v>0</v>
      </c>
      <c r="BI686" s="144">
        <f>IF(N686="nulová",J686,0)</f>
        <v>0</v>
      </c>
      <c r="BJ686" s="18" t="s">
        <v>80</v>
      </c>
      <c r="BK686" s="144">
        <f>ROUND(I686*H686,2)</f>
        <v>0</v>
      </c>
      <c r="BL686" s="18" t="s">
        <v>173</v>
      </c>
      <c r="BM686" s="143" t="s">
        <v>2977</v>
      </c>
    </row>
    <row r="687" spans="2:65" s="1" customFormat="1" ht="49.15" customHeight="1">
      <c r="B687" s="33"/>
      <c r="C687" s="132" t="s">
        <v>790</v>
      </c>
      <c r="D687" s="132" t="s">
        <v>168</v>
      </c>
      <c r="E687" s="133" t="s">
        <v>2978</v>
      </c>
      <c r="F687" s="134" t="s">
        <v>2979</v>
      </c>
      <c r="G687" s="135" t="s">
        <v>307</v>
      </c>
      <c r="H687" s="136">
        <v>5</v>
      </c>
      <c r="I687" s="137"/>
      <c r="J687" s="138">
        <f>ROUND(I687*H687,2)</f>
        <v>0</v>
      </c>
      <c r="K687" s="134" t="s">
        <v>172</v>
      </c>
      <c r="L687" s="33"/>
      <c r="M687" s="139" t="s">
        <v>19</v>
      </c>
      <c r="N687" s="140" t="s">
        <v>43</v>
      </c>
      <c r="P687" s="141">
        <f>O687*H687</f>
        <v>0</v>
      </c>
      <c r="Q687" s="141">
        <v>0</v>
      </c>
      <c r="R687" s="141">
        <f>Q687*H687</f>
        <v>0</v>
      </c>
      <c r="S687" s="141">
        <v>0</v>
      </c>
      <c r="T687" s="142">
        <f>S687*H687</f>
        <v>0</v>
      </c>
      <c r="AR687" s="143" t="s">
        <v>173</v>
      </c>
      <c r="AT687" s="143" t="s">
        <v>168</v>
      </c>
      <c r="AU687" s="143" t="s">
        <v>82</v>
      </c>
      <c r="AY687" s="18" t="s">
        <v>166</v>
      </c>
      <c r="BE687" s="144">
        <f>IF(N687="základní",J687,0)</f>
        <v>0</v>
      </c>
      <c r="BF687" s="144">
        <f>IF(N687="snížená",J687,0)</f>
        <v>0</v>
      </c>
      <c r="BG687" s="144">
        <f>IF(N687="zákl. přenesená",J687,0)</f>
        <v>0</v>
      </c>
      <c r="BH687" s="144">
        <f>IF(N687="sníž. přenesená",J687,0)</f>
        <v>0</v>
      </c>
      <c r="BI687" s="144">
        <f>IF(N687="nulová",J687,0)</f>
        <v>0</v>
      </c>
      <c r="BJ687" s="18" t="s">
        <v>80</v>
      </c>
      <c r="BK687" s="144">
        <f>ROUND(I687*H687,2)</f>
        <v>0</v>
      </c>
      <c r="BL687" s="18" t="s">
        <v>173</v>
      </c>
      <c r="BM687" s="143" t="s">
        <v>2980</v>
      </c>
    </row>
    <row r="688" spans="2:65" s="1" customFormat="1" ht="11.25">
      <c r="B688" s="33"/>
      <c r="D688" s="145" t="s">
        <v>175</v>
      </c>
      <c r="F688" s="146" t="s">
        <v>2981</v>
      </c>
      <c r="I688" s="147"/>
      <c r="L688" s="33"/>
      <c r="M688" s="148"/>
      <c r="T688" s="54"/>
      <c r="AT688" s="18" t="s">
        <v>175</v>
      </c>
      <c r="AU688" s="18" t="s">
        <v>82</v>
      </c>
    </row>
    <row r="689" spans="2:65" s="1" customFormat="1" ht="24.2" customHeight="1">
      <c r="B689" s="33"/>
      <c r="C689" s="170" t="s">
        <v>798</v>
      </c>
      <c r="D689" s="170" t="s">
        <v>277</v>
      </c>
      <c r="E689" s="171" t="s">
        <v>2982</v>
      </c>
      <c r="F689" s="172" t="s">
        <v>2983</v>
      </c>
      <c r="G689" s="173" t="s">
        <v>307</v>
      </c>
      <c r="H689" s="174">
        <v>1</v>
      </c>
      <c r="I689" s="175"/>
      <c r="J689" s="176">
        <f>ROUND(I689*H689,2)</f>
        <v>0</v>
      </c>
      <c r="K689" s="172" t="s">
        <v>172</v>
      </c>
      <c r="L689" s="177"/>
      <c r="M689" s="178" t="s">
        <v>19</v>
      </c>
      <c r="N689" s="179" t="s">
        <v>43</v>
      </c>
      <c r="P689" s="141">
        <f>O689*H689</f>
        <v>0</v>
      </c>
      <c r="Q689" s="141">
        <v>3.1699999999999999E-2</v>
      </c>
      <c r="R689" s="141">
        <f>Q689*H689</f>
        <v>3.1699999999999999E-2</v>
      </c>
      <c r="S689" s="141">
        <v>0</v>
      </c>
      <c r="T689" s="142">
        <f>S689*H689</f>
        <v>0</v>
      </c>
      <c r="AR689" s="143" t="s">
        <v>233</v>
      </c>
      <c r="AT689" s="143" t="s">
        <v>277</v>
      </c>
      <c r="AU689" s="143" t="s">
        <v>82</v>
      </c>
      <c r="AY689" s="18" t="s">
        <v>166</v>
      </c>
      <c r="BE689" s="144">
        <f>IF(N689="základní",J689,0)</f>
        <v>0</v>
      </c>
      <c r="BF689" s="144">
        <f>IF(N689="snížená",J689,0)</f>
        <v>0</v>
      </c>
      <c r="BG689" s="144">
        <f>IF(N689="zákl. přenesená",J689,0)</f>
        <v>0</v>
      </c>
      <c r="BH689" s="144">
        <f>IF(N689="sníž. přenesená",J689,0)</f>
        <v>0</v>
      </c>
      <c r="BI689" s="144">
        <f>IF(N689="nulová",J689,0)</f>
        <v>0</v>
      </c>
      <c r="BJ689" s="18" t="s">
        <v>80</v>
      </c>
      <c r="BK689" s="144">
        <f>ROUND(I689*H689,2)</f>
        <v>0</v>
      </c>
      <c r="BL689" s="18" t="s">
        <v>173</v>
      </c>
      <c r="BM689" s="143" t="s">
        <v>2984</v>
      </c>
    </row>
    <row r="690" spans="2:65" s="12" customFormat="1" ht="11.25">
      <c r="B690" s="149"/>
      <c r="D690" s="150" t="s">
        <v>177</v>
      </c>
      <c r="E690" s="151" t="s">
        <v>19</v>
      </c>
      <c r="F690" s="152" t="s">
        <v>2938</v>
      </c>
      <c r="H690" s="151" t="s">
        <v>19</v>
      </c>
      <c r="I690" s="153"/>
      <c r="L690" s="149"/>
      <c r="M690" s="154"/>
      <c r="T690" s="155"/>
      <c r="AT690" s="151" t="s">
        <v>177</v>
      </c>
      <c r="AU690" s="151" t="s">
        <v>82</v>
      </c>
      <c r="AV690" s="12" t="s">
        <v>80</v>
      </c>
      <c r="AW690" s="12" t="s">
        <v>33</v>
      </c>
      <c r="AX690" s="12" t="s">
        <v>72</v>
      </c>
      <c r="AY690" s="151" t="s">
        <v>166</v>
      </c>
    </row>
    <row r="691" spans="2:65" s="13" customFormat="1" ht="11.25">
      <c r="B691" s="156"/>
      <c r="D691" s="150" t="s">
        <v>177</v>
      </c>
      <c r="E691" s="157" t="s">
        <v>19</v>
      </c>
      <c r="F691" s="158" t="s">
        <v>80</v>
      </c>
      <c r="H691" s="159">
        <v>1</v>
      </c>
      <c r="I691" s="160"/>
      <c r="L691" s="156"/>
      <c r="M691" s="161"/>
      <c r="T691" s="162"/>
      <c r="AT691" s="157" t="s">
        <v>177</v>
      </c>
      <c r="AU691" s="157" t="s">
        <v>82</v>
      </c>
      <c r="AV691" s="13" t="s">
        <v>82</v>
      </c>
      <c r="AW691" s="13" t="s">
        <v>33</v>
      </c>
      <c r="AX691" s="13" t="s">
        <v>80</v>
      </c>
      <c r="AY691" s="157" t="s">
        <v>166</v>
      </c>
    </row>
    <row r="692" spans="2:65" s="1" customFormat="1" ht="33" customHeight="1">
      <c r="B692" s="33"/>
      <c r="C692" s="170" t="s">
        <v>803</v>
      </c>
      <c r="D692" s="170" t="s">
        <v>277</v>
      </c>
      <c r="E692" s="171" t="s">
        <v>2985</v>
      </c>
      <c r="F692" s="172" t="s">
        <v>2986</v>
      </c>
      <c r="G692" s="173" t="s">
        <v>307</v>
      </c>
      <c r="H692" s="174">
        <v>2</v>
      </c>
      <c r="I692" s="175"/>
      <c r="J692" s="176">
        <f>ROUND(I692*H692,2)</f>
        <v>0</v>
      </c>
      <c r="K692" s="172" t="s">
        <v>172</v>
      </c>
      <c r="L692" s="177"/>
      <c r="M692" s="178" t="s">
        <v>19</v>
      </c>
      <c r="N692" s="179" t="s">
        <v>43</v>
      </c>
      <c r="P692" s="141">
        <f>O692*H692</f>
        <v>0</v>
      </c>
      <c r="Q692" s="141">
        <v>2.0400000000000001E-2</v>
      </c>
      <c r="R692" s="141">
        <f>Q692*H692</f>
        <v>4.0800000000000003E-2</v>
      </c>
      <c r="S692" s="141">
        <v>0</v>
      </c>
      <c r="T692" s="142">
        <f>S692*H692</f>
        <v>0</v>
      </c>
      <c r="AR692" s="143" t="s">
        <v>233</v>
      </c>
      <c r="AT692" s="143" t="s">
        <v>277</v>
      </c>
      <c r="AU692" s="143" t="s">
        <v>82</v>
      </c>
      <c r="AY692" s="18" t="s">
        <v>166</v>
      </c>
      <c r="BE692" s="144">
        <f>IF(N692="základní",J692,0)</f>
        <v>0</v>
      </c>
      <c r="BF692" s="144">
        <f>IF(N692="snížená",J692,0)</f>
        <v>0</v>
      </c>
      <c r="BG692" s="144">
        <f>IF(N692="zákl. přenesená",J692,0)</f>
        <v>0</v>
      </c>
      <c r="BH692" s="144">
        <f>IF(N692="sníž. přenesená",J692,0)</f>
        <v>0</v>
      </c>
      <c r="BI692" s="144">
        <f>IF(N692="nulová",J692,0)</f>
        <v>0</v>
      </c>
      <c r="BJ692" s="18" t="s">
        <v>80</v>
      </c>
      <c r="BK692" s="144">
        <f>ROUND(I692*H692,2)</f>
        <v>0</v>
      </c>
      <c r="BL692" s="18" t="s">
        <v>173</v>
      </c>
      <c r="BM692" s="143" t="s">
        <v>2987</v>
      </c>
    </row>
    <row r="693" spans="2:65" s="1" customFormat="1" ht="78">
      <c r="B693" s="33"/>
      <c r="D693" s="150" t="s">
        <v>887</v>
      </c>
      <c r="F693" s="187" t="s">
        <v>2988</v>
      </c>
      <c r="I693" s="147"/>
      <c r="L693" s="33"/>
      <c r="M693" s="148"/>
      <c r="T693" s="54"/>
      <c r="AT693" s="18" t="s">
        <v>887</v>
      </c>
      <c r="AU693" s="18" t="s">
        <v>82</v>
      </c>
    </row>
    <row r="694" spans="2:65" s="12" customFormat="1" ht="11.25">
      <c r="B694" s="149"/>
      <c r="D694" s="150" t="s">
        <v>177</v>
      </c>
      <c r="E694" s="151" t="s">
        <v>19</v>
      </c>
      <c r="F694" s="152" t="s">
        <v>2938</v>
      </c>
      <c r="H694" s="151" t="s">
        <v>19</v>
      </c>
      <c r="I694" s="153"/>
      <c r="L694" s="149"/>
      <c r="M694" s="154"/>
      <c r="T694" s="155"/>
      <c r="AT694" s="151" t="s">
        <v>177</v>
      </c>
      <c r="AU694" s="151" t="s">
        <v>82</v>
      </c>
      <c r="AV694" s="12" t="s">
        <v>80</v>
      </c>
      <c r="AW694" s="12" t="s">
        <v>33</v>
      </c>
      <c r="AX694" s="12" t="s">
        <v>72</v>
      </c>
      <c r="AY694" s="151" t="s">
        <v>166</v>
      </c>
    </row>
    <row r="695" spans="2:65" s="13" customFormat="1" ht="11.25">
      <c r="B695" s="156"/>
      <c r="D695" s="150" t="s">
        <v>177</v>
      </c>
      <c r="E695" s="157" t="s">
        <v>19</v>
      </c>
      <c r="F695" s="158" t="s">
        <v>82</v>
      </c>
      <c r="H695" s="159">
        <v>2</v>
      </c>
      <c r="I695" s="160"/>
      <c r="L695" s="156"/>
      <c r="M695" s="161"/>
      <c r="T695" s="162"/>
      <c r="AT695" s="157" t="s">
        <v>177</v>
      </c>
      <c r="AU695" s="157" t="s">
        <v>82</v>
      </c>
      <c r="AV695" s="13" t="s">
        <v>82</v>
      </c>
      <c r="AW695" s="13" t="s">
        <v>33</v>
      </c>
      <c r="AX695" s="13" t="s">
        <v>80</v>
      </c>
      <c r="AY695" s="157" t="s">
        <v>166</v>
      </c>
    </row>
    <row r="696" spans="2:65" s="1" customFormat="1" ht="24.2" customHeight="1">
      <c r="B696" s="33"/>
      <c r="C696" s="170" t="s">
        <v>808</v>
      </c>
      <c r="D696" s="170" t="s">
        <v>277</v>
      </c>
      <c r="E696" s="171" t="s">
        <v>2989</v>
      </c>
      <c r="F696" s="172" t="s">
        <v>2990</v>
      </c>
      <c r="G696" s="173" t="s">
        <v>307</v>
      </c>
      <c r="H696" s="174">
        <v>2</v>
      </c>
      <c r="I696" s="175"/>
      <c r="J696" s="176">
        <f>ROUND(I696*H696,2)</f>
        <v>0</v>
      </c>
      <c r="K696" s="172" t="s">
        <v>172</v>
      </c>
      <c r="L696" s="177"/>
      <c r="M696" s="178" t="s">
        <v>19</v>
      </c>
      <c r="N696" s="179" t="s">
        <v>43</v>
      </c>
      <c r="P696" s="141">
        <f>O696*H696</f>
        <v>0</v>
      </c>
      <c r="Q696" s="141">
        <v>2.5000000000000001E-2</v>
      </c>
      <c r="R696" s="141">
        <f>Q696*H696</f>
        <v>0.05</v>
      </c>
      <c r="S696" s="141">
        <v>0</v>
      </c>
      <c r="T696" s="142">
        <f>S696*H696</f>
        <v>0</v>
      </c>
      <c r="AR696" s="143" t="s">
        <v>233</v>
      </c>
      <c r="AT696" s="143" t="s">
        <v>277</v>
      </c>
      <c r="AU696" s="143" t="s">
        <v>82</v>
      </c>
      <c r="AY696" s="18" t="s">
        <v>166</v>
      </c>
      <c r="BE696" s="144">
        <f>IF(N696="základní",J696,0)</f>
        <v>0</v>
      </c>
      <c r="BF696" s="144">
        <f>IF(N696="snížená",J696,0)</f>
        <v>0</v>
      </c>
      <c r="BG696" s="144">
        <f>IF(N696="zákl. přenesená",J696,0)</f>
        <v>0</v>
      </c>
      <c r="BH696" s="144">
        <f>IF(N696="sníž. přenesená",J696,0)</f>
        <v>0</v>
      </c>
      <c r="BI696" s="144">
        <f>IF(N696="nulová",J696,0)</f>
        <v>0</v>
      </c>
      <c r="BJ696" s="18" t="s">
        <v>80</v>
      </c>
      <c r="BK696" s="144">
        <f>ROUND(I696*H696,2)</f>
        <v>0</v>
      </c>
      <c r="BL696" s="18" t="s">
        <v>173</v>
      </c>
      <c r="BM696" s="143" t="s">
        <v>2991</v>
      </c>
    </row>
    <row r="697" spans="2:65" s="1" customFormat="1" ht="44.25" customHeight="1">
      <c r="B697" s="33"/>
      <c r="C697" s="132" t="s">
        <v>813</v>
      </c>
      <c r="D697" s="132" t="s">
        <v>168</v>
      </c>
      <c r="E697" s="133" t="s">
        <v>2992</v>
      </c>
      <c r="F697" s="134" t="s">
        <v>2993</v>
      </c>
      <c r="G697" s="135" t="s">
        <v>307</v>
      </c>
      <c r="H697" s="136">
        <v>3</v>
      </c>
      <c r="I697" s="137"/>
      <c r="J697" s="138">
        <f>ROUND(I697*H697,2)</f>
        <v>0</v>
      </c>
      <c r="K697" s="134" t="s">
        <v>172</v>
      </c>
      <c r="L697" s="33"/>
      <c r="M697" s="139" t="s">
        <v>19</v>
      </c>
      <c r="N697" s="140" t="s">
        <v>43</v>
      </c>
      <c r="P697" s="141">
        <f>O697*H697</f>
        <v>0</v>
      </c>
      <c r="Q697" s="141">
        <v>2.8700000000000002E-3</v>
      </c>
      <c r="R697" s="141">
        <f>Q697*H697</f>
        <v>8.6099999999999996E-3</v>
      </c>
      <c r="S697" s="141">
        <v>0</v>
      </c>
      <c r="T697" s="142">
        <f>S697*H697</f>
        <v>0</v>
      </c>
      <c r="AR697" s="143" t="s">
        <v>173</v>
      </c>
      <c r="AT697" s="143" t="s">
        <v>168</v>
      </c>
      <c r="AU697" s="143" t="s">
        <v>82</v>
      </c>
      <c r="AY697" s="18" t="s">
        <v>166</v>
      </c>
      <c r="BE697" s="144">
        <f>IF(N697="základní",J697,0)</f>
        <v>0</v>
      </c>
      <c r="BF697" s="144">
        <f>IF(N697="snížená",J697,0)</f>
        <v>0</v>
      </c>
      <c r="BG697" s="144">
        <f>IF(N697="zákl. přenesená",J697,0)</f>
        <v>0</v>
      </c>
      <c r="BH697" s="144">
        <f>IF(N697="sníž. přenesená",J697,0)</f>
        <v>0</v>
      </c>
      <c r="BI697" s="144">
        <f>IF(N697="nulová",J697,0)</f>
        <v>0</v>
      </c>
      <c r="BJ697" s="18" t="s">
        <v>80</v>
      </c>
      <c r="BK697" s="144">
        <f>ROUND(I697*H697,2)</f>
        <v>0</v>
      </c>
      <c r="BL697" s="18" t="s">
        <v>173</v>
      </c>
      <c r="BM697" s="143" t="s">
        <v>2994</v>
      </c>
    </row>
    <row r="698" spans="2:65" s="1" customFormat="1" ht="11.25">
      <c r="B698" s="33"/>
      <c r="D698" s="145" t="s">
        <v>175</v>
      </c>
      <c r="F698" s="146" t="s">
        <v>2995</v>
      </c>
      <c r="I698" s="147"/>
      <c r="L698" s="33"/>
      <c r="M698" s="148"/>
      <c r="T698" s="54"/>
      <c r="AT698" s="18" t="s">
        <v>175</v>
      </c>
      <c r="AU698" s="18" t="s">
        <v>82</v>
      </c>
    </row>
    <row r="699" spans="2:65" s="1" customFormat="1" ht="24.2" customHeight="1">
      <c r="B699" s="33"/>
      <c r="C699" s="170" t="s">
        <v>818</v>
      </c>
      <c r="D699" s="170" t="s">
        <v>277</v>
      </c>
      <c r="E699" s="171" t="s">
        <v>2996</v>
      </c>
      <c r="F699" s="172" t="s">
        <v>2997</v>
      </c>
      <c r="G699" s="173" t="s">
        <v>307</v>
      </c>
      <c r="H699" s="174">
        <v>1</v>
      </c>
      <c r="I699" s="175"/>
      <c r="J699" s="176">
        <f>ROUND(I699*H699,2)</f>
        <v>0</v>
      </c>
      <c r="K699" s="172" t="s">
        <v>19</v>
      </c>
      <c r="L699" s="177"/>
      <c r="M699" s="178" t="s">
        <v>19</v>
      </c>
      <c r="N699" s="179" t="s">
        <v>43</v>
      </c>
      <c r="P699" s="141">
        <f>O699*H699</f>
        <v>0</v>
      </c>
      <c r="Q699" s="141">
        <v>8.6800000000000002E-2</v>
      </c>
      <c r="R699" s="141">
        <f>Q699*H699</f>
        <v>8.6800000000000002E-2</v>
      </c>
      <c r="S699" s="141">
        <v>0</v>
      </c>
      <c r="T699" s="142">
        <f>S699*H699</f>
        <v>0</v>
      </c>
      <c r="AR699" s="143" t="s">
        <v>233</v>
      </c>
      <c r="AT699" s="143" t="s">
        <v>277</v>
      </c>
      <c r="AU699" s="143" t="s">
        <v>82</v>
      </c>
      <c r="AY699" s="18" t="s">
        <v>166</v>
      </c>
      <c r="BE699" s="144">
        <f>IF(N699="základní",J699,0)</f>
        <v>0</v>
      </c>
      <c r="BF699" s="144">
        <f>IF(N699="snížená",J699,0)</f>
        <v>0</v>
      </c>
      <c r="BG699" s="144">
        <f>IF(N699="zákl. přenesená",J699,0)</f>
        <v>0</v>
      </c>
      <c r="BH699" s="144">
        <f>IF(N699="sníž. přenesená",J699,0)</f>
        <v>0</v>
      </c>
      <c r="BI699" s="144">
        <f>IF(N699="nulová",J699,0)</f>
        <v>0</v>
      </c>
      <c r="BJ699" s="18" t="s">
        <v>80</v>
      </c>
      <c r="BK699" s="144">
        <f>ROUND(I699*H699,2)</f>
        <v>0</v>
      </c>
      <c r="BL699" s="18" t="s">
        <v>173</v>
      </c>
      <c r="BM699" s="143" t="s">
        <v>2998</v>
      </c>
    </row>
    <row r="700" spans="2:65" s="12" customFormat="1" ht="11.25">
      <c r="B700" s="149"/>
      <c r="D700" s="150" t="s">
        <v>177</v>
      </c>
      <c r="E700" s="151" t="s">
        <v>19</v>
      </c>
      <c r="F700" s="152" t="s">
        <v>2999</v>
      </c>
      <c r="H700" s="151" t="s">
        <v>19</v>
      </c>
      <c r="I700" s="153"/>
      <c r="L700" s="149"/>
      <c r="M700" s="154"/>
      <c r="T700" s="155"/>
      <c r="AT700" s="151" t="s">
        <v>177</v>
      </c>
      <c r="AU700" s="151" t="s">
        <v>82</v>
      </c>
      <c r="AV700" s="12" t="s">
        <v>80</v>
      </c>
      <c r="AW700" s="12" t="s">
        <v>33</v>
      </c>
      <c r="AX700" s="12" t="s">
        <v>72</v>
      </c>
      <c r="AY700" s="151" t="s">
        <v>166</v>
      </c>
    </row>
    <row r="701" spans="2:65" s="12" customFormat="1" ht="11.25">
      <c r="B701" s="149"/>
      <c r="D701" s="150" t="s">
        <v>177</v>
      </c>
      <c r="E701" s="151" t="s">
        <v>19</v>
      </c>
      <c r="F701" s="152" t="s">
        <v>3000</v>
      </c>
      <c r="H701" s="151" t="s">
        <v>19</v>
      </c>
      <c r="I701" s="153"/>
      <c r="L701" s="149"/>
      <c r="M701" s="154"/>
      <c r="T701" s="155"/>
      <c r="AT701" s="151" t="s">
        <v>177</v>
      </c>
      <c r="AU701" s="151" t="s">
        <v>82</v>
      </c>
      <c r="AV701" s="12" t="s">
        <v>80</v>
      </c>
      <c r="AW701" s="12" t="s">
        <v>33</v>
      </c>
      <c r="AX701" s="12" t="s">
        <v>72</v>
      </c>
      <c r="AY701" s="151" t="s">
        <v>166</v>
      </c>
    </row>
    <row r="702" spans="2:65" s="13" customFormat="1" ht="11.25">
      <c r="B702" s="156"/>
      <c r="D702" s="150" t="s">
        <v>177</v>
      </c>
      <c r="E702" s="157" t="s">
        <v>19</v>
      </c>
      <c r="F702" s="158" t="s">
        <v>80</v>
      </c>
      <c r="H702" s="159">
        <v>1</v>
      </c>
      <c r="I702" s="160"/>
      <c r="L702" s="156"/>
      <c r="M702" s="161"/>
      <c r="T702" s="162"/>
      <c r="AT702" s="157" t="s">
        <v>177</v>
      </c>
      <c r="AU702" s="157" t="s">
        <v>82</v>
      </c>
      <c r="AV702" s="13" t="s">
        <v>82</v>
      </c>
      <c r="AW702" s="13" t="s">
        <v>33</v>
      </c>
      <c r="AX702" s="13" t="s">
        <v>80</v>
      </c>
      <c r="AY702" s="157" t="s">
        <v>166</v>
      </c>
    </row>
    <row r="703" spans="2:65" s="1" customFormat="1" ht="24.2" customHeight="1">
      <c r="B703" s="33"/>
      <c r="C703" s="170" t="s">
        <v>826</v>
      </c>
      <c r="D703" s="170" t="s">
        <v>277</v>
      </c>
      <c r="E703" s="171" t="s">
        <v>3001</v>
      </c>
      <c r="F703" s="172" t="s">
        <v>3002</v>
      </c>
      <c r="G703" s="173" t="s">
        <v>307</v>
      </c>
      <c r="H703" s="174">
        <v>2</v>
      </c>
      <c r="I703" s="175"/>
      <c r="J703" s="176">
        <f>ROUND(I703*H703,2)</f>
        <v>0</v>
      </c>
      <c r="K703" s="172" t="s">
        <v>172</v>
      </c>
      <c r="L703" s="177"/>
      <c r="M703" s="178" t="s">
        <v>19</v>
      </c>
      <c r="N703" s="179" t="s">
        <v>43</v>
      </c>
      <c r="P703" s="141">
        <f>O703*H703</f>
        <v>0</v>
      </c>
      <c r="Q703" s="141">
        <v>2.3E-2</v>
      </c>
      <c r="R703" s="141">
        <f>Q703*H703</f>
        <v>4.5999999999999999E-2</v>
      </c>
      <c r="S703" s="141">
        <v>0</v>
      </c>
      <c r="T703" s="142">
        <f>S703*H703</f>
        <v>0</v>
      </c>
      <c r="AR703" s="143" t="s">
        <v>233</v>
      </c>
      <c r="AT703" s="143" t="s">
        <v>277</v>
      </c>
      <c r="AU703" s="143" t="s">
        <v>82</v>
      </c>
      <c r="AY703" s="18" t="s">
        <v>166</v>
      </c>
      <c r="BE703" s="144">
        <f>IF(N703="základní",J703,0)</f>
        <v>0</v>
      </c>
      <c r="BF703" s="144">
        <f>IF(N703="snížená",J703,0)</f>
        <v>0</v>
      </c>
      <c r="BG703" s="144">
        <f>IF(N703="zákl. přenesená",J703,0)</f>
        <v>0</v>
      </c>
      <c r="BH703" s="144">
        <f>IF(N703="sníž. přenesená",J703,0)</f>
        <v>0</v>
      </c>
      <c r="BI703" s="144">
        <f>IF(N703="nulová",J703,0)</f>
        <v>0</v>
      </c>
      <c r="BJ703" s="18" t="s">
        <v>80</v>
      </c>
      <c r="BK703" s="144">
        <f>ROUND(I703*H703,2)</f>
        <v>0</v>
      </c>
      <c r="BL703" s="18" t="s">
        <v>173</v>
      </c>
      <c r="BM703" s="143" t="s">
        <v>3003</v>
      </c>
    </row>
    <row r="704" spans="2:65" s="1" customFormat="1" ht="68.25">
      <c r="B704" s="33"/>
      <c r="D704" s="150" t="s">
        <v>887</v>
      </c>
      <c r="F704" s="187" t="s">
        <v>3004</v>
      </c>
      <c r="I704" s="147"/>
      <c r="L704" s="33"/>
      <c r="M704" s="148"/>
      <c r="T704" s="54"/>
      <c r="AT704" s="18" t="s">
        <v>887</v>
      </c>
      <c r="AU704" s="18" t="s">
        <v>82</v>
      </c>
    </row>
    <row r="705" spans="2:65" s="12" customFormat="1" ht="11.25">
      <c r="B705" s="149"/>
      <c r="D705" s="150" t="s">
        <v>177</v>
      </c>
      <c r="E705" s="151" t="s">
        <v>19</v>
      </c>
      <c r="F705" s="152" t="s">
        <v>2938</v>
      </c>
      <c r="H705" s="151" t="s">
        <v>19</v>
      </c>
      <c r="I705" s="153"/>
      <c r="L705" s="149"/>
      <c r="M705" s="154"/>
      <c r="T705" s="155"/>
      <c r="AT705" s="151" t="s">
        <v>177</v>
      </c>
      <c r="AU705" s="151" t="s">
        <v>82</v>
      </c>
      <c r="AV705" s="12" t="s">
        <v>80</v>
      </c>
      <c r="AW705" s="12" t="s">
        <v>33</v>
      </c>
      <c r="AX705" s="12" t="s">
        <v>72</v>
      </c>
      <c r="AY705" s="151" t="s">
        <v>166</v>
      </c>
    </row>
    <row r="706" spans="2:65" s="13" customFormat="1" ht="11.25">
      <c r="B706" s="156"/>
      <c r="D706" s="150" t="s">
        <v>177</v>
      </c>
      <c r="E706" s="157" t="s">
        <v>19</v>
      </c>
      <c r="F706" s="158" t="s">
        <v>82</v>
      </c>
      <c r="H706" s="159">
        <v>2</v>
      </c>
      <c r="I706" s="160"/>
      <c r="L706" s="156"/>
      <c r="M706" s="161"/>
      <c r="T706" s="162"/>
      <c r="AT706" s="157" t="s">
        <v>177</v>
      </c>
      <c r="AU706" s="157" t="s">
        <v>82</v>
      </c>
      <c r="AV706" s="13" t="s">
        <v>82</v>
      </c>
      <c r="AW706" s="13" t="s">
        <v>33</v>
      </c>
      <c r="AX706" s="13" t="s">
        <v>80</v>
      </c>
      <c r="AY706" s="157" t="s">
        <v>166</v>
      </c>
    </row>
    <row r="707" spans="2:65" s="1" customFormat="1" ht="49.15" customHeight="1">
      <c r="B707" s="33"/>
      <c r="C707" s="132" t="s">
        <v>833</v>
      </c>
      <c r="D707" s="132" t="s">
        <v>168</v>
      </c>
      <c r="E707" s="133" t="s">
        <v>3005</v>
      </c>
      <c r="F707" s="134" t="s">
        <v>3006</v>
      </c>
      <c r="G707" s="135" t="s">
        <v>307</v>
      </c>
      <c r="H707" s="136">
        <v>1</v>
      </c>
      <c r="I707" s="137"/>
      <c r="J707" s="138">
        <f>ROUND(I707*H707,2)</f>
        <v>0</v>
      </c>
      <c r="K707" s="134" t="s">
        <v>172</v>
      </c>
      <c r="L707" s="33"/>
      <c r="M707" s="139" t="s">
        <v>19</v>
      </c>
      <c r="N707" s="140" t="s">
        <v>43</v>
      </c>
      <c r="P707" s="141">
        <f>O707*H707</f>
        <v>0</v>
      </c>
      <c r="Q707" s="141">
        <v>0</v>
      </c>
      <c r="R707" s="141">
        <f>Q707*H707</f>
        <v>0</v>
      </c>
      <c r="S707" s="141">
        <v>0</v>
      </c>
      <c r="T707" s="142">
        <f>S707*H707</f>
        <v>0</v>
      </c>
      <c r="AR707" s="143" t="s">
        <v>173</v>
      </c>
      <c r="AT707" s="143" t="s">
        <v>168</v>
      </c>
      <c r="AU707" s="143" t="s">
        <v>82</v>
      </c>
      <c r="AY707" s="18" t="s">
        <v>166</v>
      </c>
      <c r="BE707" s="144">
        <f>IF(N707="základní",J707,0)</f>
        <v>0</v>
      </c>
      <c r="BF707" s="144">
        <f>IF(N707="snížená",J707,0)</f>
        <v>0</v>
      </c>
      <c r="BG707" s="144">
        <f>IF(N707="zákl. přenesená",J707,0)</f>
        <v>0</v>
      </c>
      <c r="BH707" s="144">
        <f>IF(N707="sníž. přenesená",J707,0)</f>
        <v>0</v>
      </c>
      <c r="BI707" s="144">
        <f>IF(N707="nulová",J707,0)</f>
        <v>0</v>
      </c>
      <c r="BJ707" s="18" t="s">
        <v>80</v>
      </c>
      <c r="BK707" s="144">
        <f>ROUND(I707*H707,2)</f>
        <v>0</v>
      </c>
      <c r="BL707" s="18" t="s">
        <v>173</v>
      </c>
      <c r="BM707" s="143" t="s">
        <v>3007</v>
      </c>
    </row>
    <row r="708" spans="2:65" s="1" customFormat="1" ht="11.25">
      <c r="B708" s="33"/>
      <c r="D708" s="145" t="s">
        <v>175</v>
      </c>
      <c r="F708" s="146" t="s">
        <v>3008</v>
      </c>
      <c r="I708" s="147"/>
      <c r="L708" s="33"/>
      <c r="M708" s="148"/>
      <c r="T708" s="54"/>
      <c r="AT708" s="18" t="s">
        <v>175</v>
      </c>
      <c r="AU708" s="18" t="s">
        <v>82</v>
      </c>
    </row>
    <row r="709" spans="2:65" s="1" customFormat="1" ht="33" customHeight="1">
      <c r="B709" s="33"/>
      <c r="C709" s="170" t="s">
        <v>838</v>
      </c>
      <c r="D709" s="170" t="s">
        <v>277</v>
      </c>
      <c r="E709" s="171" t="s">
        <v>3009</v>
      </c>
      <c r="F709" s="172" t="s">
        <v>3010</v>
      </c>
      <c r="G709" s="173" t="s">
        <v>307</v>
      </c>
      <c r="H709" s="174">
        <v>1</v>
      </c>
      <c r="I709" s="175"/>
      <c r="J709" s="176">
        <f>ROUND(I709*H709,2)</f>
        <v>0</v>
      </c>
      <c r="K709" s="172" t="s">
        <v>172</v>
      </c>
      <c r="L709" s="177"/>
      <c r="M709" s="178" t="s">
        <v>19</v>
      </c>
      <c r="N709" s="179" t="s">
        <v>43</v>
      </c>
      <c r="P709" s="141">
        <f>O709*H709</f>
        <v>0</v>
      </c>
      <c r="Q709" s="141">
        <v>4.9200000000000001E-2</v>
      </c>
      <c r="R709" s="141">
        <f>Q709*H709</f>
        <v>4.9200000000000001E-2</v>
      </c>
      <c r="S709" s="141">
        <v>0</v>
      </c>
      <c r="T709" s="142">
        <f>S709*H709</f>
        <v>0</v>
      </c>
      <c r="AR709" s="143" t="s">
        <v>1425</v>
      </c>
      <c r="AT709" s="143" t="s">
        <v>277</v>
      </c>
      <c r="AU709" s="143" t="s">
        <v>82</v>
      </c>
      <c r="AY709" s="18" t="s">
        <v>166</v>
      </c>
      <c r="BE709" s="144">
        <f>IF(N709="základní",J709,0)</f>
        <v>0</v>
      </c>
      <c r="BF709" s="144">
        <f>IF(N709="snížená",J709,0)</f>
        <v>0</v>
      </c>
      <c r="BG709" s="144">
        <f>IF(N709="zákl. přenesená",J709,0)</f>
        <v>0</v>
      </c>
      <c r="BH709" s="144">
        <f>IF(N709="sníž. přenesená",J709,0)</f>
        <v>0</v>
      </c>
      <c r="BI709" s="144">
        <f>IF(N709="nulová",J709,0)</f>
        <v>0</v>
      </c>
      <c r="BJ709" s="18" t="s">
        <v>80</v>
      </c>
      <c r="BK709" s="144">
        <f>ROUND(I709*H709,2)</f>
        <v>0</v>
      </c>
      <c r="BL709" s="18" t="s">
        <v>790</v>
      </c>
      <c r="BM709" s="143" t="s">
        <v>3011</v>
      </c>
    </row>
    <row r="710" spans="2:65" s="12" customFormat="1" ht="11.25">
      <c r="B710" s="149"/>
      <c r="D710" s="150" t="s">
        <v>177</v>
      </c>
      <c r="E710" s="151" t="s">
        <v>19</v>
      </c>
      <c r="F710" s="152" t="s">
        <v>2938</v>
      </c>
      <c r="H710" s="151" t="s">
        <v>19</v>
      </c>
      <c r="I710" s="153"/>
      <c r="L710" s="149"/>
      <c r="M710" s="154"/>
      <c r="T710" s="155"/>
      <c r="AT710" s="151" t="s">
        <v>177</v>
      </c>
      <c r="AU710" s="151" t="s">
        <v>82</v>
      </c>
      <c r="AV710" s="12" t="s">
        <v>80</v>
      </c>
      <c r="AW710" s="12" t="s">
        <v>33</v>
      </c>
      <c r="AX710" s="12" t="s">
        <v>72</v>
      </c>
      <c r="AY710" s="151" t="s">
        <v>166</v>
      </c>
    </row>
    <row r="711" spans="2:65" s="13" customFormat="1" ht="11.25">
      <c r="B711" s="156"/>
      <c r="D711" s="150" t="s">
        <v>177</v>
      </c>
      <c r="E711" s="157" t="s">
        <v>19</v>
      </c>
      <c r="F711" s="158" t="s">
        <v>80</v>
      </c>
      <c r="H711" s="159">
        <v>1</v>
      </c>
      <c r="I711" s="160"/>
      <c r="L711" s="156"/>
      <c r="M711" s="161"/>
      <c r="T711" s="162"/>
      <c r="AT711" s="157" t="s">
        <v>177</v>
      </c>
      <c r="AU711" s="157" t="s">
        <v>82</v>
      </c>
      <c r="AV711" s="13" t="s">
        <v>82</v>
      </c>
      <c r="AW711" s="13" t="s">
        <v>33</v>
      </c>
      <c r="AX711" s="13" t="s">
        <v>80</v>
      </c>
      <c r="AY711" s="157" t="s">
        <v>166</v>
      </c>
    </row>
    <row r="712" spans="2:65" s="1" customFormat="1" ht="49.15" customHeight="1">
      <c r="B712" s="33"/>
      <c r="C712" s="132" t="s">
        <v>845</v>
      </c>
      <c r="D712" s="132" t="s">
        <v>168</v>
      </c>
      <c r="E712" s="133" t="s">
        <v>3012</v>
      </c>
      <c r="F712" s="134" t="s">
        <v>3013</v>
      </c>
      <c r="G712" s="135" t="s">
        <v>307</v>
      </c>
      <c r="H712" s="136">
        <v>6</v>
      </c>
      <c r="I712" s="137"/>
      <c r="J712" s="138">
        <f>ROUND(I712*H712,2)</f>
        <v>0</v>
      </c>
      <c r="K712" s="134" t="s">
        <v>172</v>
      </c>
      <c r="L712" s="33"/>
      <c r="M712" s="139" t="s">
        <v>19</v>
      </c>
      <c r="N712" s="140" t="s">
        <v>43</v>
      </c>
      <c r="P712" s="141">
        <f>O712*H712</f>
        <v>0</v>
      </c>
      <c r="Q712" s="141">
        <v>0</v>
      </c>
      <c r="R712" s="141">
        <f>Q712*H712</f>
        <v>0</v>
      </c>
      <c r="S712" s="141">
        <v>0</v>
      </c>
      <c r="T712" s="142">
        <f>S712*H712</f>
        <v>0</v>
      </c>
      <c r="AR712" s="143" t="s">
        <v>173</v>
      </c>
      <c r="AT712" s="143" t="s">
        <v>168</v>
      </c>
      <c r="AU712" s="143" t="s">
        <v>82</v>
      </c>
      <c r="AY712" s="18" t="s">
        <v>166</v>
      </c>
      <c r="BE712" s="144">
        <f>IF(N712="základní",J712,0)</f>
        <v>0</v>
      </c>
      <c r="BF712" s="144">
        <f>IF(N712="snížená",J712,0)</f>
        <v>0</v>
      </c>
      <c r="BG712" s="144">
        <f>IF(N712="zákl. přenesená",J712,0)</f>
        <v>0</v>
      </c>
      <c r="BH712" s="144">
        <f>IF(N712="sníž. přenesená",J712,0)</f>
        <v>0</v>
      </c>
      <c r="BI712" s="144">
        <f>IF(N712="nulová",J712,0)</f>
        <v>0</v>
      </c>
      <c r="BJ712" s="18" t="s">
        <v>80</v>
      </c>
      <c r="BK712" s="144">
        <f>ROUND(I712*H712,2)</f>
        <v>0</v>
      </c>
      <c r="BL712" s="18" t="s">
        <v>173</v>
      </c>
      <c r="BM712" s="143" t="s">
        <v>3014</v>
      </c>
    </row>
    <row r="713" spans="2:65" s="1" customFormat="1" ht="11.25">
      <c r="B713" s="33"/>
      <c r="D713" s="145" t="s">
        <v>175</v>
      </c>
      <c r="F713" s="146" t="s">
        <v>3015</v>
      </c>
      <c r="I713" s="147"/>
      <c r="L713" s="33"/>
      <c r="M713" s="148"/>
      <c r="T713" s="54"/>
      <c r="AT713" s="18" t="s">
        <v>175</v>
      </c>
      <c r="AU713" s="18" t="s">
        <v>82</v>
      </c>
    </row>
    <row r="714" spans="2:65" s="1" customFormat="1" ht="33" customHeight="1">
      <c r="B714" s="33"/>
      <c r="C714" s="170" t="s">
        <v>850</v>
      </c>
      <c r="D714" s="170" t="s">
        <v>277</v>
      </c>
      <c r="E714" s="171" t="s">
        <v>3016</v>
      </c>
      <c r="F714" s="172" t="s">
        <v>3017</v>
      </c>
      <c r="G714" s="173" t="s">
        <v>307</v>
      </c>
      <c r="H714" s="174">
        <v>4</v>
      </c>
      <c r="I714" s="175"/>
      <c r="J714" s="176">
        <f>ROUND(I714*H714,2)</f>
        <v>0</v>
      </c>
      <c r="K714" s="172" t="s">
        <v>172</v>
      </c>
      <c r="L714" s="177"/>
      <c r="M714" s="178" t="s">
        <v>19</v>
      </c>
      <c r="N714" s="179" t="s">
        <v>43</v>
      </c>
      <c r="P714" s="141">
        <f>O714*H714</f>
        <v>0</v>
      </c>
      <c r="Q714" s="141">
        <v>3.1300000000000001E-2</v>
      </c>
      <c r="R714" s="141">
        <f>Q714*H714</f>
        <v>0.12520000000000001</v>
      </c>
      <c r="S714" s="141">
        <v>0</v>
      </c>
      <c r="T714" s="142">
        <f>S714*H714</f>
        <v>0</v>
      </c>
      <c r="AR714" s="143" t="s">
        <v>233</v>
      </c>
      <c r="AT714" s="143" t="s">
        <v>277</v>
      </c>
      <c r="AU714" s="143" t="s">
        <v>82</v>
      </c>
      <c r="AY714" s="18" t="s">
        <v>166</v>
      </c>
      <c r="BE714" s="144">
        <f>IF(N714="základní",J714,0)</f>
        <v>0</v>
      </c>
      <c r="BF714" s="144">
        <f>IF(N714="snížená",J714,0)</f>
        <v>0</v>
      </c>
      <c r="BG714" s="144">
        <f>IF(N714="zákl. přenesená",J714,0)</f>
        <v>0</v>
      </c>
      <c r="BH714" s="144">
        <f>IF(N714="sníž. přenesená",J714,0)</f>
        <v>0</v>
      </c>
      <c r="BI714" s="144">
        <f>IF(N714="nulová",J714,0)</f>
        <v>0</v>
      </c>
      <c r="BJ714" s="18" t="s">
        <v>80</v>
      </c>
      <c r="BK714" s="144">
        <f>ROUND(I714*H714,2)</f>
        <v>0</v>
      </c>
      <c r="BL714" s="18" t="s">
        <v>173</v>
      </c>
      <c r="BM714" s="143" t="s">
        <v>3018</v>
      </c>
    </row>
    <row r="715" spans="2:65" s="1" customFormat="1" ht="78">
      <c r="B715" s="33"/>
      <c r="D715" s="150" t="s">
        <v>887</v>
      </c>
      <c r="F715" s="187" t="s">
        <v>3019</v>
      </c>
      <c r="I715" s="147"/>
      <c r="L715" s="33"/>
      <c r="M715" s="148"/>
      <c r="T715" s="54"/>
      <c r="AT715" s="18" t="s">
        <v>887</v>
      </c>
      <c r="AU715" s="18" t="s">
        <v>82</v>
      </c>
    </row>
    <row r="716" spans="2:65" s="12" customFormat="1" ht="11.25">
      <c r="B716" s="149"/>
      <c r="D716" s="150" t="s">
        <v>177</v>
      </c>
      <c r="E716" s="151" t="s">
        <v>19</v>
      </c>
      <c r="F716" s="152" t="s">
        <v>2938</v>
      </c>
      <c r="H716" s="151" t="s">
        <v>19</v>
      </c>
      <c r="I716" s="153"/>
      <c r="L716" s="149"/>
      <c r="M716" s="154"/>
      <c r="T716" s="155"/>
      <c r="AT716" s="151" t="s">
        <v>177</v>
      </c>
      <c r="AU716" s="151" t="s">
        <v>82</v>
      </c>
      <c r="AV716" s="12" t="s">
        <v>80</v>
      </c>
      <c r="AW716" s="12" t="s">
        <v>33</v>
      </c>
      <c r="AX716" s="12" t="s">
        <v>72</v>
      </c>
      <c r="AY716" s="151" t="s">
        <v>166</v>
      </c>
    </row>
    <row r="717" spans="2:65" s="13" customFormat="1" ht="11.25">
      <c r="B717" s="156"/>
      <c r="D717" s="150" t="s">
        <v>177</v>
      </c>
      <c r="E717" s="157" t="s">
        <v>19</v>
      </c>
      <c r="F717" s="158" t="s">
        <v>173</v>
      </c>
      <c r="H717" s="159">
        <v>4</v>
      </c>
      <c r="I717" s="160"/>
      <c r="L717" s="156"/>
      <c r="M717" s="161"/>
      <c r="T717" s="162"/>
      <c r="AT717" s="157" t="s">
        <v>177</v>
      </c>
      <c r="AU717" s="157" t="s">
        <v>82</v>
      </c>
      <c r="AV717" s="13" t="s">
        <v>82</v>
      </c>
      <c r="AW717" s="13" t="s">
        <v>33</v>
      </c>
      <c r="AX717" s="13" t="s">
        <v>80</v>
      </c>
      <c r="AY717" s="157" t="s">
        <v>166</v>
      </c>
    </row>
    <row r="718" spans="2:65" s="1" customFormat="1" ht="24.2" customHeight="1">
      <c r="B718" s="33"/>
      <c r="C718" s="170" t="s">
        <v>857</v>
      </c>
      <c r="D718" s="170" t="s">
        <v>277</v>
      </c>
      <c r="E718" s="171" t="s">
        <v>3020</v>
      </c>
      <c r="F718" s="172" t="s">
        <v>3021</v>
      </c>
      <c r="G718" s="173" t="s">
        <v>307</v>
      </c>
      <c r="H718" s="174">
        <v>2</v>
      </c>
      <c r="I718" s="175"/>
      <c r="J718" s="176">
        <f>ROUND(I718*H718,2)</f>
        <v>0</v>
      </c>
      <c r="K718" s="172" t="s">
        <v>172</v>
      </c>
      <c r="L718" s="177"/>
      <c r="M718" s="178" t="s">
        <v>19</v>
      </c>
      <c r="N718" s="179" t="s">
        <v>43</v>
      </c>
      <c r="P718" s="141">
        <f>O718*H718</f>
        <v>0</v>
      </c>
      <c r="Q718" s="141">
        <v>3.3000000000000002E-2</v>
      </c>
      <c r="R718" s="141">
        <f>Q718*H718</f>
        <v>6.6000000000000003E-2</v>
      </c>
      <c r="S718" s="141">
        <v>0</v>
      </c>
      <c r="T718" s="142">
        <f>S718*H718</f>
        <v>0</v>
      </c>
      <c r="AR718" s="143" t="s">
        <v>233</v>
      </c>
      <c r="AT718" s="143" t="s">
        <v>277</v>
      </c>
      <c r="AU718" s="143" t="s">
        <v>82</v>
      </c>
      <c r="AY718" s="18" t="s">
        <v>166</v>
      </c>
      <c r="BE718" s="144">
        <f>IF(N718="základní",J718,0)</f>
        <v>0</v>
      </c>
      <c r="BF718" s="144">
        <f>IF(N718="snížená",J718,0)</f>
        <v>0</v>
      </c>
      <c r="BG718" s="144">
        <f>IF(N718="zákl. přenesená",J718,0)</f>
        <v>0</v>
      </c>
      <c r="BH718" s="144">
        <f>IF(N718="sníž. přenesená",J718,0)</f>
        <v>0</v>
      </c>
      <c r="BI718" s="144">
        <f>IF(N718="nulová",J718,0)</f>
        <v>0</v>
      </c>
      <c r="BJ718" s="18" t="s">
        <v>80</v>
      </c>
      <c r="BK718" s="144">
        <f>ROUND(I718*H718,2)</f>
        <v>0</v>
      </c>
      <c r="BL718" s="18" t="s">
        <v>173</v>
      </c>
      <c r="BM718" s="143" t="s">
        <v>3022</v>
      </c>
    </row>
    <row r="719" spans="2:65" s="1" customFormat="1" ht="44.25" customHeight="1">
      <c r="B719" s="33"/>
      <c r="C719" s="132" t="s">
        <v>863</v>
      </c>
      <c r="D719" s="132" t="s">
        <v>168</v>
      </c>
      <c r="E719" s="133" t="s">
        <v>3023</v>
      </c>
      <c r="F719" s="134" t="s">
        <v>3024</v>
      </c>
      <c r="G719" s="135" t="s">
        <v>307</v>
      </c>
      <c r="H719" s="136">
        <v>3</v>
      </c>
      <c r="I719" s="137"/>
      <c r="J719" s="138">
        <f>ROUND(I719*H719,2)</f>
        <v>0</v>
      </c>
      <c r="K719" s="134" t="s">
        <v>172</v>
      </c>
      <c r="L719" s="33"/>
      <c r="M719" s="139" t="s">
        <v>19</v>
      </c>
      <c r="N719" s="140" t="s">
        <v>43</v>
      </c>
      <c r="P719" s="141">
        <f>O719*H719</f>
        <v>0</v>
      </c>
      <c r="Q719" s="141">
        <v>5.0499999999999998E-3</v>
      </c>
      <c r="R719" s="141">
        <f>Q719*H719</f>
        <v>1.515E-2</v>
      </c>
      <c r="S719" s="141">
        <v>0</v>
      </c>
      <c r="T719" s="142">
        <f>S719*H719</f>
        <v>0</v>
      </c>
      <c r="AR719" s="143" t="s">
        <v>173</v>
      </c>
      <c r="AT719" s="143" t="s">
        <v>168</v>
      </c>
      <c r="AU719" s="143" t="s">
        <v>82</v>
      </c>
      <c r="AY719" s="18" t="s">
        <v>166</v>
      </c>
      <c r="BE719" s="144">
        <f>IF(N719="základní",J719,0)</f>
        <v>0</v>
      </c>
      <c r="BF719" s="144">
        <f>IF(N719="snížená",J719,0)</f>
        <v>0</v>
      </c>
      <c r="BG719" s="144">
        <f>IF(N719="zákl. přenesená",J719,0)</f>
        <v>0</v>
      </c>
      <c r="BH719" s="144">
        <f>IF(N719="sníž. přenesená",J719,0)</f>
        <v>0</v>
      </c>
      <c r="BI719" s="144">
        <f>IF(N719="nulová",J719,0)</f>
        <v>0</v>
      </c>
      <c r="BJ719" s="18" t="s">
        <v>80</v>
      </c>
      <c r="BK719" s="144">
        <f>ROUND(I719*H719,2)</f>
        <v>0</v>
      </c>
      <c r="BL719" s="18" t="s">
        <v>173</v>
      </c>
      <c r="BM719" s="143" t="s">
        <v>3025</v>
      </c>
    </row>
    <row r="720" spans="2:65" s="1" customFormat="1" ht="11.25">
      <c r="B720" s="33"/>
      <c r="D720" s="145" t="s">
        <v>175</v>
      </c>
      <c r="F720" s="146" t="s">
        <v>3026</v>
      </c>
      <c r="I720" s="147"/>
      <c r="L720" s="33"/>
      <c r="M720" s="148"/>
      <c r="T720" s="54"/>
      <c r="AT720" s="18" t="s">
        <v>175</v>
      </c>
      <c r="AU720" s="18" t="s">
        <v>82</v>
      </c>
    </row>
    <row r="721" spans="2:65" s="1" customFormat="1" ht="24.2" customHeight="1">
      <c r="B721" s="33"/>
      <c r="C721" s="170" t="s">
        <v>872</v>
      </c>
      <c r="D721" s="170" t="s">
        <v>277</v>
      </c>
      <c r="E721" s="171" t="s">
        <v>3027</v>
      </c>
      <c r="F721" s="172" t="s">
        <v>3028</v>
      </c>
      <c r="G721" s="173" t="s">
        <v>307</v>
      </c>
      <c r="H721" s="174">
        <v>2</v>
      </c>
      <c r="I721" s="175"/>
      <c r="J721" s="176">
        <f>ROUND(I721*H721,2)</f>
        <v>0</v>
      </c>
      <c r="K721" s="172" t="s">
        <v>19</v>
      </c>
      <c r="L721" s="177"/>
      <c r="M721" s="178" t="s">
        <v>19</v>
      </c>
      <c r="N721" s="179" t="s">
        <v>43</v>
      </c>
      <c r="P721" s="141">
        <f>O721*H721</f>
        <v>0</v>
      </c>
      <c r="Q721" s="141">
        <v>9.3899999999999997E-2</v>
      </c>
      <c r="R721" s="141">
        <f>Q721*H721</f>
        <v>0.18779999999999999</v>
      </c>
      <c r="S721" s="141">
        <v>0</v>
      </c>
      <c r="T721" s="142">
        <f>S721*H721</f>
        <v>0</v>
      </c>
      <c r="AR721" s="143" t="s">
        <v>233</v>
      </c>
      <c r="AT721" s="143" t="s">
        <v>277</v>
      </c>
      <c r="AU721" s="143" t="s">
        <v>82</v>
      </c>
      <c r="AY721" s="18" t="s">
        <v>166</v>
      </c>
      <c r="BE721" s="144">
        <f>IF(N721="základní",J721,0)</f>
        <v>0</v>
      </c>
      <c r="BF721" s="144">
        <f>IF(N721="snížená",J721,0)</f>
        <v>0</v>
      </c>
      <c r="BG721" s="144">
        <f>IF(N721="zákl. přenesená",J721,0)</f>
        <v>0</v>
      </c>
      <c r="BH721" s="144">
        <f>IF(N721="sníž. přenesená",J721,0)</f>
        <v>0</v>
      </c>
      <c r="BI721" s="144">
        <f>IF(N721="nulová",J721,0)</f>
        <v>0</v>
      </c>
      <c r="BJ721" s="18" t="s">
        <v>80</v>
      </c>
      <c r="BK721" s="144">
        <f>ROUND(I721*H721,2)</f>
        <v>0</v>
      </c>
      <c r="BL721" s="18" t="s">
        <v>173</v>
      </c>
      <c r="BM721" s="143" t="s">
        <v>3029</v>
      </c>
    </row>
    <row r="722" spans="2:65" s="12" customFormat="1" ht="11.25">
      <c r="B722" s="149"/>
      <c r="D722" s="150" t="s">
        <v>177</v>
      </c>
      <c r="E722" s="151" t="s">
        <v>19</v>
      </c>
      <c r="F722" s="152" t="s">
        <v>2999</v>
      </c>
      <c r="H722" s="151" t="s">
        <v>19</v>
      </c>
      <c r="I722" s="153"/>
      <c r="L722" s="149"/>
      <c r="M722" s="154"/>
      <c r="T722" s="155"/>
      <c r="AT722" s="151" t="s">
        <v>177</v>
      </c>
      <c r="AU722" s="151" t="s">
        <v>82</v>
      </c>
      <c r="AV722" s="12" t="s">
        <v>80</v>
      </c>
      <c r="AW722" s="12" t="s">
        <v>33</v>
      </c>
      <c r="AX722" s="12" t="s">
        <v>72</v>
      </c>
      <c r="AY722" s="151" t="s">
        <v>166</v>
      </c>
    </row>
    <row r="723" spans="2:65" s="12" customFormat="1" ht="11.25">
      <c r="B723" s="149"/>
      <c r="D723" s="150" t="s">
        <v>177</v>
      </c>
      <c r="E723" s="151" t="s">
        <v>19</v>
      </c>
      <c r="F723" s="152" t="s">
        <v>3030</v>
      </c>
      <c r="H723" s="151" t="s">
        <v>19</v>
      </c>
      <c r="I723" s="153"/>
      <c r="L723" s="149"/>
      <c r="M723" s="154"/>
      <c r="T723" s="155"/>
      <c r="AT723" s="151" t="s">
        <v>177</v>
      </c>
      <c r="AU723" s="151" t="s">
        <v>82</v>
      </c>
      <c r="AV723" s="12" t="s">
        <v>80</v>
      </c>
      <c r="AW723" s="12" t="s">
        <v>33</v>
      </c>
      <c r="AX723" s="12" t="s">
        <v>72</v>
      </c>
      <c r="AY723" s="151" t="s">
        <v>166</v>
      </c>
    </row>
    <row r="724" spans="2:65" s="13" customFormat="1" ht="11.25">
      <c r="B724" s="156"/>
      <c r="D724" s="150" t="s">
        <v>177</v>
      </c>
      <c r="E724" s="157" t="s">
        <v>19</v>
      </c>
      <c r="F724" s="158" t="s">
        <v>82</v>
      </c>
      <c r="H724" s="159">
        <v>2</v>
      </c>
      <c r="I724" s="160"/>
      <c r="L724" s="156"/>
      <c r="M724" s="161"/>
      <c r="T724" s="162"/>
      <c r="AT724" s="157" t="s">
        <v>177</v>
      </c>
      <c r="AU724" s="157" t="s">
        <v>82</v>
      </c>
      <c r="AV724" s="13" t="s">
        <v>82</v>
      </c>
      <c r="AW724" s="13" t="s">
        <v>33</v>
      </c>
      <c r="AX724" s="13" t="s">
        <v>80</v>
      </c>
      <c r="AY724" s="157" t="s">
        <v>166</v>
      </c>
    </row>
    <row r="725" spans="2:65" s="1" customFormat="1" ht="24.2" customHeight="1">
      <c r="B725" s="33"/>
      <c r="C725" s="170" t="s">
        <v>878</v>
      </c>
      <c r="D725" s="170" t="s">
        <v>277</v>
      </c>
      <c r="E725" s="171" t="s">
        <v>3031</v>
      </c>
      <c r="F725" s="172" t="s">
        <v>3032</v>
      </c>
      <c r="G725" s="173" t="s">
        <v>307</v>
      </c>
      <c r="H725" s="174">
        <v>1</v>
      </c>
      <c r="I725" s="175"/>
      <c r="J725" s="176">
        <f>ROUND(I725*H725,2)</f>
        <v>0</v>
      </c>
      <c r="K725" s="172" t="s">
        <v>172</v>
      </c>
      <c r="L725" s="177"/>
      <c r="M725" s="178" t="s">
        <v>19</v>
      </c>
      <c r="N725" s="179" t="s">
        <v>43</v>
      </c>
      <c r="P725" s="141">
        <f>O725*H725</f>
        <v>0</v>
      </c>
      <c r="Q725" s="141">
        <v>3.0499999999999999E-2</v>
      </c>
      <c r="R725" s="141">
        <f>Q725*H725</f>
        <v>3.0499999999999999E-2</v>
      </c>
      <c r="S725" s="141">
        <v>0</v>
      </c>
      <c r="T725" s="142">
        <f>S725*H725</f>
        <v>0</v>
      </c>
      <c r="AR725" s="143" t="s">
        <v>233</v>
      </c>
      <c r="AT725" s="143" t="s">
        <v>277</v>
      </c>
      <c r="AU725" s="143" t="s">
        <v>82</v>
      </c>
      <c r="AY725" s="18" t="s">
        <v>166</v>
      </c>
      <c r="BE725" s="144">
        <f>IF(N725="základní",J725,0)</f>
        <v>0</v>
      </c>
      <c r="BF725" s="144">
        <f>IF(N725="snížená",J725,0)</f>
        <v>0</v>
      </c>
      <c r="BG725" s="144">
        <f>IF(N725="zákl. přenesená",J725,0)</f>
        <v>0</v>
      </c>
      <c r="BH725" s="144">
        <f>IF(N725="sníž. přenesená",J725,0)</f>
        <v>0</v>
      </c>
      <c r="BI725" s="144">
        <f>IF(N725="nulová",J725,0)</f>
        <v>0</v>
      </c>
      <c r="BJ725" s="18" t="s">
        <v>80</v>
      </c>
      <c r="BK725" s="144">
        <f>ROUND(I725*H725,2)</f>
        <v>0</v>
      </c>
      <c r="BL725" s="18" t="s">
        <v>173</v>
      </c>
      <c r="BM725" s="143" t="s">
        <v>3033</v>
      </c>
    </row>
    <row r="726" spans="2:65" s="1" customFormat="1" ht="68.25">
      <c r="B726" s="33"/>
      <c r="D726" s="150" t="s">
        <v>887</v>
      </c>
      <c r="F726" s="187" t="s">
        <v>3034</v>
      </c>
      <c r="I726" s="147"/>
      <c r="L726" s="33"/>
      <c r="M726" s="148"/>
      <c r="T726" s="54"/>
      <c r="AT726" s="18" t="s">
        <v>887</v>
      </c>
      <c r="AU726" s="18" t="s">
        <v>82</v>
      </c>
    </row>
    <row r="727" spans="2:65" s="12" customFormat="1" ht="11.25">
      <c r="B727" s="149"/>
      <c r="D727" s="150" t="s">
        <v>177</v>
      </c>
      <c r="E727" s="151" t="s">
        <v>19</v>
      </c>
      <c r="F727" s="152" t="s">
        <v>2938</v>
      </c>
      <c r="H727" s="151" t="s">
        <v>19</v>
      </c>
      <c r="I727" s="153"/>
      <c r="L727" s="149"/>
      <c r="M727" s="154"/>
      <c r="T727" s="155"/>
      <c r="AT727" s="151" t="s">
        <v>177</v>
      </c>
      <c r="AU727" s="151" t="s">
        <v>82</v>
      </c>
      <c r="AV727" s="12" t="s">
        <v>80</v>
      </c>
      <c r="AW727" s="12" t="s">
        <v>33</v>
      </c>
      <c r="AX727" s="12" t="s">
        <v>72</v>
      </c>
      <c r="AY727" s="151" t="s">
        <v>166</v>
      </c>
    </row>
    <row r="728" spans="2:65" s="13" customFormat="1" ht="11.25">
      <c r="B728" s="156"/>
      <c r="D728" s="150" t="s">
        <v>177</v>
      </c>
      <c r="E728" s="157" t="s">
        <v>19</v>
      </c>
      <c r="F728" s="158" t="s">
        <v>80</v>
      </c>
      <c r="H728" s="159">
        <v>1</v>
      </c>
      <c r="I728" s="160"/>
      <c r="L728" s="156"/>
      <c r="M728" s="161"/>
      <c r="T728" s="162"/>
      <c r="AT728" s="157" t="s">
        <v>177</v>
      </c>
      <c r="AU728" s="157" t="s">
        <v>82</v>
      </c>
      <c r="AV728" s="13" t="s">
        <v>82</v>
      </c>
      <c r="AW728" s="13" t="s">
        <v>33</v>
      </c>
      <c r="AX728" s="13" t="s">
        <v>80</v>
      </c>
      <c r="AY728" s="157" t="s">
        <v>166</v>
      </c>
    </row>
    <row r="729" spans="2:65" s="1" customFormat="1" ht="49.15" customHeight="1">
      <c r="B729" s="33"/>
      <c r="C729" s="132" t="s">
        <v>883</v>
      </c>
      <c r="D729" s="132" t="s">
        <v>168</v>
      </c>
      <c r="E729" s="133" t="s">
        <v>3035</v>
      </c>
      <c r="F729" s="134" t="s">
        <v>3036</v>
      </c>
      <c r="G729" s="135" t="s">
        <v>307</v>
      </c>
      <c r="H729" s="136">
        <v>1</v>
      </c>
      <c r="I729" s="137"/>
      <c r="J729" s="138">
        <f>ROUND(I729*H729,2)</f>
        <v>0</v>
      </c>
      <c r="K729" s="134" t="s">
        <v>172</v>
      </c>
      <c r="L729" s="33"/>
      <c r="M729" s="139" t="s">
        <v>19</v>
      </c>
      <c r="N729" s="140" t="s">
        <v>43</v>
      </c>
      <c r="P729" s="141">
        <f>O729*H729</f>
        <v>0</v>
      </c>
      <c r="Q729" s="141">
        <v>0</v>
      </c>
      <c r="R729" s="141">
        <f>Q729*H729</f>
        <v>0</v>
      </c>
      <c r="S729" s="141">
        <v>0</v>
      </c>
      <c r="T729" s="142">
        <f>S729*H729</f>
        <v>0</v>
      </c>
      <c r="AR729" s="143" t="s">
        <v>173</v>
      </c>
      <c r="AT729" s="143" t="s">
        <v>168</v>
      </c>
      <c r="AU729" s="143" t="s">
        <v>82</v>
      </c>
      <c r="AY729" s="18" t="s">
        <v>166</v>
      </c>
      <c r="BE729" s="144">
        <f>IF(N729="základní",J729,0)</f>
        <v>0</v>
      </c>
      <c r="BF729" s="144">
        <f>IF(N729="snížená",J729,0)</f>
        <v>0</v>
      </c>
      <c r="BG729" s="144">
        <f>IF(N729="zákl. přenesená",J729,0)</f>
        <v>0</v>
      </c>
      <c r="BH729" s="144">
        <f>IF(N729="sníž. přenesená",J729,0)</f>
        <v>0</v>
      </c>
      <c r="BI729" s="144">
        <f>IF(N729="nulová",J729,0)</f>
        <v>0</v>
      </c>
      <c r="BJ729" s="18" t="s">
        <v>80</v>
      </c>
      <c r="BK729" s="144">
        <f>ROUND(I729*H729,2)</f>
        <v>0</v>
      </c>
      <c r="BL729" s="18" t="s">
        <v>173</v>
      </c>
      <c r="BM729" s="143" t="s">
        <v>3037</v>
      </c>
    </row>
    <row r="730" spans="2:65" s="1" customFormat="1" ht="11.25">
      <c r="B730" s="33"/>
      <c r="D730" s="145" t="s">
        <v>175</v>
      </c>
      <c r="F730" s="146" t="s">
        <v>3038</v>
      </c>
      <c r="I730" s="147"/>
      <c r="L730" s="33"/>
      <c r="M730" s="148"/>
      <c r="T730" s="54"/>
      <c r="AT730" s="18" t="s">
        <v>175</v>
      </c>
      <c r="AU730" s="18" t="s">
        <v>82</v>
      </c>
    </row>
    <row r="731" spans="2:65" s="1" customFormat="1" ht="33" customHeight="1">
      <c r="B731" s="33"/>
      <c r="C731" s="170" t="s">
        <v>894</v>
      </c>
      <c r="D731" s="170" t="s">
        <v>277</v>
      </c>
      <c r="E731" s="171" t="s">
        <v>3039</v>
      </c>
      <c r="F731" s="172" t="s">
        <v>3040</v>
      </c>
      <c r="G731" s="173" t="s">
        <v>307</v>
      </c>
      <c r="H731" s="174">
        <v>1</v>
      </c>
      <c r="I731" s="175"/>
      <c r="J731" s="176">
        <f>ROUND(I731*H731,2)</f>
        <v>0</v>
      </c>
      <c r="K731" s="172" t="s">
        <v>172</v>
      </c>
      <c r="L731" s="177"/>
      <c r="M731" s="178" t="s">
        <v>19</v>
      </c>
      <c r="N731" s="179" t="s">
        <v>43</v>
      </c>
      <c r="P731" s="141">
        <f>O731*H731</f>
        <v>0</v>
      </c>
      <c r="Q731" s="141">
        <v>6.25E-2</v>
      </c>
      <c r="R731" s="141">
        <f>Q731*H731</f>
        <v>6.25E-2</v>
      </c>
      <c r="S731" s="141">
        <v>0</v>
      </c>
      <c r="T731" s="142">
        <f>S731*H731</f>
        <v>0</v>
      </c>
      <c r="AR731" s="143" t="s">
        <v>1425</v>
      </c>
      <c r="AT731" s="143" t="s">
        <v>277</v>
      </c>
      <c r="AU731" s="143" t="s">
        <v>82</v>
      </c>
      <c r="AY731" s="18" t="s">
        <v>166</v>
      </c>
      <c r="BE731" s="144">
        <f>IF(N731="základní",J731,0)</f>
        <v>0</v>
      </c>
      <c r="BF731" s="144">
        <f>IF(N731="snížená",J731,0)</f>
        <v>0</v>
      </c>
      <c r="BG731" s="144">
        <f>IF(N731="zákl. přenesená",J731,0)</f>
        <v>0</v>
      </c>
      <c r="BH731" s="144">
        <f>IF(N731="sníž. přenesená",J731,0)</f>
        <v>0</v>
      </c>
      <c r="BI731" s="144">
        <f>IF(N731="nulová",J731,0)</f>
        <v>0</v>
      </c>
      <c r="BJ731" s="18" t="s">
        <v>80</v>
      </c>
      <c r="BK731" s="144">
        <f>ROUND(I731*H731,2)</f>
        <v>0</v>
      </c>
      <c r="BL731" s="18" t="s">
        <v>790</v>
      </c>
      <c r="BM731" s="143" t="s">
        <v>3041</v>
      </c>
    </row>
    <row r="732" spans="2:65" s="12" customFormat="1" ht="11.25">
      <c r="B732" s="149"/>
      <c r="D732" s="150" t="s">
        <v>177</v>
      </c>
      <c r="E732" s="151" t="s">
        <v>19</v>
      </c>
      <c r="F732" s="152" t="s">
        <v>2938</v>
      </c>
      <c r="H732" s="151" t="s">
        <v>19</v>
      </c>
      <c r="I732" s="153"/>
      <c r="L732" s="149"/>
      <c r="M732" s="154"/>
      <c r="T732" s="155"/>
      <c r="AT732" s="151" t="s">
        <v>177</v>
      </c>
      <c r="AU732" s="151" t="s">
        <v>82</v>
      </c>
      <c r="AV732" s="12" t="s">
        <v>80</v>
      </c>
      <c r="AW732" s="12" t="s">
        <v>33</v>
      </c>
      <c r="AX732" s="12" t="s">
        <v>72</v>
      </c>
      <c r="AY732" s="151" t="s">
        <v>166</v>
      </c>
    </row>
    <row r="733" spans="2:65" s="13" customFormat="1" ht="11.25">
      <c r="B733" s="156"/>
      <c r="D733" s="150" t="s">
        <v>177</v>
      </c>
      <c r="E733" s="157" t="s">
        <v>19</v>
      </c>
      <c r="F733" s="158" t="s">
        <v>80</v>
      </c>
      <c r="H733" s="159">
        <v>1</v>
      </c>
      <c r="I733" s="160"/>
      <c r="L733" s="156"/>
      <c r="M733" s="161"/>
      <c r="T733" s="162"/>
      <c r="AT733" s="157" t="s">
        <v>177</v>
      </c>
      <c r="AU733" s="157" t="s">
        <v>82</v>
      </c>
      <c r="AV733" s="13" t="s">
        <v>82</v>
      </c>
      <c r="AW733" s="13" t="s">
        <v>33</v>
      </c>
      <c r="AX733" s="13" t="s">
        <v>80</v>
      </c>
      <c r="AY733" s="157" t="s">
        <v>166</v>
      </c>
    </row>
    <row r="734" spans="2:65" s="1" customFormat="1" ht="44.25" customHeight="1">
      <c r="B734" s="33"/>
      <c r="C734" s="132" t="s">
        <v>901</v>
      </c>
      <c r="D734" s="132" t="s">
        <v>168</v>
      </c>
      <c r="E734" s="133" t="s">
        <v>3042</v>
      </c>
      <c r="F734" s="134" t="s">
        <v>3043</v>
      </c>
      <c r="G734" s="135" t="s">
        <v>307</v>
      </c>
      <c r="H734" s="136">
        <v>1</v>
      </c>
      <c r="I734" s="137"/>
      <c r="J734" s="138">
        <f>ROUND(I734*H734,2)</f>
        <v>0</v>
      </c>
      <c r="K734" s="134" t="s">
        <v>172</v>
      </c>
      <c r="L734" s="33"/>
      <c r="M734" s="139" t="s">
        <v>19</v>
      </c>
      <c r="N734" s="140" t="s">
        <v>43</v>
      </c>
      <c r="P734" s="141">
        <f>O734*H734</f>
        <v>0</v>
      </c>
      <c r="Q734" s="141">
        <v>6.4999999999999997E-3</v>
      </c>
      <c r="R734" s="141">
        <f>Q734*H734</f>
        <v>6.4999999999999997E-3</v>
      </c>
      <c r="S734" s="141">
        <v>0</v>
      </c>
      <c r="T734" s="142">
        <f>S734*H734</f>
        <v>0</v>
      </c>
      <c r="AR734" s="143" t="s">
        <v>173</v>
      </c>
      <c r="AT734" s="143" t="s">
        <v>168</v>
      </c>
      <c r="AU734" s="143" t="s">
        <v>82</v>
      </c>
      <c r="AY734" s="18" t="s">
        <v>166</v>
      </c>
      <c r="BE734" s="144">
        <f>IF(N734="základní",J734,0)</f>
        <v>0</v>
      </c>
      <c r="BF734" s="144">
        <f>IF(N734="snížená",J734,0)</f>
        <v>0</v>
      </c>
      <c r="BG734" s="144">
        <f>IF(N734="zákl. přenesená",J734,0)</f>
        <v>0</v>
      </c>
      <c r="BH734" s="144">
        <f>IF(N734="sníž. přenesená",J734,0)</f>
        <v>0</v>
      </c>
      <c r="BI734" s="144">
        <f>IF(N734="nulová",J734,0)</f>
        <v>0</v>
      </c>
      <c r="BJ734" s="18" t="s">
        <v>80</v>
      </c>
      <c r="BK734" s="144">
        <f>ROUND(I734*H734,2)</f>
        <v>0</v>
      </c>
      <c r="BL734" s="18" t="s">
        <v>173</v>
      </c>
      <c r="BM734" s="143" t="s">
        <v>3044</v>
      </c>
    </row>
    <row r="735" spans="2:65" s="1" customFormat="1" ht="11.25">
      <c r="B735" s="33"/>
      <c r="D735" s="145" t="s">
        <v>175</v>
      </c>
      <c r="F735" s="146" t="s">
        <v>3045</v>
      </c>
      <c r="I735" s="147"/>
      <c r="L735" s="33"/>
      <c r="M735" s="148"/>
      <c r="T735" s="54"/>
      <c r="AT735" s="18" t="s">
        <v>175</v>
      </c>
      <c r="AU735" s="18" t="s">
        <v>82</v>
      </c>
    </row>
    <row r="736" spans="2:65" s="1" customFormat="1" ht="33" customHeight="1">
      <c r="B736" s="33"/>
      <c r="C736" s="170" t="s">
        <v>911</v>
      </c>
      <c r="D736" s="170" t="s">
        <v>277</v>
      </c>
      <c r="E736" s="171" t="s">
        <v>3046</v>
      </c>
      <c r="F736" s="172" t="s">
        <v>3047</v>
      </c>
      <c r="G736" s="173" t="s">
        <v>307</v>
      </c>
      <c r="H736" s="174">
        <v>1</v>
      </c>
      <c r="I736" s="175"/>
      <c r="J736" s="176">
        <f>ROUND(I736*H736,2)</f>
        <v>0</v>
      </c>
      <c r="K736" s="172" t="s">
        <v>172</v>
      </c>
      <c r="L736" s="177"/>
      <c r="M736" s="178" t="s">
        <v>19</v>
      </c>
      <c r="N736" s="179" t="s">
        <v>43</v>
      </c>
      <c r="P736" s="141">
        <f>O736*H736</f>
        <v>0</v>
      </c>
      <c r="Q736" s="141">
        <v>8.8400000000000006E-2</v>
      </c>
      <c r="R736" s="141">
        <f>Q736*H736</f>
        <v>8.8400000000000006E-2</v>
      </c>
      <c r="S736" s="141">
        <v>0</v>
      </c>
      <c r="T736" s="142">
        <f>S736*H736</f>
        <v>0</v>
      </c>
      <c r="AR736" s="143" t="s">
        <v>1425</v>
      </c>
      <c r="AT736" s="143" t="s">
        <v>277</v>
      </c>
      <c r="AU736" s="143" t="s">
        <v>82</v>
      </c>
      <c r="AY736" s="18" t="s">
        <v>166</v>
      </c>
      <c r="BE736" s="144">
        <f>IF(N736="základní",J736,0)</f>
        <v>0</v>
      </c>
      <c r="BF736" s="144">
        <f>IF(N736="snížená",J736,0)</f>
        <v>0</v>
      </c>
      <c r="BG736" s="144">
        <f>IF(N736="zákl. přenesená",J736,0)</f>
        <v>0</v>
      </c>
      <c r="BH736" s="144">
        <f>IF(N736="sníž. přenesená",J736,0)</f>
        <v>0</v>
      </c>
      <c r="BI736" s="144">
        <f>IF(N736="nulová",J736,0)</f>
        <v>0</v>
      </c>
      <c r="BJ736" s="18" t="s">
        <v>80</v>
      </c>
      <c r="BK736" s="144">
        <f>ROUND(I736*H736,2)</f>
        <v>0</v>
      </c>
      <c r="BL736" s="18" t="s">
        <v>790</v>
      </c>
      <c r="BM736" s="143" t="s">
        <v>3048</v>
      </c>
    </row>
    <row r="737" spans="2:65" s="12" customFormat="1" ht="11.25">
      <c r="B737" s="149"/>
      <c r="D737" s="150" t="s">
        <v>177</v>
      </c>
      <c r="E737" s="151" t="s">
        <v>19</v>
      </c>
      <c r="F737" s="152" t="s">
        <v>2938</v>
      </c>
      <c r="H737" s="151" t="s">
        <v>19</v>
      </c>
      <c r="I737" s="153"/>
      <c r="L737" s="149"/>
      <c r="M737" s="154"/>
      <c r="T737" s="155"/>
      <c r="AT737" s="151" t="s">
        <v>177</v>
      </c>
      <c r="AU737" s="151" t="s">
        <v>82</v>
      </c>
      <c r="AV737" s="12" t="s">
        <v>80</v>
      </c>
      <c r="AW737" s="12" t="s">
        <v>33</v>
      </c>
      <c r="AX737" s="12" t="s">
        <v>72</v>
      </c>
      <c r="AY737" s="151" t="s">
        <v>166</v>
      </c>
    </row>
    <row r="738" spans="2:65" s="13" customFormat="1" ht="11.25">
      <c r="B738" s="156"/>
      <c r="D738" s="150" t="s">
        <v>177</v>
      </c>
      <c r="E738" s="157" t="s">
        <v>19</v>
      </c>
      <c r="F738" s="158" t="s">
        <v>80</v>
      </c>
      <c r="H738" s="159">
        <v>1</v>
      </c>
      <c r="I738" s="160"/>
      <c r="L738" s="156"/>
      <c r="M738" s="161"/>
      <c r="T738" s="162"/>
      <c r="AT738" s="157" t="s">
        <v>177</v>
      </c>
      <c r="AU738" s="157" t="s">
        <v>82</v>
      </c>
      <c r="AV738" s="13" t="s">
        <v>82</v>
      </c>
      <c r="AW738" s="13" t="s">
        <v>33</v>
      </c>
      <c r="AX738" s="13" t="s">
        <v>80</v>
      </c>
      <c r="AY738" s="157" t="s">
        <v>166</v>
      </c>
    </row>
    <row r="739" spans="2:65" s="1" customFormat="1" ht="49.15" customHeight="1">
      <c r="B739" s="33"/>
      <c r="C739" s="132" t="s">
        <v>921</v>
      </c>
      <c r="D739" s="132" t="s">
        <v>168</v>
      </c>
      <c r="E739" s="133" t="s">
        <v>3049</v>
      </c>
      <c r="F739" s="134" t="s">
        <v>3050</v>
      </c>
      <c r="G739" s="135" t="s">
        <v>307</v>
      </c>
      <c r="H739" s="136">
        <v>8</v>
      </c>
      <c r="I739" s="137"/>
      <c r="J739" s="138">
        <f>ROUND(I739*H739,2)</f>
        <v>0</v>
      </c>
      <c r="K739" s="134" t="s">
        <v>172</v>
      </c>
      <c r="L739" s="33"/>
      <c r="M739" s="139" t="s">
        <v>19</v>
      </c>
      <c r="N739" s="140" t="s">
        <v>43</v>
      </c>
      <c r="P739" s="141">
        <f>O739*H739</f>
        <v>0</v>
      </c>
      <c r="Q739" s="141">
        <v>0</v>
      </c>
      <c r="R739" s="141">
        <f>Q739*H739</f>
        <v>0</v>
      </c>
      <c r="S739" s="141">
        <v>0</v>
      </c>
      <c r="T739" s="142">
        <f>S739*H739</f>
        <v>0</v>
      </c>
      <c r="AR739" s="143" t="s">
        <v>173</v>
      </c>
      <c r="AT739" s="143" t="s">
        <v>168</v>
      </c>
      <c r="AU739" s="143" t="s">
        <v>82</v>
      </c>
      <c r="AY739" s="18" t="s">
        <v>166</v>
      </c>
      <c r="BE739" s="144">
        <f>IF(N739="základní",J739,0)</f>
        <v>0</v>
      </c>
      <c r="BF739" s="144">
        <f>IF(N739="snížená",J739,0)</f>
        <v>0</v>
      </c>
      <c r="BG739" s="144">
        <f>IF(N739="zákl. přenesená",J739,0)</f>
        <v>0</v>
      </c>
      <c r="BH739" s="144">
        <f>IF(N739="sníž. přenesená",J739,0)</f>
        <v>0</v>
      </c>
      <c r="BI739" s="144">
        <f>IF(N739="nulová",J739,0)</f>
        <v>0</v>
      </c>
      <c r="BJ739" s="18" t="s">
        <v>80</v>
      </c>
      <c r="BK739" s="144">
        <f>ROUND(I739*H739,2)</f>
        <v>0</v>
      </c>
      <c r="BL739" s="18" t="s">
        <v>173</v>
      </c>
      <c r="BM739" s="143" t="s">
        <v>3051</v>
      </c>
    </row>
    <row r="740" spans="2:65" s="1" customFormat="1" ht="11.25">
      <c r="B740" s="33"/>
      <c r="D740" s="145" t="s">
        <v>175</v>
      </c>
      <c r="F740" s="146" t="s">
        <v>3052</v>
      </c>
      <c r="I740" s="147"/>
      <c r="L740" s="33"/>
      <c r="M740" s="148"/>
      <c r="T740" s="54"/>
      <c r="AT740" s="18" t="s">
        <v>175</v>
      </c>
      <c r="AU740" s="18" t="s">
        <v>82</v>
      </c>
    </row>
    <row r="741" spans="2:65" s="1" customFormat="1" ht="24.2" customHeight="1">
      <c r="B741" s="33"/>
      <c r="C741" s="170" t="s">
        <v>930</v>
      </c>
      <c r="D741" s="170" t="s">
        <v>277</v>
      </c>
      <c r="E741" s="171" t="s">
        <v>3053</v>
      </c>
      <c r="F741" s="172" t="s">
        <v>3054</v>
      </c>
      <c r="G741" s="173" t="s">
        <v>307</v>
      </c>
      <c r="H741" s="174">
        <v>4</v>
      </c>
      <c r="I741" s="175"/>
      <c r="J741" s="176">
        <f>ROUND(I741*H741,2)</f>
        <v>0</v>
      </c>
      <c r="K741" s="172" t="s">
        <v>172</v>
      </c>
      <c r="L741" s="177"/>
      <c r="M741" s="178" t="s">
        <v>19</v>
      </c>
      <c r="N741" s="179" t="s">
        <v>43</v>
      </c>
      <c r="P741" s="141">
        <f>O741*H741</f>
        <v>0</v>
      </c>
      <c r="Q741" s="141">
        <v>0.127</v>
      </c>
      <c r="R741" s="141">
        <f>Q741*H741</f>
        <v>0.50800000000000001</v>
      </c>
      <c r="S741" s="141">
        <v>0</v>
      </c>
      <c r="T741" s="142">
        <f>S741*H741</f>
        <v>0</v>
      </c>
      <c r="AR741" s="143" t="s">
        <v>233</v>
      </c>
      <c r="AT741" s="143" t="s">
        <v>277</v>
      </c>
      <c r="AU741" s="143" t="s">
        <v>82</v>
      </c>
      <c r="AY741" s="18" t="s">
        <v>166</v>
      </c>
      <c r="BE741" s="144">
        <f>IF(N741="základní",J741,0)</f>
        <v>0</v>
      </c>
      <c r="BF741" s="144">
        <f>IF(N741="snížená",J741,0)</f>
        <v>0</v>
      </c>
      <c r="BG741" s="144">
        <f>IF(N741="zákl. přenesená",J741,0)</f>
        <v>0</v>
      </c>
      <c r="BH741" s="144">
        <f>IF(N741="sníž. přenesená",J741,0)</f>
        <v>0</v>
      </c>
      <c r="BI741" s="144">
        <f>IF(N741="nulová",J741,0)</f>
        <v>0</v>
      </c>
      <c r="BJ741" s="18" t="s">
        <v>80</v>
      </c>
      <c r="BK741" s="144">
        <f>ROUND(I741*H741,2)</f>
        <v>0</v>
      </c>
      <c r="BL741" s="18" t="s">
        <v>173</v>
      </c>
      <c r="BM741" s="143" t="s">
        <v>3055</v>
      </c>
    </row>
    <row r="742" spans="2:65" s="12" customFormat="1" ht="11.25">
      <c r="B742" s="149"/>
      <c r="D742" s="150" t="s">
        <v>177</v>
      </c>
      <c r="E742" s="151" t="s">
        <v>19</v>
      </c>
      <c r="F742" s="152" t="s">
        <v>2938</v>
      </c>
      <c r="H742" s="151" t="s">
        <v>19</v>
      </c>
      <c r="I742" s="153"/>
      <c r="L742" s="149"/>
      <c r="M742" s="154"/>
      <c r="T742" s="155"/>
      <c r="AT742" s="151" t="s">
        <v>177</v>
      </c>
      <c r="AU742" s="151" t="s">
        <v>82</v>
      </c>
      <c r="AV742" s="12" t="s">
        <v>80</v>
      </c>
      <c r="AW742" s="12" t="s">
        <v>33</v>
      </c>
      <c r="AX742" s="12" t="s">
        <v>72</v>
      </c>
      <c r="AY742" s="151" t="s">
        <v>166</v>
      </c>
    </row>
    <row r="743" spans="2:65" s="13" customFormat="1" ht="11.25">
      <c r="B743" s="156"/>
      <c r="D743" s="150" t="s">
        <v>177</v>
      </c>
      <c r="E743" s="157" t="s">
        <v>19</v>
      </c>
      <c r="F743" s="158" t="s">
        <v>173</v>
      </c>
      <c r="H743" s="159">
        <v>4</v>
      </c>
      <c r="I743" s="160"/>
      <c r="L743" s="156"/>
      <c r="M743" s="161"/>
      <c r="T743" s="162"/>
      <c r="AT743" s="157" t="s">
        <v>177</v>
      </c>
      <c r="AU743" s="157" t="s">
        <v>82</v>
      </c>
      <c r="AV743" s="13" t="s">
        <v>82</v>
      </c>
      <c r="AW743" s="13" t="s">
        <v>33</v>
      </c>
      <c r="AX743" s="13" t="s">
        <v>80</v>
      </c>
      <c r="AY743" s="157" t="s">
        <v>166</v>
      </c>
    </row>
    <row r="744" spans="2:65" s="1" customFormat="1" ht="24.2" customHeight="1">
      <c r="B744" s="33"/>
      <c r="C744" s="170" t="s">
        <v>937</v>
      </c>
      <c r="D744" s="170" t="s">
        <v>277</v>
      </c>
      <c r="E744" s="171" t="s">
        <v>3056</v>
      </c>
      <c r="F744" s="172" t="s">
        <v>3057</v>
      </c>
      <c r="G744" s="173" t="s">
        <v>307</v>
      </c>
      <c r="H744" s="174">
        <v>2</v>
      </c>
      <c r="I744" s="175"/>
      <c r="J744" s="176">
        <f>ROUND(I744*H744,2)</f>
        <v>0</v>
      </c>
      <c r="K744" s="172" t="s">
        <v>172</v>
      </c>
      <c r="L744" s="177"/>
      <c r="M744" s="178" t="s">
        <v>19</v>
      </c>
      <c r="N744" s="179" t="s">
        <v>43</v>
      </c>
      <c r="P744" s="141">
        <f>O744*H744</f>
        <v>0</v>
      </c>
      <c r="Q744" s="141">
        <v>0.22500000000000001</v>
      </c>
      <c r="R744" s="141">
        <f>Q744*H744</f>
        <v>0.45</v>
      </c>
      <c r="S744" s="141">
        <v>0</v>
      </c>
      <c r="T744" s="142">
        <f>S744*H744</f>
        <v>0</v>
      </c>
      <c r="AR744" s="143" t="s">
        <v>233</v>
      </c>
      <c r="AT744" s="143" t="s">
        <v>277</v>
      </c>
      <c r="AU744" s="143" t="s">
        <v>82</v>
      </c>
      <c r="AY744" s="18" t="s">
        <v>166</v>
      </c>
      <c r="BE744" s="144">
        <f>IF(N744="základní",J744,0)</f>
        <v>0</v>
      </c>
      <c r="BF744" s="144">
        <f>IF(N744="snížená",J744,0)</f>
        <v>0</v>
      </c>
      <c r="BG744" s="144">
        <f>IF(N744="zákl. přenesená",J744,0)</f>
        <v>0</v>
      </c>
      <c r="BH744" s="144">
        <f>IF(N744="sníž. přenesená",J744,0)</f>
        <v>0</v>
      </c>
      <c r="BI744" s="144">
        <f>IF(N744="nulová",J744,0)</f>
        <v>0</v>
      </c>
      <c r="BJ744" s="18" t="s">
        <v>80</v>
      </c>
      <c r="BK744" s="144">
        <f>ROUND(I744*H744,2)</f>
        <v>0</v>
      </c>
      <c r="BL744" s="18" t="s">
        <v>173</v>
      </c>
      <c r="BM744" s="143" t="s">
        <v>3058</v>
      </c>
    </row>
    <row r="745" spans="2:65" s="1" customFormat="1" ht="78">
      <c r="B745" s="33"/>
      <c r="D745" s="150" t="s">
        <v>887</v>
      </c>
      <c r="F745" s="187" t="s">
        <v>3059</v>
      </c>
      <c r="I745" s="147"/>
      <c r="L745" s="33"/>
      <c r="M745" s="148"/>
      <c r="T745" s="54"/>
      <c r="AT745" s="18" t="s">
        <v>887</v>
      </c>
      <c r="AU745" s="18" t="s">
        <v>82</v>
      </c>
    </row>
    <row r="746" spans="2:65" s="12" customFormat="1" ht="11.25">
      <c r="B746" s="149"/>
      <c r="D746" s="150" t="s">
        <v>177</v>
      </c>
      <c r="E746" s="151" t="s">
        <v>19</v>
      </c>
      <c r="F746" s="152" t="s">
        <v>2938</v>
      </c>
      <c r="H746" s="151" t="s">
        <v>19</v>
      </c>
      <c r="I746" s="153"/>
      <c r="L746" s="149"/>
      <c r="M746" s="154"/>
      <c r="T746" s="155"/>
      <c r="AT746" s="151" t="s">
        <v>177</v>
      </c>
      <c r="AU746" s="151" t="s">
        <v>82</v>
      </c>
      <c r="AV746" s="12" t="s">
        <v>80</v>
      </c>
      <c r="AW746" s="12" t="s">
        <v>33</v>
      </c>
      <c r="AX746" s="12" t="s">
        <v>72</v>
      </c>
      <c r="AY746" s="151" t="s">
        <v>166</v>
      </c>
    </row>
    <row r="747" spans="2:65" s="13" customFormat="1" ht="11.25">
      <c r="B747" s="156"/>
      <c r="D747" s="150" t="s">
        <v>177</v>
      </c>
      <c r="E747" s="157" t="s">
        <v>19</v>
      </c>
      <c r="F747" s="158" t="s">
        <v>82</v>
      </c>
      <c r="H747" s="159">
        <v>2</v>
      </c>
      <c r="I747" s="160"/>
      <c r="L747" s="156"/>
      <c r="M747" s="161"/>
      <c r="T747" s="162"/>
      <c r="AT747" s="157" t="s">
        <v>177</v>
      </c>
      <c r="AU747" s="157" t="s">
        <v>82</v>
      </c>
      <c r="AV747" s="13" t="s">
        <v>82</v>
      </c>
      <c r="AW747" s="13" t="s">
        <v>33</v>
      </c>
      <c r="AX747" s="13" t="s">
        <v>80</v>
      </c>
      <c r="AY747" s="157" t="s">
        <v>166</v>
      </c>
    </row>
    <row r="748" spans="2:65" s="1" customFormat="1" ht="33" customHeight="1">
      <c r="B748" s="33"/>
      <c r="C748" s="170" t="s">
        <v>947</v>
      </c>
      <c r="D748" s="170" t="s">
        <v>277</v>
      </c>
      <c r="E748" s="171" t="s">
        <v>3060</v>
      </c>
      <c r="F748" s="172" t="s">
        <v>3061</v>
      </c>
      <c r="G748" s="173" t="s">
        <v>307</v>
      </c>
      <c r="H748" s="174">
        <v>1</v>
      </c>
      <c r="I748" s="175"/>
      <c r="J748" s="176">
        <f>ROUND(I748*H748,2)</f>
        <v>0</v>
      </c>
      <c r="K748" s="172" t="s">
        <v>19</v>
      </c>
      <c r="L748" s="177"/>
      <c r="M748" s="178" t="s">
        <v>19</v>
      </c>
      <c r="N748" s="179" t="s">
        <v>43</v>
      </c>
      <c r="P748" s="141">
        <f>O748*H748</f>
        <v>0</v>
      </c>
      <c r="Q748" s="141">
        <v>0</v>
      </c>
      <c r="R748" s="141">
        <f>Q748*H748</f>
        <v>0</v>
      </c>
      <c r="S748" s="141">
        <v>0</v>
      </c>
      <c r="T748" s="142">
        <f>S748*H748</f>
        <v>0</v>
      </c>
      <c r="AR748" s="143" t="s">
        <v>233</v>
      </c>
      <c r="AT748" s="143" t="s">
        <v>277</v>
      </c>
      <c r="AU748" s="143" t="s">
        <v>82</v>
      </c>
      <c r="AY748" s="18" t="s">
        <v>166</v>
      </c>
      <c r="BE748" s="144">
        <f>IF(N748="základní",J748,0)</f>
        <v>0</v>
      </c>
      <c r="BF748" s="144">
        <f>IF(N748="snížená",J748,0)</f>
        <v>0</v>
      </c>
      <c r="BG748" s="144">
        <f>IF(N748="zákl. přenesená",J748,0)</f>
        <v>0</v>
      </c>
      <c r="BH748" s="144">
        <f>IF(N748="sníž. přenesená",J748,0)</f>
        <v>0</v>
      </c>
      <c r="BI748" s="144">
        <f>IF(N748="nulová",J748,0)</f>
        <v>0</v>
      </c>
      <c r="BJ748" s="18" t="s">
        <v>80</v>
      </c>
      <c r="BK748" s="144">
        <f>ROUND(I748*H748,2)</f>
        <v>0</v>
      </c>
      <c r="BL748" s="18" t="s">
        <v>173</v>
      </c>
      <c r="BM748" s="143" t="s">
        <v>3062</v>
      </c>
    </row>
    <row r="749" spans="2:65" s="1" customFormat="1" ht="78">
      <c r="B749" s="33"/>
      <c r="D749" s="150" t="s">
        <v>887</v>
      </c>
      <c r="F749" s="187" t="s">
        <v>3063</v>
      </c>
      <c r="I749" s="147"/>
      <c r="L749" s="33"/>
      <c r="M749" s="148"/>
      <c r="T749" s="54"/>
      <c r="AT749" s="18" t="s">
        <v>887</v>
      </c>
      <c r="AU749" s="18" t="s">
        <v>82</v>
      </c>
    </row>
    <row r="750" spans="2:65" s="12" customFormat="1" ht="11.25">
      <c r="B750" s="149"/>
      <c r="D750" s="150" t="s">
        <v>177</v>
      </c>
      <c r="E750" s="151" t="s">
        <v>19</v>
      </c>
      <c r="F750" s="152" t="s">
        <v>2938</v>
      </c>
      <c r="H750" s="151" t="s">
        <v>19</v>
      </c>
      <c r="I750" s="153"/>
      <c r="L750" s="149"/>
      <c r="M750" s="154"/>
      <c r="T750" s="155"/>
      <c r="AT750" s="151" t="s">
        <v>177</v>
      </c>
      <c r="AU750" s="151" t="s">
        <v>82</v>
      </c>
      <c r="AV750" s="12" t="s">
        <v>80</v>
      </c>
      <c r="AW750" s="12" t="s">
        <v>33</v>
      </c>
      <c r="AX750" s="12" t="s">
        <v>72</v>
      </c>
      <c r="AY750" s="151" t="s">
        <v>166</v>
      </c>
    </row>
    <row r="751" spans="2:65" s="13" customFormat="1" ht="11.25">
      <c r="B751" s="156"/>
      <c r="D751" s="150" t="s">
        <v>177</v>
      </c>
      <c r="E751" s="157" t="s">
        <v>19</v>
      </c>
      <c r="F751" s="158" t="s">
        <v>80</v>
      </c>
      <c r="H751" s="159">
        <v>1</v>
      </c>
      <c r="I751" s="160"/>
      <c r="L751" s="156"/>
      <c r="M751" s="161"/>
      <c r="T751" s="162"/>
      <c r="AT751" s="157" t="s">
        <v>177</v>
      </c>
      <c r="AU751" s="157" t="s">
        <v>82</v>
      </c>
      <c r="AV751" s="13" t="s">
        <v>82</v>
      </c>
      <c r="AW751" s="13" t="s">
        <v>33</v>
      </c>
      <c r="AX751" s="13" t="s">
        <v>80</v>
      </c>
      <c r="AY751" s="157" t="s">
        <v>166</v>
      </c>
    </row>
    <row r="752" spans="2:65" s="1" customFormat="1" ht="24.2" customHeight="1">
      <c r="B752" s="33"/>
      <c r="C752" s="170" t="s">
        <v>956</v>
      </c>
      <c r="D752" s="170" t="s">
        <v>277</v>
      </c>
      <c r="E752" s="171" t="s">
        <v>3064</v>
      </c>
      <c r="F752" s="172" t="s">
        <v>3065</v>
      </c>
      <c r="G752" s="173" t="s">
        <v>307</v>
      </c>
      <c r="H752" s="174">
        <v>1</v>
      </c>
      <c r="I752" s="175"/>
      <c r="J752" s="176">
        <f>ROUND(I752*H752,2)</f>
        <v>0</v>
      </c>
      <c r="K752" s="172" t="s">
        <v>172</v>
      </c>
      <c r="L752" s="177"/>
      <c r="M752" s="178" t="s">
        <v>19</v>
      </c>
      <c r="N752" s="179" t="s">
        <v>43</v>
      </c>
      <c r="P752" s="141">
        <f>O752*H752</f>
        <v>0</v>
      </c>
      <c r="Q752" s="141">
        <v>0.20100000000000001</v>
      </c>
      <c r="R752" s="141">
        <f>Q752*H752</f>
        <v>0.20100000000000001</v>
      </c>
      <c r="S752" s="141">
        <v>0</v>
      </c>
      <c r="T752" s="142">
        <f>S752*H752</f>
        <v>0</v>
      </c>
      <c r="AR752" s="143" t="s">
        <v>233</v>
      </c>
      <c r="AT752" s="143" t="s">
        <v>277</v>
      </c>
      <c r="AU752" s="143" t="s">
        <v>82</v>
      </c>
      <c r="AY752" s="18" t="s">
        <v>166</v>
      </c>
      <c r="BE752" s="144">
        <f>IF(N752="základní",J752,0)</f>
        <v>0</v>
      </c>
      <c r="BF752" s="144">
        <f>IF(N752="snížená",J752,0)</f>
        <v>0</v>
      </c>
      <c r="BG752" s="144">
        <f>IF(N752="zákl. přenesená",J752,0)</f>
        <v>0</v>
      </c>
      <c r="BH752" s="144">
        <f>IF(N752="sníž. přenesená",J752,0)</f>
        <v>0</v>
      </c>
      <c r="BI752" s="144">
        <f>IF(N752="nulová",J752,0)</f>
        <v>0</v>
      </c>
      <c r="BJ752" s="18" t="s">
        <v>80</v>
      </c>
      <c r="BK752" s="144">
        <f>ROUND(I752*H752,2)</f>
        <v>0</v>
      </c>
      <c r="BL752" s="18" t="s">
        <v>173</v>
      </c>
      <c r="BM752" s="143" t="s">
        <v>3066</v>
      </c>
    </row>
    <row r="753" spans="2:65" s="1" customFormat="1" ht="44.25" customHeight="1">
      <c r="B753" s="33"/>
      <c r="C753" s="132" t="s">
        <v>962</v>
      </c>
      <c r="D753" s="132" t="s">
        <v>168</v>
      </c>
      <c r="E753" s="133" t="s">
        <v>3067</v>
      </c>
      <c r="F753" s="134" t="s">
        <v>3068</v>
      </c>
      <c r="G753" s="135" t="s">
        <v>307</v>
      </c>
      <c r="H753" s="136">
        <v>2</v>
      </c>
      <c r="I753" s="137"/>
      <c r="J753" s="138">
        <f>ROUND(I753*H753,2)</f>
        <v>0</v>
      </c>
      <c r="K753" s="134" t="s">
        <v>172</v>
      </c>
      <c r="L753" s="33"/>
      <c r="M753" s="139" t="s">
        <v>19</v>
      </c>
      <c r="N753" s="140" t="s">
        <v>43</v>
      </c>
      <c r="P753" s="141">
        <f>O753*H753</f>
        <v>0</v>
      </c>
      <c r="Q753" s="141">
        <v>1.6449999999999999E-2</v>
      </c>
      <c r="R753" s="141">
        <f>Q753*H753</f>
        <v>3.2899999999999999E-2</v>
      </c>
      <c r="S753" s="141">
        <v>0</v>
      </c>
      <c r="T753" s="142">
        <f>S753*H753</f>
        <v>0</v>
      </c>
      <c r="AR753" s="143" t="s">
        <v>173</v>
      </c>
      <c r="AT753" s="143" t="s">
        <v>168</v>
      </c>
      <c r="AU753" s="143" t="s">
        <v>82</v>
      </c>
      <c r="AY753" s="18" t="s">
        <v>166</v>
      </c>
      <c r="BE753" s="144">
        <f>IF(N753="základní",J753,0)</f>
        <v>0</v>
      </c>
      <c r="BF753" s="144">
        <f>IF(N753="snížená",J753,0)</f>
        <v>0</v>
      </c>
      <c r="BG753" s="144">
        <f>IF(N753="zákl. přenesená",J753,0)</f>
        <v>0</v>
      </c>
      <c r="BH753" s="144">
        <f>IF(N753="sníž. přenesená",J753,0)</f>
        <v>0</v>
      </c>
      <c r="BI753" s="144">
        <f>IF(N753="nulová",J753,0)</f>
        <v>0</v>
      </c>
      <c r="BJ753" s="18" t="s">
        <v>80</v>
      </c>
      <c r="BK753" s="144">
        <f>ROUND(I753*H753,2)</f>
        <v>0</v>
      </c>
      <c r="BL753" s="18" t="s">
        <v>173</v>
      </c>
      <c r="BM753" s="143" t="s">
        <v>3069</v>
      </c>
    </row>
    <row r="754" spans="2:65" s="1" customFormat="1" ht="11.25">
      <c r="B754" s="33"/>
      <c r="D754" s="145" t="s">
        <v>175</v>
      </c>
      <c r="F754" s="146" t="s">
        <v>3070</v>
      </c>
      <c r="I754" s="147"/>
      <c r="L754" s="33"/>
      <c r="M754" s="148"/>
      <c r="T754" s="54"/>
      <c r="AT754" s="18" t="s">
        <v>175</v>
      </c>
      <c r="AU754" s="18" t="s">
        <v>82</v>
      </c>
    </row>
    <row r="755" spans="2:65" s="1" customFormat="1" ht="24.2" customHeight="1">
      <c r="B755" s="33"/>
      <c r="C755" s="170" t="s">
        <v>976</v>
      </c>
      <c r="D755" s="170" t="s">
        <v>277</v>
      </c>
      <c r="E755" s="171" t="s">
        <v>3071</v>
      </c>
      <c r="F755" s="172" t="s">
        <v>3072</v>
      </c>
      <c r="G755" s="173" t="s">
        <v>307</v>
      </c>
      <c r="H755" s="174">
        <v>1</v>
      </c>
      <c r="I755" s="175"/>
      <c r="J755" s="176">
        <f>ROUND(I755*H755,2)</f>
        <v>0</v>
      </c>
      <c r="K755" s="172" t="s">
        <v>172</v>
      </c>
      <c r="L755" s="177"/>
      <c r="M755" s="178" t="s">
        <v>19</v>
      </c>
      <c r="N755" s="179" t="s">
        <v>43</v>
      </c>
      <c r="P755" s="141">
        <f>O755*H755</f>
        <v>0</v>
      </c>
      <c r="Q755" s="141">
        <v>0.11360000000000001</v>
      </c>
      <c r="R755" s="141">
        <f>Q755*H755</f>
        <v>0.11360000000000001</v>
      </c>
      <c r="S755" s="141">
        <v>0</v>
      </c>
      <c r="T755" s="142">
        <f>S755*H755</f>
        <v>0</v>
      </c>
      <c r="AR755" s="143" t="s">
        <v>233</v>
      </c>
      <c r="AT755" s="143" t="s">
        <v>277</v>
      </c>
      <c r="AU755" s="143" t="s">
        <v>82</v>
      </c>
      <c r="AY755" s="18" t="s">
        <v>166</v>
      </c>
      <c r="BE755" s="144">
        <f>IF(N755="základní",J755,0)</f>
        <v>0</v>
      </c>
      <c r="BF755" s="144">
        <f>IF(N755="snížená",J755,0)</f>
        <v>0</v>
      </c>
      <c r="BG755" s="144">
        <f>IF(N755="zákl. přenesená",J755,0)</f>
        <v>0</v>
      </c>
      <c r="BH755" s="144">
        <f>IF(N755="sníž. přenesená",J755,0)</f>
        <v>0</v>
      </c>
      <c r="BI755" s="144">
        <f>IF(N755="nulová",J755,0)</f>
        <v>0</v>
      </c>
      <c r="BJ755" s="18" t="s">
        <v>80</v>
      </c>
      <c r="BK755" s="144">
        <f>ROUND(I755*H755,2)</f>
        <v>0</v>
      </c>
      <c r="BL755" s="18" t="s">
        <v>173</v>
      </c>
      <c r="BM755" s="143" t="s">
        <v>3073</v>
      </c>
    </row>
    <row r="756" spans="2:65" s="1" customFormat="1" ht="68.25">
      <c r="B756" s="33"/>
      <c r="D756" s="150" t="s">
        <v>887</v>
      </c>
      <c r="F756" s="187" t="s">
        <v>3074</v>
      </c>
      <c r="I756" s="147"/>
      <c r="L756" s="33"/>
      <c r="M756" s="148"/>
      <c r="T756" s="54"/>
      <c r="AT756" s="18" t="s">
        <v>887</v>
      </c>
      <c r="AU756" s="18" t="s">
        <v>82</v>
      </c>
    </row>
    <row r="757" spans="2:65" s="12" customFormat="1" ht="11.25">
      <c r="B757" s="149"/>
      <c r="D757" s="150" t="s">
        <v>177</v>
      </c>
      <c r="E757" s="151" t="s">
        <v>19</v>
      </c>
      <c r="F757" s="152" t="s">
        <v>2938</v>
      </c>
      <c r="H757" s="151" t="s">
        <v>19</v>
      </c>
      <c r="I757" s="153"/>
      <c r="L757" s="149"/>
      <c r="M757" s="154"/>
      <c r="T757" s="155"/>
      <c r="AT757" s="151" t="s">
        <v>177</v>
      </c>
      <c r="AU757" s="151" t="s">
        <v>82</v>
      </c>
      <c r="AV757" s="12" t="s">
        <v>80</v>
      </c>
      <c r="AW757" s="12" t="s">
        <v>33</v>
      </c>
      <c r="AX757" s="12" t="s">
        <v>72</v>
      </c>
      <c r="AY757" s="151" t="s">
        <v>166</v>
      </c>
    </row>
    <row r="758" spans="2:65" s="13" customFormat="1" ht="11.25">
      <c r="B758" s="156"/>
      <c r="D758" s="150" t="s">
        <v>177</v>
      </c>
      <c r="E758" s="157" t="s">
        <v>19</v>
      </c>
      <c r="F758" s="158" t="s">
        <v>80</v>
      </c>
      <c r="H758" s="159">
        <v>1</v>
      </c>
      <c r="I758" s="160"/>
      <c r="L758" s="156"/>
      <c r="M758" s="161"/>
      <c r="T758" s="162"/>
      <c r="AT758" s="157" t="s">
        <v>177</v>
      </c>
      <c r="AU758" s="157" t="s">
        <v>82</v>
      </c>
      <c r="AV758" s="13" t="s">
        <v>82</v>
      </c>
      <c r="AW758" s="13" t="s">
        <v>33</v>
      </c>
      <c r="AX758" s="13" t="s">
        <v>80</v>
      </c>
      <c r="AY758" s="157" t="s">
        <v>166</v>
      </c>
    </row>
    <row r="759" spans="2:65" s="1" customFormat="1" ht="24.2" customHeight="1">
      <c r="B759" s="33"/>
      <c r="C759" s="170" t="s">
        <v>982</v>
      </c>
      <c r="D759" s="170" t="s">
        <v>277</v>
      </c>
      <c r="E759" s="171" t="s">
        <v>3075</v>
      </c>
      <c r="F759" s="172" t="s">
        <v>3076</v>
      </c>
      <c r="G759" s="173" t="s">
        <v>307</v>
      </c>
      <c r="H759" s="174">
        <v>1</v>
      </c>
      <c r="I759" s="175"/>
      <c r="J759" s="176">
        <f>ROUND(I759*H759,2)</f>
        <v>0</v>
      </c>
      <c r="K759" s="172" t="s">
        <v>172</v>
      </c>
      <c r="L759" s="177"/>
      <c r="M759" s="178" t="s">
        <v>19</v>
      </c>
      <c r="N759" s="179" t="s">
        <v>43</v>
      </c>
      <c r="P759" s="141">
        <f>O759*H759</f>
        <v>0</v>
      </c>
      <c r="Q759" s="141">
        <v>8.4099999999999994E-2</v>
      </c>
      <c r="R759" s="141">
        <f>Q759*H759</f>
        <v>8.4099999999999994E-2</v>
      </c>
      <c r="S759" s="141">
        <v>0</v>
      </c>
      <c r="T759" s="142">
        <f>S759*H759</f>
        <v>0</v>
      </c>
      <c r="AR759" s="143" t="s">
        <v>233</v>
      </c>
      <c r="AT759" s="143" t="s">
        <v>277</v>
      </c>
      <c r="AU759" s="143" t="s">
        <v>82</v>
      </c>
      <c r="AY759" s="18" t="s">
        <v>166</v>
      </c>
      <c r="BE759" s="144">
        <f>IF(N759="základní",J759,0)</f>
        <v>0</v>
      </c>
      <c r="BF759" s="144">
        <f>IF(N759="snížená",J759,0)</f>
        <v>0</v>
      </c>
      <c r="BG759" s="144">
        <f>IF(N759="zákl. přenesená",J759,0)</f>
        <v>0</v>
      </c>
      <c r="BH759" s="144">
        <f>IF(N759="sníž. přenesená",J759,0)</f>
        <v>0</v>
      </c>
      <c r="BI759" s="144">
        <f>IF(N759="nulová",J759,0)</f>
        <v>0</v>
      </c>
      <c r="BJ759" s="18" t="s">
        <v>80</v>
      </c>
      <c r="BK759" s="144">
        <f>ROUND(I759*H759,2)</f>
        <v>0</v>
      </c>
      <c r="BL759" s="18" t="s">
        <v>173</v>
      </c>
      <c r="BM759" s="143" t="s">
        <v>3077</v>
      </c>
    </row>
    <row r="760" spans="2:65" s="12" customFormat="1" ht="11.25">
      <c r="B760" s="149"/>
      <c r="D760" s="150" t="s">
        <v>177</v>
      </c>
      <c r="E760" s="151" t="s">
        <v>19</v>
      </c>
      <c r="F760" s="152" t="s">
        <v>2938</v>
      </c>
      <c r="H760" s="151" t="s">
        <v>19</v>
      </c>
      <c r="I760" s="153"/>
      <c r="L760" s="149"/>
      <c r="M760" s="154"/>
      <c r="T760" s="155"/>
      <c r="AT760" s="151" t="s">
        <v>177</v>
      </c>
      <c r="AU760" s="151" t="s">
        <v>82</v>
      </c>
      <c r="AV760" s="12" t="s">
        <v>80</v>
      </c>
      <c r="AW760" s="12" t="s">
        <v>33</v>
      </c>
      <c r="AX760" s="12" t="s">
        <v>72</v>
      </c>
      <c r="AY760" s="151" t="s">
        <v>166</v>
      </c>
    </row>
    <row r="761" spans="2:65" s="13" customFormat="1" ht="11.25">
      <c r="B761" s="156"/>
      <c r="D761" s="150" t="s">
        <v>177</v>
      </c>
      <c r="E761" s="157" t="s">
        <v>19</v>
      </c>
      <c r="F761" s="158" t="s">
        <v>80</v>
      </c>
      <c r="H761" s="159">
        <v>1</v>
      </c>
      <c r="I761" s="160"/>
      <c r="L761" s="156"/>
      <c r="M761" s="161"/>
      <c r="T761" s="162"/>
      <c r="AT761" s="157" t="s">
        <v>177</v>
      </c>
      <c r="AU761" s="157" t="s">
        <v>82</v>
      </c>
      <c r="AV761" s="13" t="s">
        <v>82</v>
      </c>
      <c r="AW761" s="13" t="s">
        <v>33</v>
      </c>
      <c r="AX761" s="13" t="s">
        <v>80</v>
      </c>
      <c r="AY761" s="157" t="s">
        <v>166</v>
      </c>
    </row>
    <row r="762" spans="2:65" s="1" customFormat="1" ht="49.15" customHeight="1">
      <c r="B762" s="33"/>
      <c r="C762" s="132" t="s">
        <v>986</v>
      </c>
      <c r="D762" s="132" t="s">
        <v>168</v>
      </c>
      <c r="E762" s="133" t="s">
        <v>3078</v>
      </c>
      <c r="F762" s="134" t="s">
        <v>3079</v>
      </c>
      <c r="G762" s="135" t="s">
        <v>307</v>
      </c>
      <c r="H762" s="136">
        <v>1</v>
      </c>
      <c r="I762" s="137"/>
      <c r="J762" s="138">
        <f>ROUND(I762*H762,2)</f>
        <v>0</v>
      </c>
      <c r="K762" s="134" t="s">
        <v>172</v>
      </c>
      <c r="L762" s="33"/>
      <c r="M762" s="139" t="s">
        <v>19</v>
      </c>
      <c r="N762" s="140" t="s">
        <v>43</v>
      </c>
      <c r="P762" s="141">
        <f>O762*H762</f>
        <v>0</v>
      </c>
      <c r="Q762" s="141">
        <v>0</v>
      </c>
      <c r="R762" s="141">
        <f>Q762*H762</f>
        <v>0</v>
      </c>
      <c r="S762" s="141">
        <v>0</v>
      </c>
      <c r="T762" s="142">
        <f>S762*H762</f>
        <v>0</v>
      </c>
      <c r="AR762" s="143" t="s">
        <v>173</v>
      </c>
      <c r="AT762" s="143" t="s">
        <v>168</v>
      </c>
      <c r="AU762" s="143" t="s">
        <v>82</v>
      </c>
      <c r="AY762" s="18" t="s">
        <v>166</v>
      </c>
      <c r="BE762" s="144">
        <f>IF(N762="základní",J762,0)</f>
        <v>0</v>
      </c>
      <c r="BF762" s="144">
        <f>IF(N762="snížená",J762,0)</f>
        <v>0</v>
      </c>
      <c r="BG762" s="144">
        <f>IF(N762="zákl. přenesená",J762,0)</f>
        <v>0</v>
      </c>
      <c r="BH762" s="144">
        <f>IF(N762="sníž. přenesená",J762,0)</f>
        <v>0</v>
      </c>
      <c r="BI762" s="144">
        <f>IF(N762="nulová",J762,0)</f>
        <v>0</v>
      </c>
      <c r="BJ762" s="18" t="s">
        <v>80</v>
      </c>
      <c r="BK762" s="144">
        <f>ROUND(I762*H762,2)</f>
        <v>0</v>
      </c>
      <c r="BL762" s="18" t="s">
        <v>173</v>
      </c>
      <c r="BM762" s="143" t="s">
        <v>3080</v>
      </c>
    </row>
    <row r="763" spans="2:65" s="1" customFormat="1" ht="11.25">
      <c r="B763" s="33"/>
      <c r="D763" s="145" t="s">
        <v>175</v>
      </c>
      <c r="F763" s="146" t="s">
        <v>3081</v>
      </c>
      <c r="I763" s="147"/>
      <c r="L763" s="33"/>
      <c r="M763" s="148"/>
      <c r="T763" s="54"/>
      <c r="AT763" s="18" t="s">
        <v>175</v>
      </c>
      <c r="AU763" s="18" t="s">
        <v>82</v>
      </c>
    </row>
    <row r="764" spans="2:65" s="1" customFormat="1" ht="24.2" customHeight="1">
      <c r="B764" s="33"/>
      <c r="C764" s="170" t="s">
        <v>991</v>
      </c>
      <c r="D764" s="170" t="s">
        <v>277</v>
      </c>
      <c r="E764" s="171" t="s">
        <v>3082</v>
      </c>
      <c r="F764" s="172" t="s">
        <v>3083</v>
      </c>
      <c r="G764" s="173" t="s">
        <v>307</v>
      </c>
      <c r="H764" s="174">
        <v>1</v>
      </c>
      <c r="I764" s="175"/>
      <c r="J764" s="176">
        <f>ROUND(I764*H764,2)</f>
        <v>0</v>
      </c>
      <c r="K764" s="172" t="s">
        <v>19</v>
      </c>
      <c r="L764" s="177"/>
      <c r="M764" s="178" t="s">
        <v>19</v>
      </c>
      <c r="N764" s="179" t="s">
        <v>43</v>
      </c>
      <c r="P764" s="141">
        <f>O764*H764</f>
        <v>0</v>
      </c>
      <c r="Q764" s="141">
        <v>0</v>
      </c>
      <c r="R764" s="141">
        <f>Q764*H764</f>
        <v>0</v>
      </c>
      <c r="S764" s="141">
        <v>0</v>
      </c>
      <c r="T764" s="142">
        <f>S764*H764</f>
        <v>0</v>
      </c>
      <c r="AR764" s="143" t="s">
        <v>233</v>
      </c>
      <c r="AT764" s="143" t="s">
        <v>277</v>
      </c>
      <c r="AU764" s="143" t="s">
        <v>82</v>
      </c>
      <c r="AY764" s="18" t="s">
        <v>166</v>
      </c>
      <c r="BE764" s="144">
        <f>IF(N764="základní",J764,0)</f>
        <v>0</v>
      </c>
      <c r="BF764" s="144">
        <f>IF(N764="snížená",J764,0)</f>
        <v>0</v>
      </c>
      <c r="BG764" s="144">
        <f>IF(N764="zákl. přenesená",J764,0)</f>
        <v>0</v>
      </c>
      <c r="BH764" s="144">
        <f>IF(N764="sníž. přenesená",J764,0)</f>
        <v>0</v>
      </c>
      <c r="BI764" s="144">
        <f>IF(N764="nulová",J764,0)</f>
        <v>0</v>
      </c>
      <c r="BJ764" s="18" t="s">
        <v>80</v>
      </c>
      <c r="BK764" s="144">
        <f>ROUND(I764*H764,2)</f>
        <v>0</v>
      </c>
      <c r="BL764" s="18" t="s">
        <v>173</v>
      </c>
      <c r="BM764" s="143" t="s">
        <v>3084</v>
      </c>
    </row>
    <row r="765" spans="2:65" s="1" customFormat="1" ht="78">
      <c r="B765" s="33"/>
      <c r="D765" s="150" t="s">
        <v>887</v>
      </c>
      <c r="F765" s="187" t="s">
        <v>3085</v>
      </c>
      <c r="I765" s="147"/>
      <c r="L765" s="33"/>
      <c r="M765" s="148"/>
      <c r="T765" s="54"/>
      <c r="AT765" s="18" t="s">
        <v>887</v>
      </c>
      <c r="AU765" s="18" t="s">
        <v>82</v>
      </c>
    </row>
    <row r="766" spans="2:65" s="12" customFormat="1" ht="11.25">
      <c r="B766" s="149"/>
      <c r="D766" s="150" t="s">
        <v>177</v>
      </c>
      <c r="E766" s="151" t="s">
        <v>19</v>
      </c>
      <c r="F766" s="152" t="s">
        <v>2938</v>
      </c>
      <c r="H766" s="151" t="s">
        <v>19</v>
      </c>
      <c r="I766" s="153"/>
      <c r="L766" s="149"/>
      <c r="M766" s="154"/>
      <c r="T766" s="155"/>
      <c r="AT766" s="151" t="s">
        <v>177</v>
      </c>
      <c r="AU766" s="151" t="s">
        <v>82</v>
      </c>
      <c r="AV766" s="12" t="s">
        <v>80</v>
      </c>
      <c r="AW766" s="12" t="s">
        <v>33</v>
      </c>
      <c r="AX766" s="12" t="s">
        <v>72</v>
      </c>
      <c r="AY766" s="151" t="s">
        <v>166</v>
      </c>
    </row>
    <row r="767" spans="2:65" s="13" customFormat="1" ht="11.25">
      <c r="B767" s="156"/>
      <c r="D767" s="150" t="s">
        <v>177</v>
      </c>
      <c r="E767" s="157" t="s">
        <v>19</v>
      </c>
      <c r="F767" s="158" t="s">
        <v>80</v>
      </c>
      <c r="H767" s="159">
        <v>1</v>
      </c>
      <c r="I767" s="160"/>
      <c r="L767" s="156"/>
      <c r="M767" s="161"/>
      <c r="T767" s="162"/>
      <c r="AT767" s="157" t="s">
        <v>177</v>
      </c>
      <c r="AU767" s="157" t="s">
        <v>82</v>
      </c>
      <c r="AV767" s="13" t="s">
        <v>82</v>
      </c>
      <c r="AW767" s="13" t="s">
        <v>33</v>
      </c>
      <c r="AX767" s="13" t="s">
        <v>80</v>
      </c>
      <c r="AY767" s="157" t="s">
        <v>166</v>
      </c>
    </row>
    <row r="768" spans="2:65" s="1" customFormat="1" ht="44.25" customHeight="1">
      <c r="B768" s="33"/>
      <c r="C768" s="132" t="s">
        <v>996</v>
      </c>
      <c r="D768" s="132" t="s">
        <v>168</v>
      </c>
      <c r="E768" s="133" t="s">
        <v>3086</v>
      </c>
      <c r="F768" s="134" t="s">
        <v>3087</v>
      </c>
      <c r="G768" s="135" t="s">
        <v>307</v>
      </c>
      <c r="H768" s="136">
        <v>1</v>
      </c>
      <c r="I768" s="137"/>
      <c r="J768" s="138">
        <f>ROUND(I768*H768,2)</f>
        <v>0</v>
      </c>
      <c r="K768" s="134" t="s">
        <v>172</v>
      </c>
      <c r="L768" s="33"/>
      <c r="M768" s="139" t="s">
        <v>19</v>
      </c>
      <c r="N768" s="140" t="s">
        <v>43</v>
      </c>
      <c r="P768" s="141">
        <f>O768*H768</f>
        <v>0</v>
      </c>
      <c r="Q768" s="141">
        <v>2.3449999999999999E-2</v>
      </c>
      <c r="R768" s="141">
        <f>Q768*H768</f>
        <v>2.3449999999999999E-2</v>
      </c>
      <c r="S768" s="141">
        <v>0</v>
      </c>
      <c r="T768" s="142">
        <f>S768*H768</f>
        <v>0</v>
      </c>
      <c r="AR768" s="143" t="s">
        <v>173</v>
      </c>
      <c r="AT768" s="143" t="s">
        <v>168</v>
      </c>
      <c r="AU768" s="143" t="s">
        <v>82</v>
      </c>
      <c r="AY768" s="18" t="s">
        <v>166</v>
      </c>
      <c r="BE768" s="144">
        <f>IF(N768="základní",J768,0)</f>
        <v>0</v>
      </c>
      <c r="BF768" s="144">
        <f>IF(N768="snížená",J768,0)</f>
        <v>0</v>
      </c>
      <c r="BG768" s="144">
        <f>IF(N768="zákl. přenesená",J768,0)</f>
        <v>0</v>
      </c>
      <c r="BH768" s="144">
        <f>IF(N768="sníž. přenesená",J768,0)</f>
        <v>0</v>
      </c>
      <c r="BI768" s="144">
        <f>IF(N768="nulová",J768,0)</f>
        <v>0</v>
      </c>
      <c r="BJ768" s="18" t="s">
        <v>80</v>
      </c>
      <c r="BK768" s="144">
        <f>ROUND(I768*H768,2)</f>
        <v>0</v>
      </c>
      <c r="BL768" s="18" t="s">
        <v>173</v>
      </c>
      <c r="BM768" s="143" t="s">
        <v>3088</v>
      </c>
    </row>
    <row r="769" spans="2:65" s="1" customFormat="1" ht="11.25">
      <c r="B769" s="33"/>
      <c r="D769" s="145" t="s">
        <v>175</v>
      </c>
      <c r="F769" s="146" t="s">
        <v>3089</v>
      </c>
      <c r="I769" s="147"/>
      <c r="L769" s="33"/>
      <c r="M769" s="148"/>
      <c r="T769" s="54"/>
      <c r="AT769" s="18" t="s">
        <v>175</v>
      </c>
      <c r="AU769" s="18" t="s">
        <v>82</v>
      </c>
    </row>
    <row r="770" spans="2:65" s="1" customFormat="1" ht="33" customHeight="1">
      <c r="B770" s="33"/>
      <c r="C770" s="170" t="s">
        <v>1002</v>
      </c>
      <c r="D770" s="170" t="s">
        <v>277</v>
      </c>
      <c r="E770" s="171" t="s">
        <v>3090</v>
      </c>
      <c r="F770" s="172" t="s">
        <v>3091</v>
      </c>
      <c r="G770" s="173" t="s">
        <v>307</v>
      </c>
      <c r="H770" s="174">
        <v>1</v>
      </c>
      <c r="I770" s="175"/>
      <c r="J770" s="176">
        <f>ROUND(I770*H770,2)</f>
        <v>0</v>
      </c>
      <c r="K770" s="172" t="s">
        <v>172</v>
      </c>
      <c r="L770" s="177"/>
      <c r="M770" s="178" t="s">
        <v>19</v>
      </c>
      <c r="N770" s="179" t="s">
        <v>43</v>
      </c>
      <c r="P770" s="141">
        <f>O770*H770</f>
        <v>0</v>
      </c>
      <c r="Q770" s="141">
        <v>0.26600000000000001</v>
      </c>
      <c r="R770" s="141">
        <f>Q770*H770</f>
        <v>0.26600000000000001</v>
      </c>
      <c r="S770" s="141">
        <v>0</v>
      </c>
      <c r="T770" s="142">
        <f>S770*H770</f>
        <v>0</v>
      </c>
      <c r="AR770" s="143" t="s">
        <v>1425</v>
      </c>
      <c r="AT770" s="143" t="s">
        <v>277</v>
      </c>
      <c r="AU770" s="143" t="s">
        <v>82</v>
      </c>
      <c r="AY770" s="18" t="s">
        <v>166</v>
      </c>
      <c r="BE770" s="144">
        <f>IF(N770="základní",J770,0)</f>
        <v>0</v>
      </c>
      <c r="BF770" s="144">
        <f>IF(N770="snížená",J770,0)</f>
        <v>0</v>
      </c>
      <c r="BG770" s="144">
        <f>IF(N770="zákl. přenesená",J770,0)</f>
        <v>0</v>
      </c>
      <c r="BH770" s="144">
        <f>IF(N770="sníž. přenesená",J770,0)</f>
        <v>0</v>
      </c>
      <c r="BI770" s="144">
        <f>IF(N770="nulová",J770,0)</f>
        <v>0</v>
      </c>
      <c r="BJ770" s="18" t="s">
        <v>80</v>
      </c>
      <c r="BK770" s="144">
        <f>ROUND(I770*H770,2)</f>
        <v>0</v>
      </c>
      <c r="BL770" s="18" t="s">
        <v>790</v>
      </c>
      <c r="BM770" s="143" t="s">
        <v>3092</v>
      </c>
    </row>
    <row r="771" spans="2:65" s="12" customFormat="1" ht="11.25">
      <c r="B771" s="149"/>
      <c r="D771" s="150" t="s">
        <v>177</v>
      </c>
      <c r="E771" s="151" t="s">
        <v>19</v>
      </c>
      <c r="F771" s="152" t="s">
        <v>2938</v>
      </c>
      <c r="H771" s="151" t="s">
        <v>19</v>
      </c>
      <c r="I771" s="153"/>
      <c r="L771" s="149"/>
      <c r="M771" s="154"/>
      <c r="T771" s="155"/>
      <c r="AT771" s="151" t="s">
        <v>177</v>
      </c>
      <c r="AU771" s="151" t="s">
        <v>82</v>
      </c>
      <c r="AV771" s="12" t="s">
        <v>80</v>
      </c>
      <c r="AW771" s="12" t="s">
        <v>33</v>
      </c>
      <c r="AX771" s="12" t="s">
        <v>72</v>
      </c>
      <c r="AY771" s="151" t="s">
        <v>166</v>
      </c>
    </row>
    <row r="772" spans="2:65" s="13" customFormat="1" ht="11.25">
      <c r="B772" s="156"/>
      <c r="D772" s="150" t="s">
        <v>177</v>
      </c>
      <c r="E772" s="157" t="s">
        <v>19</v>
      </c>
      <c r="F772" s="158" t="s">
        <v>80</v>
      </c>
      <c r="H772" s="159">
        <v>1</v>
      </c>
      <c r="I772" s="160"/>
      <c r="L772" s="156"/>
      <c r="M772" s="161"/>
      <c r="T772" s="162"/>
      <c r="AT772" s="157" t="s">
        <v>177</v>
      </c>
      <c r="AU772" s="157" t="s">
        <v>82</v>
      </c>
      <c r="AV772" s="13" t="s">
        <v>82</v>
      </c>
      <c r="AW772" s="13" t="s">
        <v>33</v>
      </c>
      <c r="AX772" s="13" t="s">
        <v>80</v>
      </c>
      <c r="AY772" s="157" t="s">
        <v>166</v>
      </c>
    </row>
    <row r="773" spans="2:65" s="1" customFormat="1" ht="24.2" customHeight="1">
      <c r="B773" s="33"/>
      <c r="C773" s="132" t="s">
        <v>1008</v>
      </c>
      <c r="D773" s="132" t="s">
        <v>168</v>
      </c>
      <c r="E773" s="133" t="s">
        <v>3093</v>
      </c>
      <c r="F773" s="134" t="s">
        <v>3094</v>
      </c>
      <c r="G773" s="135" t="s">
        <v>458</v>
      </c>
      <c r="H773" s="136">
        <v>69.5</v>
      </c>
      <c r="I773" s="137"/>
      <c r="J773" s="138">
        <f>ROUND(I773*H773,2)</f>
        <v>0</v>
      </c>
      <c r="K773" s="134" t="s">
        <v>172</v>
      </c>
      <c r="L773" s="33"/>
      <c r="M773" s="139" t="s">
        <v>19</v>
      </c>
      <c r="N773" s="140" t="s">
        <v>43</v>
      </c>
      <c r="P773" s="141">
        <f>O773*H773</f>
        <v>0</v>
      </c>
      <c r="Q773" s="141">
        <v>1.0000000000000001E-5</v>
      </c>
      <c r="R773" s="141">
        <f>Q773*H773</f>
        <v>6.9500000000000009E-4</v>
      </c>
      <c r="S773" s="141">
        <v>0</v>
      </c>
      <c r="T773" s="142">
        <f>S773*H773</f>
        <v>0</v>
      </c>
      <c r="AR773" s="143" t="s">
        <v>173</v>
      </c>
      <c r="AT773" s="143" t="s">
        <v>168</v>
      </c>
      <c r="AU773" s="143" t="s">
        <v>82</v>
      </c>
      <c r="AY773" s="18" t="s">
        <v>166</v>
      </c>
      <c r="BE773" s="144">
        <f>IF(N773="základní",J773,0)</f>
        <v>0</v>
      </c>
      <c r="BF773" s="144">
        <f>IF(N773="snížená",J773,0)</f>
        <v>0</v>
      </c>
      <c r="BG773" s="144">
        <f>IF(N773="zákl. přenesená",J773,0)</f>
        <v>0</v>
      </c>
      <c r="BH773" s="144">
        <f>IF(N773="sníž. přenesená",J773,0)</f>
        <v>0</v>
      </c>
      <c r="BI773" s="144">
        <f>IF(N773="nulová",J773,0)</f>
        <v>0</v>
      </c>
      <c r="BJ773" s="18" t="s">
        <v>80</v>
      </c>
      <c r="BK773" s="144">
        <f>ROUND(I773*H773,2)</f>
        <v>0</v>
      </c>
      <c r="BL773" s="18" t="s">
        <v>173</v>
      </c>
      <c r="BM773" s="143" t="s">
        <v>3095</v>
      </c>
    </row>
    <row r="774" spans="2:65" s="1" customFormat="1" ht="11.25">
      <c r="B774" s="33"/>
      <c r="D774" s="145" t="s">
        <v>175</v>
      </c>
      <c r="F774" s="146" t="s">
        <v>3096</v>
      </c>
      <c r="I774" s="147"/>
      <c r="L774" s="33"/>
      <c r="M774" s="148"/>
      <c r="T774" s="54"/>
      <c r="AT774" s="18" t="s">
        <v>175</v>
      </c>
      <c r="AU774" s="18" t="s">
        <v>82</v>
      </c>
    </row>
    <row r="775" spans="2:65" s="12" customFormat="1" ht="11.25">
      <c r="B775" s="149"/>
      <c r="D775" s="150" t="s">
        <v>177</v>
      </c>
      <c r="E775" s="151" t="s">
        <v>19</v>
      </c>
      <c r="F775" s="152" t="s">
        <v>192</v>
      </c>
      <c r="H775" s="151" t="s">
        <v>19</v>
      </c>
      <c r="I775" s="153"/>
      <c r="L775" s="149"/>
      <c r="M775" s="154"/>
      <c r="T775" s="155"/>
      <c r="AT775" s="151" t="s">
        <v>177</v>
      </c>
      <c r="AU775" s="151" t="s">
        <v>82</v>
      </c>
      <c r="AV775" s="12" t="s">
        <v>80</v>
      </c>
      <c r="AW775" s="12" t="s">
        <v>33</v>
      </c>
      <c r="AX775" s="12" t="s">
        <v>72</v>
      </c>
      <c r="AY775" s="151" t="s">
        <v>166</v>
      </c>
    </row>
    <row r="776" spans="2:65" s="12" customFormat="1" ht="11.25">
      <c r="B776" s="149"/>
      <c r="D776" s="150" t="s">
        <v>177</v>
      </c>
      <c r="E776" s="151" t="s">
        <v>19</v>
      </c>
      <c r="F776" s="152" t="s">
        <v>2510</v>
      </c>
      <c r="H776" s="151" t="s">
        <v>19</v>
      </c>
      <c r="I776" s="153"/>
      <c r="L776" s="149"/>
      <c r="M776" s="154"/>
      <c r="T776" s="155"/>
      <c r="AT776" s="151" t="s">
        <v>177</v>
      </c>
      <c r="AU776" s="151" t="s">
        <v>82</v>
      </c>
      <c r="AV776" s="12" t="s">
        <v>80</v>
      </c>
      <c r="AW776" s="12" t="s">
        <v>33</v>
      </c>
      <c r="AX776" s="12" t="s">
        <v>72</v>
      </c>
      <c r="AY776" s="151" t="s">
        <v>166</v>
      </c>
    </row>
    <row r="777" spans="2:65" s="13" customFormat="1" ht="11.25">
      <c r="B777" s="156"/>
      <c r="D777" s="150" t="s">
        <v>177</v>
      </c>
      <c r="E777" s="157" t="s">
        <v>19</v>
      </c>
      <c r="F777" s="158" t="s">
        <v>3097</v>
      </c>
      <c r="H777" s="159">
        <v>9.5</v>
      </c>
      <c r="I777" s="160"/>
      <c r="L777" s="156"/>
      <c r="M777" s="161"/>
      <c r="T777" s="162"/>
      <c r="AT777" s="157" t="s">
        <v>177</v>
      </c>
      <c r="AU777" s="157" t="s">
        <v>82</v>
      </c>
      <c r="AV777" s="13" t="s">
        <v>82</v>
      </c>
      <c r="AW777" s="13" t="s">
        <v>33</v>
      </c>
      <c r="AX777" s="13" t="s">
        <v>72</v>
      </c>
      <c r="AY777" s="157" t="s">
        <v>166</v>
      </c>
    </row>
    <row r="778" spans="2:65" s="12" customFormat="1" ht="11.25">
      <c r="B778" s="149"/>
      <c r="D778" s="150" t="s">
        <v>177</v>
      </c>
      <c r="E778" s="151" t="s">
        <v>19</v>
      </c>
      <c r="F778" s="152" t="s">
        <v>2714</v>
      </c>
      <c r="H778" s="151" t="s">
        <v>19</v>
      </c>
      <c r="I778" s="153"/>
      <c r="L778" s="149"/>
      <c r="M778" s="154"/>
      <c r="T778" s="155"/>
      <c r="AT778" s="151" t="s">
        <v>177</v>
      </c>
      <c r="AU778" s="151" t="s">
        <v>82</v>
      </c>
      <c r="AV778" s="12" t="s">
        <v>80</v>
      </c>
      <c r="AW778" s="12" t="s">
        <v>33</v>
      </c>
      <c r="AX778" s="12" t="s">
        <v>72</v>
      </c>
      <c r="AY778" s="151" t="s">
        <v>166</v>
      </c>
    </row>
    <row r="779" spans="2:65" s="13" customFormat="1" ht="11.25">
      <c r="B779" s="156"/>
      <c r="D779" s="150" t="s">
        <v>177</v>
      </c>
      <c r="E779" s="157" t="s">
        <v>19</v>
      </c>
      <c r="F779" s="158" t="s">
        <v>1987</v>
      </c>
      <c r="H779" s="159">
        <v>55</v>
      </c>
      <c r="I779" s="160"/>
      <c r="L779" s="156"/>
      <c r="M779" s="161"/>
      <c r="T779" s="162"/>
      <c r="AT779" s="157" t="s">
        <v>177</v>
      </c>
      <c r="AU779" s="157" t="s">
        <v>82</v>
      </c>
      <c r="AV779" s="13" t="s">
        <v>82</v>
      </c>
      <c r="AW779" s="13" t="s">
        <v>33</v>
      </c>
      <c r="AX779" s="13" t="s">
        <v>72</v>
      </c>
      <c r="AY779" s="157" t="s">
        <v>166</v>
      </c>
    </row>
    <row r="780" spans="2:65" s="12" customFormat="1" ht="11.25">
      <c r="B780" s="149"/>
      <c r="D780" s="150" t="s">
        <v>177</v>
      </c>
      <c r="E780" s="151" t="s">
        <v>19</v>
      </c>
      <c r="F780" s="152" t="s">
        <v>3098</v>
      </c>
      <c r="H780" s="151" t="s">
        <v>19</v>
      </c>
      <c r="I780" s="153"/>
      <c r="L780" s="149"/>
      <c r="M780" s="154"/>
      <c r="T780" s="155"/>
      <c r="AT780" s="151" t="s">
        <v>177</v>
      </c>
      <c r="AU780" s="151" t="s">
        <v>82</v>
      </c>
      <c r="AV780" s="12" t="s">
        <v>80</v>
      </c>
      <c r="AW780" s="12" t="s">
        <v>33</v>
      </c>
      <c r="AX780" s="12" t="s">
        <v>72</v>
      </c>
      <c r="AY780" s="151" t="s">
        <v>166</v>
      </c>
    </row>
    <row r="781" spans="2:65" s="13" customFormat="1" ht="11.25">
      <c r="B781" s="156"/>
      <c r="D781" s="150" t="s">
        <v>177</v>
      </c>
      <c r="E781" s="157" t="s">
        <v>19</v>
      </c>
      <c r="F781" s="158" t="s">
        <v>3099</v>
      </c>
      <c r="H781" s="159">
        <v>2</v>
      </c>
      <c r="I781" s="160"/>
      <c r="L781" s="156"/>
      <c r="M781" s="161"/>
      <c r="T781" s="162"/>
      <c r="AT781" s="157" t="s">
        <v>177</v>
      </c>
      <c r="AU781" s="157" t="s">
        <v>82</v>
      </c>
      <c r="AV781" s="13" t="s">
        <v>82</v>
      </c>
      <c r="AW781" s="13" t="s">
        <v>33</v>
      </c>
      <c r="AX781" s="13" t="s">
        <v>72</v>
      </c>
      <c r="AY781" s="157" t="s">
        <v>166</v>
      </c>
    </row>
    <row r="782" spans="2:65" s="13" customFormat="1" ht="11.25">
      <c r="B782" s="156"/>
      <c r="D782" s="150" t="s">
        <v>177</v>
      </c>
      <c r="E782" s="157" t="s">
        <v>19</v>
      </c>
      <c r="F782" s="158" t="s">
        <v>3100</v>
      </c>
      <c r="H782" s="159">
        <v>3</v>
      </c>
      <c r="I782" s="160"/>
      <c r="L782" s="156"/>
      <c r="M782" s="161"/>
      <c r="T782" s="162"/>
      <c r="AT782" s="157" t="s">
        <v>177</v>
      </c>
      <c r="AU782" s="157" t="s">
        <v>82</v>
      </c>
      <c r="AV782" s="13" t="s">
        <v>82</v>
      </c>
      <c r="AW782" s="13" t="s">
        <v>33</v>
      </c>
      <c r="AX782" s="13" t="s">
        <v>72</v>
      </c>
      <c r="AY782" s="157" t="s">
        <v>166</v>
      </c>
    </row>
    <row r="783" spans="2:65" s="14" customFormat="1" ht="11.25">
      <c r="B783" s="163"/>
      <c r="D783" s="150" t="s">
        <v>177</v>
      </c>
      <c r="E783" s="164" t="s">
        <v>19</v>
      </c>
      <c r="F783" s="165" t="s">
        <v>206</v>
      </c>
      <c r="H783" s="166">
        <v>69.5</v>
      </c>
      <c r="I783" s="167"/>
      <c r="L783" s="163"/>
      <c r="M783" s="168"/>
      <c r="T783" s="169"/>
      <c r="AT783" s="164" t="s">
        <v>177</v>
      </c>
      <c r="AU783" s="164" t="s">
        <v>82</v>
      </c>
      <c r="AV783" s="14" t="s">
        <v>173</v>
      </c>
      <c r="AW783" s="14" t="s">
        <v>33</v>
      </c>
      <c r="AX783" s="14" t="s">
        <v>80</v>
      </c>
      <c r="AY783" s="164" t="s">
        <v>166</v>
      </c>
    </row>
    <row r="784" spans="2:65" s="1" customFormat="1" ht="24.2" customHeight="1">
      <c r="B784" s="33"/>
      <c r="C784" s="170" t="s">
        <v>1013</v>
      </c>
      <c r="D784" s="170" t="s">
        <v>277</v>
      </c>
      <c r="E784" s="171" t="s">
        <v>3101</v>
      </c>
      <c r="F784" s="172" t="s">
        <v>3102</v>
      </c>
      <c r="G784" s="173" t="s">
        <v>458</v>
      </c>
      <c r="H784" s="174">
        <v>71.584999999999994</v>
      </c>
      <c r="I784" s="175"/>
      <c r="J784" s="176">
        <f>ROUND(I784*H784,2)</f>
        <v>0</v>
      </c>
      <c r="K784" s="172" t="s">
        <v>172</v>
      </c>
      <c r="L784" s="177"/>
      <c r="M784" s="178" t="s">
        <v>19</v>
      </c>
      <c r="N784" s="179" t="s">
        <v>43</v>
      </c>
      <c r="P784" s="141">
        <f>O784*H784</f>
        <v>0</v>
      </c>
      <c r="Q784" s="141">
        <v>2.6700000000000001E-3</v>
      </c>
      <c r="R784" s="141">
        <f>Q784*H784</f>
        <v>0.19113194999999999</v>
      </c>
      <c r="S784" s="141">
        <v>0</v>
      </c>
      <c r="T784" s="142">
        <f>S784*H784</f>
        <v>0</v>
      </c>
      <c r="AR784" s="143" t="s">
        <v>233</v>
      </c>
      <c r="AT784" s="143" t="s">
        <v>277</v>
      </c>
      <c r="AU784" s="143" t="s">
        <v>82</v>
      </c>
      <c r="AY784" s="18" t="s">
        <v>166</v>
      </c>
      <c r="BE784" s="144">
        <f>IF(N784="základní",J784,0)</f>
        <v>0</v>
      </c>
      <c r="BF784" s="144">
        <f>IF(N784="snížená",J784,0)</f>
        <v>0</v>
      </c>
      <c r="BG784" s="144">
        <f>IF(N784="zákl. přenesená",J784,0)</f>
        <v>0</v>
      </c>
      <c r="BH784" s="144">
        <f>IF(N784="sníž. přenesená",J784,0)</f>
        <v>0</v>
      </c>
      <c r="BI784" s="144">
        <f>IF(N784="nulová",J784,0)</f>
        <v>0</v>
      </c>
      <c r="BJ784" s="18" t="s">
        <v>80</v>
      </c>
      <c r="BK784" s="144">
        <f>ROUND(I784*H784,2)</f>
        <v>0</v>
      </c>
      <c r="BL784" s="18" t="s">
        <v>173</v>
      </c>
      <c r="BM784" s="143" t="s">
        <v>3103</v>
      </c>
    </row>
    <row r="785" spans="2:65" s="12" customFormat="1" ht="11.25">
      <c r="B785" s="149"/>
      <c r="D785" s="150" t="s">
        <v>177</v>
      </c>
      <c r="E785" s="151" t="s">
        <v>19</v>
      </c>
      <c r="F785" s="152" t="s">
        <v>3104</v>
      </c>
      <c r="H785" s="151" t="s">
        <v>19</v>
      </c>
      <c r="I785" s="153"/>
      <c r="L785" s="149"/>
      <c r="M785" s="154"/>
      <c r="T785" s="155"/>
      <c r="AT785" s="151" t="s">
        <v>177</v>
      </c>
      <c r="AU785" s="151" t="s">
        <v>82</v>
      </c>
      <c r="AV785" s="12" t="s">
        <v>80</v>
      </c>
      <c r="AW785" s="12" t="s">
        <v>33</v>
      </c>
      <c r="AX785" s="12" t="s">
        <v>72</v>
      </c>
      <c r="AY785" s="151" t="s">
        <v>166</v>
      </c>
    </row>
    <row r="786" spans="2:65" s="13" customFormat="1" ht="11.25">
      <c r="B786" s="156"/>
      <c r="D786" s="150" t="s">
        <v>177</v>
      </c>
      <c r="E786" s="157" t="s">
        <v>19</v>
      </c>
      <c r="F786" s="158" t="s">
        <v>3097</v>
      </c>
      <c r="H786" s="159">
        <v>9.5</v>
      </c>
      <c r="I786" s="160"/>
      <c r="L786" s="156"/>
      <c r="M786" s="161"/>
      <c r="T786" s="162"/>
      <c r="AT786" s="157" t="s">
        <v>177</v>
      </c>
      <c r="AU786" s="157" t="s">
        <v>82</v>
      </c>
      <c r="AV786" s="13" t="s">
        <v>82</v>
      </c>
      <c r="AW786" s="13" t="s">
        <v>33</v>
      </c>
      <c r="AX786" s="13" t="s">
        <v>72</v>
      </c>
      <c r="AY786" s="157" t="s">
        <v>166</v>
      </c>
    </row>
    <row r="787" spans="2:65" s="12" customFormat="1" ht="11.25">
      <c r="B787" s="149"/>
      <c r="D787" s="150" t="s">
        <v>177</v>
      </c>
      <c r="E787" s="151" t="s">
        <v>19</v>
      </c>
      <c r="F787" s="152" t="s">
        <v>2714</v>
      </c>
      <c r="H787" s="151" t="s">
        <v>19</v>
      </c>
      <c r="I787" s="153"/>
      <c r="L787" s="149"/>
      <c r="M787" s="154"/>
      <c r="T787" s="155"/>
      <c r="AT787" s="151" t="s">
        <v>177</v>
      </c>
      <c r="AU787" s="151" t="s">
        <v>82</v>
      </c>
      <c r="AV787" s="12" t="s">
        <v>80</v>
      </c>
      <c r="AW787" s="12" t="s">
        <v>33</v>
      </c>
      <c r="AX787" s="12" t="s">
        <v>72</v>
      </c>
      <c r="AY787" s="151" t="s">
        <v>166</v>
      </c>
    </row>
    <row r="788" spans="2:65" s="13" customFormat="1" ht="11.25">
      <c r="B788" s="156"/>
      <c r="D788" s="150" t="s">
        <v>177</v>
      </c>
      <c r="E788" s="157" t="s">
        <v>19</v>
      </c>
      <c r="F788" s="158" t="s">
        <v>1987</v>
      </c>
      <c r="H788" s="159">
        <v>55</v>
      </c>
      <c r="I788" s="160"/>
      <c r="L788" s="156"/>
      <c r="M788" s="161"/>
      <c r="T788" s="162"/>
      <c r="AT788" s="157" t="s">
        <v>177</v>
      </c>
      <c r="AU788" s="157" t="s">
        <v>82</v>
      </c>
      <c r="AV788" s="13" t="s">
        <v>82</v>
      </c>
      <c r="AW788" s="13" t="s">
        <v>33</v>
      </c>
      <c r="AX788" s="13" t="s">
        <v>72</v>
      </c>
      <c r="AY788" s="157" t="s">
        <v>166</v>
      </c>
    </row>
    <row r="789" spans="2:65" s="13" customFormat="1" ht="11.25">
      <c r="B789" s="156"/>
      <c r="D789" s="150" t="s">
        <v>177</v>
      </c>
      <c r="E789" s="157" t="s">
        <v>19</v>
      </c>
      <c r="F789" s="158" t="s">
        <v>3099</v>
      </c>
      <c r="H789" s="159">
        <v>2</v>
      </c>
      <c r="I789" s="160"/>
      <c r="L789" s="156"/>
      <c r="M789" s="161"/>
      <c r="T789" s="162"/>
      <c r="AT789" s="157" t="s">
        <v>177</v>
      </c>
      <c r="AU789" s="157" t="s">
        <v>82</v>
      </c>
      <c r="AV789" s="13" t="s">
        <v>82</v>
      </c>
      <c r="AW789" s="13" t="s">
        <v>33</v>
      </c>
      <c r="AX789" s="13" t="s">
        <v>72</v>
      </c>
      <c r="AY789" s="157" t="s">
        <v>166</v>
      </c>
    </row>
    <row r="790" spans="2:65" s="13" customFormat="1" ht="11.25">
      <c r="B790" s="156"/>
      <c r="D790" s="150" t="s">
        <v>177</v>
      </c>
      <c r="E790" s="157" t="s">
        <v>19</v>
      </c>
      <c r="F790" s="158" t="s">
        <v>3100</v>
      </c>
      <c r="H790" s="159">
        <v>3</v>
      </c>
      <c r="I790" s="160"/>
      <c r="L790" s="156"/>
      <c r="M790" s="161"/>
      <c r="T790" s="162"/>
      <c r="AT790" s="157" t="s">
        <v>177</v>
      </c>
      <c r="AU790" s="157" t="s">
        <v>82</v>
      </c>
      <c r="AV790" s="13" t="s">
        <v>82</v>
      </c>
      <c r="AW790" s="13" t="s">
        <v>33</v>
      </c>
      <c r="AX790" s="13" t="s">
        <v>72</v>
      </c>
      <c r="AY790" s="157" t="s">
        <v>166</v>
      </c>
    </row>
    <row r="791" spans="2:65" s="14" customFormat="1" ht="11.25">
      <c r="B791" s="163"/>
      <c r="D791" s="150" t="s">
        <v>177</v>
      </c>
      <c r="E791" s="164" t="s">
        <v>19</v>
      </c>
      <c r="F791" s="165" t="s">
        <v>206</v>
      </c>
      <c r="H791" s="166">
        <v>69.5</v>
      </c>
      <c r="I791" s="167"/>
      <c r="L791" s="163"/>
      <c r="M791" s="168"/>
      <c r="T791" s="169"/>
      <c r="AT791" s="164" t="s">
        <v>177</v>
      </c>
      <c r="AU791" s="164" t="s">
        <v>82</v>
      </c>
      <c r="AV791" s="14" t="s">
        <v>173</v>
      </c>
      <c r="AW791" s="14" t="s">
        <v>33</v>
      </c>
      <c r="AX791" s="14" t="s">
        <v>80</v>
      </c>
      <c r="AY791" s="164" t="s">
        <v>166</v>
      </c>
    </row>
    <row r="792" spans="2:65" s="13" customFormat="1" ht="11.25">
      <c r="B792" s="156"/>
      <c r="D792" s="150" t="s">
        <v>177</v>
      </c>
      <c r="F792" s="158" t="s">
        <v>3105</v>
      </c>
      <c r="H792" s="159">
        <v>71.584999999999994</v>
      </c>
      <c r="I792" s="160"/>
      <c r="L792" s="156"/>
      <c r="M792" s="161"/>
      <c r="T792" s="162"/>
      <c r="AT792" s="157" t="s">
        <v>177</v>
      </c>
      <c r="AU792" s="157" t="s">
        <v>82</v>
      </c>
      <c r="AV792" s="13" t="s">
        <v>82</v>
      </c>
      <c r="AW792" s="13" t="s">
        <v>4</v>
      </c>
      <c r="AX792" s="13" t="s">
        <v>80</v>
      </c>
      <c r="AY792" s="157" t="s">
        <v>166</v>
      </c>
    </row>
    <row r="793" spans="2:65" s="1" customFormat="1" ht="24.2" customHeight="1">
      <c r="B793" s="33"/>
      <c r="C793" s="132" t="s">
        <v>1020</v>
      </c>
      <c r="D793" s="132" t="s">
        <v>168</v>
      </c>
      <c r="E793" s="133" t="s">
        <v>3106</v>
      </c>
      <c r="F793" s="134" t="s">
        <v>3107</v>
      </c>
      <c r="G793" s="135" t="s">
        <v>458</v>
      </c>
      <c r="H793" s="136">
        <v>268</v>
      </c>
      <c r="I793" s="137"/>
      <c r="J793" s="138">
        <f>ROUND(I793*H793,2)</f>
        <v>0</v>
      </c>
      <c r="K793" s="134" t="s">
        <v>172</v>
      </c>
      <c r="L793" s="33"/>
      <c r="M793" s="139" t="s">
        <v>19</v>
      </c>
      <c r="N793" s="140" t="s">
        <v>43</v>
      </c>
      <c r="P793" s="141">
        <f>O793*H793</f>
        <v>0</v>
      </c>
      <c r="Q793" s="141">
        <v>2.0000000000000002E-5</v>
      </c>
      <c r="R793" s="141">
        <f>Q793*H793</f>
        <v>5.3600000000000002E-3</v>
      </c>
      <c r="S793" s="141">
        <v>0</v>
      </c>
      <c r="T793" s="142">
        <f>S793*H793</f>
        <v>0</v>
      </c>
      <c r="AR793" s="143" t="s">
        <v>173</v>
      </c>
      <c r="AT793" s="143" t="s">
        <v>168</v>
      </c>
      <c r="AU793" s="143" t="s">
        <v>82</v>
      </c>
      <c r="AY793" s="18" t="s">
        <v>166</v>
      </c>
      <c r="BE793" s="144">
        <f>IF(N793="základní",J793,0)</f>
        <v>0</v>
      </c>
      <c r="BF793" s="144">
        <f>IF(N793="snížená",J793,0)</f>
        <v>0</v>
      </c>
      <c r="BG793" s="144">
        <f>IF(N793="zákl. přenesená",J793,0)</f>
        <v>0</v>
      </c>
      <c r="BH793" s="144">
        <f>IF(N793="sníž. přenesená",J793,0)</f>
        <v>0</v>
      </c>
      <c r="BI793" s="144">
        <f>IF(N793="nulová",J793,0)</f>
        <v>0</v>
      </c>
      <c r="BJ793" s="18" t="s">
        <v>80</v>
      </c>
      <c r="BK793" s="144">
        <f>ROUND(I793*H793,2)</f>
        <v>0</v>
      </c>
      <c r="BL793" s="18" t="s">
        <v>173</v>
      </c>
      <c r="BM793" s="143" t="s">
        <v>3108</v>
      </c>
    </row>
    <row r="794" spans="2:65" s="1" customFormat="1" ht="11.25">
      <c r="B794" s="33"/>
      <c r="D794" s="145" t="s">
        <v>175</v>
      </c>
      <c r="F794" s="146" t="s">
        <v>3109</v>
      </c>
      <c r="I794" s="147"/>
      <c r="L794" s="33"/>
      <c r="M794" s="148"/>
      <c r="T794" s="54"/>
      <c r="AT794" s="18" t="s">
        <v>175</v>
      </c>
      <c r="AU794" s="18" t="s">
        <v>82</v>
      </c>
    </row>
    <row r="795" spans="2:65" s="13" customFormat="1" ht="11.25">
      <c r="B795" s="156"/>
      <c r="D795" s="150" t="s">
        <v>177</v>
      </c>
      <c r="E795" s="157" t="s">
        <v>19</v>
      </c>
      <c r="F795" s="158" t="s">
        <v>3110</v>
      </c>
      <c r="H795" s="159">
        <v>13</v>
      </c>
      <c r="I795" s="160"/>
      <c r="L795" s="156"/>
      <c r="M795" s="161"/>
      <c r="T795" s="162"/>
      <c r="AT795" s="157" t="s">
        <v>177</v>
      </c>
      <c r="AU795" s="157" t="s">
        <v>82</v>
      </c>
      <c r="AV795" s="13" t="s">
        <v>82</v>
      </c>
      <c r="AW795" s="13" t="s">
        <v>33</v>
      </c>
      <c r="AX795" s="13" t="s">
        <v>72</v>
      </c>
      <c r="AY795" s="157" t="s">
        <v>166</v>
      </c>
    </row>
    <row r="796" spans="2:65" s="13" customFormat="1" ht="11.25">
      <c r="B796" s="156"/>
      <c r="D796" s="150" t="s">
        <v>177</v>
      </c>
      <c r="E796" s="157" t="s">
        <v>19</v>
      </c>
      <c r="F796" s="158" t="s">
        <v>3111</v>
      </c>
      <c r="H796" s="159">
        <v>255</v>
      </c>
      <c r="I796" s="160"/>
      <c r="L796" s="156"/>
      <c r="M796" s="161"/>
      <c r="T796" s="162"/>
      <c r="AT796" s="157" t="s">
        <v>177</v>
      </c>
      <c r="AU796" s="157" t="s">
        <v>82</v>
      </c>
      <c r="AV796" s="13" t="s">
        <v>82</v>
      </c>
      <c r="AW796" s="13" t="s">
        <v>33</v>
      </c>
      <c r="AX796" s="13" t="s">
        <v>72</v>
      </c>
      <c r="AY796" s="157" t="s">
        <v>166</v>
      </c>
    </row>
    <row r="797" spans="2:65" s="14" customFormat="1" ht="11.25">
      <c r="B797" s="163"/>
      <c r="D797" s="150" t="s">
        <v>177</v>
      </c>
      <c r="E797" s="164" t="s">
        <v>19</v>
      </c>
      <c r="F797" s="165" t="s">
        <v>206</v>
      </c>
      <c r="H797" s="166">
        <v>268</v>
      </c>
      <c r="I797" s="167"/>
      <c r="L797" s="163"/>
      <c r="M797" s="168"/>
      <c r="T797" s="169"/>
      <c r="AT797" s="164" t="s">
        <v>177</v>
      </c>
      <c r="AU797" s="164" t="s">
        <v>82</v>
      </c>
      <c r="AV797" s="14" t="s">
        <v>173</v>
      </c>
      <c r="AW797" s="14" t="s">
        <v>33</v>
      </c>
      <c r="AX797" s="14" t="s">
        <v>80</v>
      </c>
      <c r="AY797" s="164" t="s">
        <v>166</v>
      </c>
    </row>
    <row r="798" spans="2:65" s="1" customFormat="1" ht="24.2" customHeight="1">
      <c r="B798" s="33"/>
      <c r="C798" s="170" t="s">
        <v>1025</v>
      </c>
      <c r="D798" s="170" t="s">
        <v>277</v>
      </c>
      <c r="E798" s="171" t="s">
        <v>3112</v>
      </c>
      <c r="F798" s="172" t="s">
        <v>3113</v>
      </c>
      <c r="G798" s="173" t="s">
        <v>458</v>
      </c>
      <c r="H798" s="174">
        <v>276.04000000000002</v>
      </c>
      <c r="I798" s="175"/>
      <c r="J798" s="176">
        <f>ROUND(I798*H798,2)</f>
        <v>0</v>
      </c>
      <c r="K798" s="172" t="s">
        <v>172</v>
      </c>
      <c r="L798" s="177"/>
      <c r="M798" s="178" t="s">
        <v>19</v>
      </c>
      <c r="N798" s="179" t="s">
        <v>43</v>
      </c>
      <c r="P798" s="141">
        <f>O798*H798</f>
        <v>0</v>
      </c>
      <c r="Q798" s="141">
        <v>1.3100000000000001E-2</v>
      </c>
      <c r="R798" s="141">
        <f>Q798*H798</f>
        <v>3.6161240000000006</v>
      </c>
      <c r="S798" s="141">
        <v>0</v>
      </c>
      <c r="T798" s="142">
        <f>S798*H798</f>
        <v>0</v>
      </c>
      <c r="AR798" s="143" t="s">
        <v>233</v>
      </c>
      <c r="AT798" s="143" t="s">
        <v>277</v>
      </c>
      <c r="AU798" s="143" t="s">
        <v>82</v>
      </c>
      <c r="AY798" s="18" t="s">
        <v>166</v>
      </c>
      <c r="BE798" s="144">
        <f>IF(N798="základní",J798,0)</f>
        <v>0</v>
      </c>
      <c r="BF798" s="144">
        <f>IF(N798="snížená",J798,0)</f>
        <v>0</v>
      </c>
      <c r="BG798" s="144">
        <f>IF(N798="zákl. přenesená",J798,0)</f>
        <v>0</v>
      </c>
      <c r="BH798" s="144">
        <f>IF(N798="sníž. přenesená",J798,0)</f>
        <v>0</v>
      </c>
      <c r="BI798" s="144">
        <f>IF(N798="nulová",J798,0)</f>
        <v>0</v>
      </c>
      <c r="BJ798" s="18" t="s">
        <v>80</v>
      </c>
      <c r="BK798" s="144">
        <f>ROUND(I798*H798,2)</f>
        <v>0</v>
      </c>
      <c r="BL798" s="18" t="s">
        <v>173</v>
      </c>
      <c r="BM798" s="143" t="s">
        <v>3114</v>
      </c>
    </row>
    <row r="799" spans="2:65" s="13" customFormat="1" ht="11.25">
      <c r="B799" s="156"/>
      <c r="D799" s="150" t="s">
        <v>177</v>
      </c>
      <c r="F799" s="158" t="s">
        <v>3115</v>
      </c>
      <c r="H799" s="159">
        <v>276.04000000000002</v>
      </c>
      <c r="I799" s="160"/>
      <c r="L799" s="156"/>
      <c r="M799" s="161"/>
      <c r="T799" s="162"/>
      <c r="AT799" s="157" t="s">
        <v>177</v>
      </c>
      <c r="AU799" s="157" t="s">
        <v>82</v>
      </c>
      <c r="AV799" s="13" t="s">
        <v>82</v>
      </c>
      <c r="AW799" s="13" t="s">
        <v>4</v>
      </c>
      <c r="AX799" s="13" t="s">
        <v>80</v>
      </c>
      <c r="AY799" s="157" t="s">
        <v>166</v>
      </c>
    </row>
    <row r="800" spans="2:65" s="1" customFormat="1" ht="44.25" customHeight="1">
      <c r="B800" s="33"/>
      <c r="C800" s="132" t="s">
        <v>1032</v>
      </c>
      <c r="D800" s="132" t="s">
        <v>168</v>
      </c>
      <c r="E800" s="133" t="s">
        <v>1171</v>
      </c>
      <c r="F800" s="134" t="s">
        <v>1172</v>
      </c>
      <c r="G800" s="135" t="s">
        <v>307</v>
      </c>
      <c r="H800" s="136">
        <v>14</v>
      </c>
      <c r="I800" s="137"/>
      <c r="J800" s="138">
        <f>ROUND(I800*H800,2)</f>
        <v>0</v>
      </c>
      <c r="K800" s="134" t="s">
        <v>172</v>
      </c>
      <c r="L800" s="33"/>
      <c r="M800" s="139" t="s">
        <v>19</v>
      </c>
      <c r="N800" s="140" t="s">
        <v>43</v>
      </c>
      <c r="P800" s="141">
        <f>O800*H800</f>
        <v>0</v>
      </c>
      <c r="Q800" s="141">
        <v>0</v>
      </c>
      <c r="R800" s="141">
        <f>Q800*H800</f>
        <v>0</v>
      </c>
      <c r="S800" s="141">
        <v>0</v>
      </c>
      <c r="T800" s="142">
        <f>S800*H800</f>
        <v>0</v>
      </c>
      <c r="AR800" s="143" t="s">
        <v>173</v>
      </c>
      <c r="AT800" s="143" t="s">
        <v>168</v>
      </c>
      <c r="AU800" s="143" t="s">
        <v>82</v>
      </c>
      <c r="AY800" s="18" t="s">
        <v>166</v>
      </c>
      <c r="BE800" s="144">
        <f>IF(N800="základní",J800,0)</f>
        <v>0</v>
      </c>
      <c r="BF800" s="144">
        <f>IF(N800="snížená",J800,0)</f>
        <v>0</v>
      </c>
      <c r="BG800" s="144">
        <f>IF(N800="zákl. přenesená",J800,0)</f>
        <v>0</v>
      </c>
      <c r="BH800" s="144">
        <f>IF(N800="sníž. přenesená",J800,0)</f>
        <v>0</v>
      </c>
      <c r="BI800" s="144">
        <f>IF(N800="nulová",J800,0)</f>
        <v>0</v>
      </c>
      <c r="BJ800" s="18" t="s">
        <v>80</v>
      </c>
      <c r="BK800" s="144">
        <f>ROUND(I800*H800,2)</f>
        <v>0</v>
      </c>
      <c r="BL800" s="18" t="s">
        <v>173</v>
      </c>
      <c r="BM800" s="143" t="s">
        <v>3116</v>
      </c>
    </row>
    <row r="801" spans="2:65" s="1" customFormat="1" ht="11.25">
      <c r="B801" s="33"/>
      <c r="D801" s="145" t="s">
        <v>175</v>
      </c>
      <c r="F801" s="146" t="s">
        <v>1174</v>
      </c>
      <c r="I801" s="147"/>
      <c r="L801" s="33"/>
      <c r="M801" s="148"/>
      <c r="T801" s="54"/>
      <c r="AT801" s="18" t="s">
        <v>175</v>
      </c>
      <c r="AU801" s="18" t="s">
        <v>82</v>
      </c>
    </row>
    <row r="802" spans="2:65" s="1" customFormat="1" ht="16.5" customHeight="1">
      <c r="B802" s="33"/>
      <c r="C802" s="170" t="s">
        <v>1037</v>
      </c>
      <c r="D802" s="170" t="s">
        <v>277</v>
      </c>
      <c r="E802" s="171" t="s">
        <v>3117</v>
      </c>
      <c r="F802" s="172" t="s">
        <v>3118</v>
      </c>
      <c r="G802" s="173" t="s">
        <v>307</v>
      </c>
      <c r="H802" s="174">
        <v>10</v>
      </c>
      <c r="I802" s="175"/>
      <c r="J802" s="176">
        <f>ROUND(I802*H802,2)</f>
        <v>0</v>
      </c>
      <c r="K802" s="172" t="s">
        <v>172</v>
      </c>
      <c r="L802" s="177"/>
      <c r="M802" s="178" t="s">
        <v>19</v>
      </c>
      <c r="N802" s="179" t="s">
        <v>43</v>
      </c>
      <c r="P802" s="141">
        <f>O802*H802</f>
        <v>0</v>
      </c>
      <c r="Q802" s="141">
        <v>6.4999999999999997E-4</v>
      </c>
      <c r="R802" s="141">
        <f>Q802*H802</f>
        <v>6.4999999999999997E-3</v>
      </c>
      <c r="S802" s="141">
        <v>0</v>
      </c>
      <c r="T802" s="142">
        <f>S802*H802</f>
        <v>0</v>
      </c>
      <c r="AR802" s="143" t="s">
        <v>233</v>
      </c>
      <c r="AT802" s="143" t="s">
        <v>277</v>
      </c>
      <c r="AU802" s="143" t="s">
        <v>82</v>
      </c>
      <c r="AY802" s="18" t="s">
        <v>166</v>
      </c>
      <c r="BE802" s="144">
        <f>IF(N802="základní",J802,0)</f>
        <v>0</v>
      </c>
      <c r="BF802" s="144">
        <f>IF(N802="snížená",J802,0)</f>
        <v>0</v>
      </c>
      <c r="BG802" s="144">
        <f>IF(N802="zákl. přenesená",J802,0)</f>
        <v>0</v>
      </c>
      <c r="BH802" s="144">
        <f>IF(N802="sníž. přenesená",J802,0)</f>
        <v>0</v>
      </c>
      <c r="BI802" s="144">
        <f>IF(N802="nulová",J802,0)</f>
        <v>0</v>
      </c>
      <c r="BJ802" s="18" t="s">
        <v>80</v>
      </c>
      <c r="BK802" s="144">
        <f>ROUND(I802*H802,2)</f>
        <v>0</v>
      </c>
      <c r="BL802" s="18" t="s">
        <v>173</v>
      </c>
      <c r="BM802" s="143" t="s">
        <v>3119</v>
      </c>
    </row>
    <row r="803" spans="2:65" s="12" customFormat="1" ht="11.25">
      <c r="B803" s="149"/>
      <c r="D803" s="150" t="s">
        <v>177</v>
      </c>
      <c r="E803" s="151" t="s">
        <v>19</v>
      </c>
      <c r="F803" s="152" t="s">
        <v>2714</v>
      </c>
      <c r="H803" s="151" t="s">
        <v>19</v>
      </c>
      <c r="I803" s="153"/>
      <c r="L803" s="149"/>
      <c r="M803" s="154"/>
      <c r="T803" s="155"/>
      <c r="AT803" s="151" t="s">
        <v>177</v>
      </c>
      <c r="AU803" s="151" t="s">
        <v>82</v>
      </c>
      <c r="AV803" s="12" t="s">
        <v>80</v>
      </c>
      <c r="AW803" s="12" t="s">
        <v>33</v>
      </c>
      <c r="AX803" s="12" t="s">
        <v>72</v>
      </c>
      <c r="AY803" s="151" t="s">
        <v>166</v>
      </c>
    </row>
    <row r="804" spans="2:65" s="13" customFormat="1" ht="11.25">
      <c r="B804" s="156"/>
      <c r="D804" s="150" t="s">
        <v>177</v>
      </c>
      <c r="E804" s="157" t="s">
        <v>19</v>
      </c>
      <c r="F804" s="158" t="s">
        <v>246</v>
      </c>
      <c r="H804" s="159">
        <v>10</v>
      </c>
      <c r="I804" s="160"/>
      <c r="L804" s="156"/>
      <c r="M804" s="161"/>
      <c r="T804" s="162"/>
      <c r="AT804" s="157" t="s">
        <v>177</v>
      </c>
      <c r="AU804" s="157" t="s">
        <v>82</v>
      </c>
      <c r="AV804" s="13" t="s">
        <v>82</v>
      </c>
      <c r="AW804" s="13" t="s">
        <v>33</v>
      </c>
      <c r="AX804" s="13" t="s">
        <v>80</v>
      </c>
      <c r="AY804" s="157" t="s">
        <v>166</v>
      </c>
    </row>
    <row r="805" spans="2:65" s="1" customFormat="1" ht="16.5" customHeight="1">
      <c r="B805" s="33"/>
      <c r="C805" s="170" t="s">
        <v>1042</v>
      </c>
      <c r="D805" s="170" t="s">
        <v>277</v>
      </c>
      <c r="E805" s="171" t="s">
        <v>3120</v>
      </c>
      <c r="F805" s="172" t="s">
        <v>3121</v>
      </c>
      <c r="G805" s="173" t="s">
        <v>307</v>
      </c>
      <c r="H805" s="174">
        <v>4</v>
      </c>
      <c r="I805" s="175"/>
      <c r="J805" s="176">
        <f>ROUND(I805*H805,2)</f>
        <v>0</v>
      </c>
      <c r="K805" s="172" t="s">
        <v>172</v>
      </c>
      <c r="L805" s="177"/>
      <c r="M805" s="178" t="s">
        <v>19</v>
      </c>
      <c r="N805" s="179" t="s">
        <v>43</v>
      </c>
      <c r="P805" s="141">
        <f>O805*H805</f>
        <v>0</v>
      </c>
      <c r="Q805" s="141">
        <v>8.8000000000000003E-4</v>
      </c>
      <c r="R805" s="141">
        <f>Q805*H805</f>
        <v>3.5200000000000001E-3</v>
      </c>
      <c r="S805" s="141">
        <v>0</v>
      </c>
      <c r="T805" s="142">
        <f>S805*H805</f>
        <v>0</v>
      </c>
      <c r="AR805" s="143" t="s">
        <v>233</v>
      </c>
      <c r="AT805" s="143" t="s">
        <v>277</v>
      </c>
      <c r="AU805" s="143" t="s">
        <v>82</v>
      </c>
      <c r="AY805" s="18" t="s">
        <v>166</v>
      </c>
      <c r="BE805" s="144">
        <f>IF(N805="základní",J805,0)</f>
        <v>0</v>
      </c>
      <c r="BF805" s="144">
        <f>IF(N805="snížená",J805,0)</f>
        <v>0</v>
      </c>
      <c r="BG805" s="144">
        <f>IF(N805="zákl. přenesená",J805,0)</f>
        <v>0</v>
      </c>
      <c r="BH805" s="144">
        <f>IF(N805="sníž. přenesená",J805,0)</f>
        <v>0</v>
      </c>
      <c r="BI805" s="144">
        <f>IF(N805="nulová",J805,0)</f>
        <v>0</v>
      </c>
      <c r="BJ805" s="18" t="s">
        <v>80</v>
      </c>
      <c r="BK805" s="144">
        <f>ROUND(I805*H805,2)</f>
        <v>0</v>
      </c>
      <c r="BL805" s="18" t="s">
        <v>173</v>
      </c>
      <c r="BM805" s="143" t="s">
        <v>3122</v>
      </c>
    </row>
    <row r="806" spans="2:65" s="1" customFormat="1" ht="37.9" customHeight="1">
      <c r="B806" s="33"/>
      <c r="C806" s="132" t="s">
        <v>1047</v>
      </c>
      <c r="D806" s="132" t="s">
        <v>168</v>
      </c>
      <c r="E806" s="133" t="s">
        <v>3123</v>
      </c>
      <c r="F806" s="134" t="s">
        <v>3124</v>
      </c>
      <c r="G806" s="135" t="s">
        <v>307</v>
      </c>
      <c r="H806" s="136">
        <v>2</v>
      </c>
      <c r="I806" s="137"/>
      <c r="J806" s="138">
        <f>ROUND(I806*H806,2)</f>
        <v>0</v>
      </c>
      <c r="K806" s="134" t="s">
        <v>172</v>
      </c>
      <c r="L806" s="33"/>
      <c r="M806" s="139" t="s">
        <v>19</v>
      </c>
      <c r="N806" s="140" t="s">
        <v>43</v>
      </c>
      <c r="P806" s="141">
        <f>O806*H806</f>
        <v>0</v>
      </c>
      <c r="Q806" s="141">
        <v>0</v>
      </c>
      <c r="R806" s="141">
        <f>Q806*H806</f>
        <v>0</v>
      </c>
      <c r="S806" s="141">
        <v>0</v>
      </c>
      <c r="T806" s="142">
        <f>S806*H806</f>
        <v>0</v>
      </c>
      <c r="AR806" s="143" t="s">
        <v>173</v>
      </c>
      <c r="AT806" s="143" t="s">
        <v>168</v>
      </c>
      <c r="AU806" s="143" t="s">
        <v>82</v>
      </c>
      <c r="AY806" s="18" t="s">
        <v>166</v>
      </c>
      <c r="BE806" s="144">
        <f>IF(N806="základní",J806,0)</f>
        <v>0</v>
      </c>
      <c r="BF806" s="144">
        <f>IF(N806="snížená",J806,0)</f>
        <v>0</v>
      </c>
      <c r="BG806" s="144">
        <f>IF(N806="zákl. přenesená",J806,0)</f>
        <v>0</v>
      </c>
      <c r="BH806" s="144">
        <f>IF(N806="sníž. přenesená",J806,0)</f>
        <v>0</v>
      </c>
      <c r="BI806" s="144">
        <f>IF(N806="nulová",J806,0)</f>
        <v>0</v>
      </c>
      <c r="BJ806" s="18" t="s">
        <v>80</v>
      </c>
      <c r="BK806" s="144">
        <f>ROUND(I806*H806,2)</f>
        <v>0</v>
      </c>
      <c r="BL806" s="18" t="s">
        <v>173</v>
      </c>
      <c r="BM806" s="143" t="s">
        <v>3125</v>
      </c>
    </row>
    <row r="807" spans="2:65" s="1" customFormat="1" ht="11.25">
      <c r="B807" s="33"/>
      <c r="D807" s="145" t="s">
        <v>175</v>
      </c>
      <c r="F807" s="146" t="s">
        <v>3126</v>
      </c>
      <c r="I807" s="147"/>
      <c r="L807" s="33"/>
      <c r="M807" s="148"/>
      <c r="T807" s="54"/>
      <c r="AT807" s="18" t="s">
        <v>175</v>
      </c>
      <c r="AU807" s="18" t="s">
        <v>82</v>
      </c>
    </row>
    <row r="808" spans="2:65" s="12" customFormat="1" ht="11.25">
      <c r="B808" s="149"/>
      <c r="D808" s="150" t="s">
        <v>177</v>
      </c>
      <c r="E808" s="151" t="s">
        <v>19</v>
      </c>
      <c r="F808" s="152" t="s">
        <v>2714</v>
      </c>
      <c r="H808" s="151" t="s">
        <v>19</v>
      </c>
      <c r="I808" s="153"/>
      <c r="L808" s="149"/>
      <c r="M808" s="154"/>
      <c r="T808" s="155"/>
      <c r="AT808" s="151" t="s">
        <v>177</v>
      </c>
      <c r="AU808" s="151" t="s">
        <v>82</v>
      </c>
      <c r="AV808" s="12" t="s">
        <v>80</v>
      </c>
      <c r="AW808" s="12" t="s">
        <v>33</v>
      </c>
      <c r="AX808" s="12" t="s">
        <v>72</v>
      </c>
      <c r="AY808" s="151" t="s">
        <v>166</v>
      </c>
    </row>
    <row r="809" spans="2:65" s="13" customFormat="1" ht="11.25">
      <c r="B809" s="156"/>
      <c r="D809" s="150" t="s">
        <v>177</v>
      </c>
      <c r="E809" s="157" t="s">
        <v>19</v>
      </c>
      <c r="F809" s="158" t="s">
        <v>82</v>
      </c>
      <c r="H809" s="159">
        <v>2</v>
      </c>
      <c r="I809" s="160"/>
      <c r="L809" s="156"/>
      <c r="M809" s="161"/>
      <c r="T809" s="162"/>
      <c r="AT809" s="157" t="s">
        <v>177</v>
      </c>
      <c r="AU809" s="157" t="s">
        <v>82</v>
      </c>
      <c r="AV809" s="13" t="s">
        <v>82</v>
      </c>
      <c r="AW809" s="13" t="s">
        <v>33</v>
      </c>
      <c r="AX809" s="13" t="s">
        <v>80</v>
      </c>
      <c r="AY809" s="157" t="s">
        <v>166</v>
      </c>
    </row>
    <row r="810" spans="2:65" s="1" customFormat="1" ht="24.2" customHeight="1">
      <c r="B810" s="33"/>
      <c r="C810" s="170" t="s">
        <v>1052</v>
      </c>
      <c r="D810" s="170" t="s">
        <v>277</v>
      </c>
      <c r="E810" s="171" t="s">
        <v>3127</v>
      </c>
      <c r="F810" s="172" t="s">
        <v>3128</v>
      </c>
      <c r="G810" s="173" t="s">
        <v>307</v>
      </c>
      <c r="H810" s="174">
        <v>2</v>
      </c>
      <c r="I810" s="175"/>
      <c r="J810" s="176">
        <f>ROUND(I810*H810,2)</f>
        <v>0</v>
      </c>
      <c r="K810" s="172" t="s">
        <v>172</v>
      </c>
      <c r="L810" s="177"/>
      <c r="M810" s="178" t="s">
        <v>19</v>
      </c>
      <c r="N810" s="179" t="s">
        <v>43</v>
      </c>
      <c r="P810" s="141">
        <f>O810*H810</f>
        <v>0</v>
      </c>
      <c r="Q810" s="141">
        <v>1.5E-3</v>
      </c>
      <c r="R810" s="141">
        <f>Q810*H810</f>
        <v>3.0000000000000001E-3</v>
      </c>
      <c r="S810" s="141">
        <v>0</v>
      </c>
      <c r="T810" s="142">
        <f>S810*H810</f>
        <v>0</v>
      </c>
      <c r="AR810" s="143" t="s">
        <v>233</v>
      </c>
      <c r="AT810" s="143" t="s">
        <v>277</v>
      </c>
      <c r="AU810" s="143" t="s">
        <v>82</v>
      </c>
      <c r="AY810" s="18" t="s">
        <v>166</v>
      </c>
      <c r="BE810" s="144">
        <f>IF(N810="základní",J810,0)</f>
        <v>0</v>
      </c>
      <c r="BF810" s="144">
        <f>IF(N810="snížená",J810,0)</f>
        <v>0</v>
      </c>
      <c r="BG810" s="144">
        <f>IF(N810="zákl. přenesená",J810,0)</f>
        <v>0</v>
      </c>
      <c r="BH810" s="144">
        <f>IF(N810="sníž. přenesená",J810,0)</f>
        <v>0</v>
      </c>
      <c r="BI810" s="144">
        <f>IF(N810="nulová",J810,0)</f>
        <v>0</v>
      </c>
      <c r="BJ810" s="18" t="s">
        <v>80</v>
      </c>
      <c r="BK810" s="144">
        <f>ROUND(I810*H810,2)</f>
        <v>0</v>
      </c>
      <c r="BL810" s="18" t="s">
        <v>173</v>
      </c>
      <c r="BM810" s="143" t="s">
        <v>3129</v>
      </c>
    </row>
    <row r="811" spans="2:65" s="12" customFormat="1" ht="11.25">
      <c r="B811" s="149"/>
      <c r="D811" s="150" t="s">
        <v>177</v>
      </c>
      <c r="E811" s="151" t="s">
        <v>19</v>
      </c>
      <c r="F811" s="152" t="s">
        <v>2714</v>
      </c>
      <c r="H811" s="151" t="s">
        <v>19</v>
      </c>
      <c r="I811" s="153"/>
      <c r="L811" s="149"/>
      <c r="M811" s="154"/>
      <c r="T811" s="155"/>
      <c r="AT811" s="151" t="s">
        <v>177</v>
      </c>
      <c r="AU811" s="151" t="s">
        <v>82</v>
      </c>
      <c r="AV811" s="12" t="s">
        <v>80</v>
      </c>
      <c r="AW811" s="12" t="s">
        <v>33</v>
      </c>
      <c r="AX811" s="12" t="s">
        <v>72</v>
      </c>
      <c r="AY811" s="151" t="s">
        <v>166</v>
      </c>
    </row>
    <row r="812" spans="2:65" s="13" customFormat="1" ht="11.25">
      <c r="B812" s="156"/>
      <c r="D812" s="150" t="s">
        <v>177</v>
      </c>
      <c r="E812" s="157" t="s">
        <v>19</v>
      </c>
      <c r="F812" s="158" t="s">
        <v>82</v>
      </c>
      <c r="H812" s="159">
        <v>2</v>
      </c>
      <c r="I812" s="160"/>
      <c r="L812" s="156"/>
      <c r="M812" s="161"/>
      <c r="T812" s="162"/>
      <c r="AT812" s="157" t="s">
        <v>177</v>
      </c>
      <c r="AU812" s="157" t="s">
        <v>82</v>
      </c>
      <c r="AV812" s="13" t="s">
        <v>82</v>
      </c>
      <c r="AW812" s="13" t="s">
        <v>33</v>
      </c>
      <c r="AX812" s="13" t="s">
        <v>80</v>
      </c>
      <c r="AY812" s="157" t="s">
        <v>166</v>
      </c>
    </row>
    <row r="813" spans="2:65" s="1" customFormat="1" ht="37.9" customHeight="1">
      <c r="B813" s="33"/>
      <c r="C813" s="132" t="s">
        <v>1057</v>
      </c>
      <c r="D813" s="132" t="s">
        <v>168</v>
      </c>
      <c r="E813" s="133" t="s">
        <v>3130</v>
      </c>
      <c r="F813" s="134" t="s">
        <v>3131</v>
      </c>
      <c r="G813" s="135" t="s">
        <v>307</v>
      </c>
      <c r="H813" s="136">
        <v>4</v>
      </c>
      <c r="I813" s="137"/>
      <c r="J813" s="138">
        <f>ROUND(I813*H813,2)</f>
        <v>0</v>
      </c>
      <c r="K813" s="134" t="s">
        <v>172</v>
      </c>
      <c r="L813" s="33"/>
      <c r="M813" s="139" t="s">
        <v>19</v>
      </c>
      <c r="N813" s="140" t="s">
        <v>43</v>
      </c>
      <c r="P813" s="141">
        <f>O813*H813</f>
        <v>0</v>
      </c>
      <c r="Q813" s="141">
        <v>0</v>
      </c>
      <c r="R813" s="141">
        <f>Q813*H813</f>
        <v>0</v>
      </c>
      <c r="S813" s="141">
        <v>0</v>
      </c>
      <c r="T813" s="142">
        <f>S813*H813</f>
        <v>0</v>
      </c>
      <c r="AR813" s="143" t="s">
        <v>173</v>
      </c>
      <c r="AT813" s="143" t="s">
        <v>168</v>
      </c>
      <c r="AU813" s="143" t="s">
        <v>82</v>
      </c>
      <c r="AY813" s="18" t="s">
        <v>166</v>
      </c>
      <c r="BE813" s="144">
        <f>IF(N813="základní",J813,0)</f>
        <v>0</v>
      </c>
      <c r="BF813" s="144">
        <f>IF(N813="snížená",J813,0)</f>
        <v>0</v>
      </c>
      <c r="BG813" s="144">
        <f>IF(N813="zákl. přenesená",J813,0)</f>
        <v>0</v>
      </c>
      <c r="BH813" s="144">
        <f>IF(N813="sníž. přenesená",J813,0)</f>
        <v>0</v>
      </c>
      <c r="BI813" s="144">
        <f>IF(N813="nulová",J813,0)</f>
        <v>0</v>
      </c>
      <c r="BJ813" s="18" t="s">
        <v>80</v>
      </c>
      <c r="BK813" s="144">
        <f>ROUND(I813*H813,2)</f>
        <v>0</v>
      </c>
      <c r="BL813" s="18" t="s">
        <v>173</v>
      </c>
      <c r="BM813" s="143" t="s">
        <v>3132</v>
      </c>
    </row>
    <row r="814" spans="2:65" s="1" customFormat="1" ht="11.25">
      <c r="B814" s="33"/>
      <c r="D814" s="145" t="s">
        <v>175</v>
      </c>
      <c r="F814" s="146" t="s">
        <v>3133</v>
      </c>
      <c r="I814" s="147"/>
      <c r="L814" s="33"/>
      <c r="M814" s="148"/>
      <c r="T814" s="54"/>
      <c r="AT814" s="18" t="s">
        <v>175</v>
      </c>
      <c r="AU814" s="18" t="s">
        <v>82</v>
      </c>
    </row>
    <row r="815" spans="2:65" s="12" customFormat="1" ht="11.25">
      <c r="B815" s="149"/>
      <c r="D815" s="150" t="s">
        <v>177</v>
      </c>
      <c r="E815" s="151" t="s">
        <v>19</v>
      </c>
      <c r="F815" s="152" t="s">
        <v>2714</v>
      </c>
      <c r="H815" s="151" t="s">
        <v>19</v>
      </c>
      <c r="I815" s="153"/>
      <c r="L815" s="149"/>
      <c r="M815" s="154"/>
      <c r="T815" s="155"/>
      <c r="AT815" s="151" t="s">
        <v>177</v>
      </c>
      <c r="AU815" s="151" t="s">
        <v>82</v>
      </c>
      <c r="AV815" s="12" t="s">
        <v>80</v>
      </c>
      <c r="AW815" s="12" t="s">
        <v>33</v>
      </c>
      <c r="AX815" s="12" t="s">
        <v>72</v>
      </c>
      <c r="AY815" s="151" t="s">
        <v>166</v>
      </c>
    </row>
    <row r="816" spans="2:65" s="12" customFormat="1" ht="11.25">
      <c r="B816" s="149"/>
      <c r="D816" s="150" t="s">
        <v>177</v>
      </c>
      <c r="E816" s="151" t="s">
        <v>19</v>
      </c>
      <c r="F816" s="152" t="s">
        <v>3098</v>
      </c>
      <c r="H816" s="151" t="s">
        <v>19</v>
      </c>
      <c r="I816" s="153"/>
      <c r="L816" s="149"/>
      <c r="M816" s="154"/>
      <c r="T816" s="155"/>
      <c r="AT816" s="151" t="s">
        <v>177</v>
      </c>
      <c r="AU816" s="151" t="s">
        <v>82</v>
      </c>
      <c r="AV816" s="12" t="s">
        <v>80</v>
      </c>
      <c r="AW816" s="12" t="s">
        <v>33</v>
      </c>
      <c r="AX816" s="12" t="s">
        <v>72</v>
      </c>
      <c r="AY816" s="151" t="s">
        <v>166</v>
      </c>
    </row>
    <row r="817" spans="2:65" s="13" customFormat="1" ht="11.25">
      <c r="B817" s="156"/>
      <c r="D817" s="150" t="s">
        <v>177</v>
      </c>
      <c r="E817" s="157" t="s">
        <v>19</v>
      </c>
      <c r="F817" s="158" t="s">
        <v>173</v>
      </c>
      <c r="H817" s="159">
        <v>4</v>
      </c>
      <c r="I817" s="160"/>
      <c r="L817" s="156"/>
      <c r="M817" s="161"/>
      <c r="T817" s="162"/>
      <c r="AT817" s="157" t="s">
        <v>177</v>
      </c>
      <c r="AU817" s="157" t="s">
        <v>82</v>
      </c>
      <c r="AV817" s="13" t="s">
        <v>82</v>
      </c>
      <c r="AW817" s="13" t="s">
        <v>33</v>
      </c>
      <c r="AX817" s="13" t="s">
        <v>80</v>
      </c>
      <c r="AY817" s="157" t="s">
        <v>166</v>
      </c>
    </row>
    <row r="818" spans="2:65" s="1" customFormat="1" ht="16.5" customHeight="1">
      <c r="B818" s="33"/>
      <c r="C818" s="170" t="s">
        <v>1062</v>
      </c>
      <c r="D818" s="170" t="s">
        <v>277</v>
      </c>
      <c r="E818" s="171" t="s">
        <v>3134</v>
      </c>
      <c r="F818" s="172" t="s">
        <v>3135</v>
      </c>
      <c r="G818" s="173" t="s">
        <v>307</v>
      </c>
      <c r="H818" s="174">
        <v>4</v>
      </c>
      <c r="I818" s="175"/>
      <c r="J818" s="176">
        <f>ROUND(I818*H818,2)</f>
        <v>0</v>
      </c>
      <c r="K818" s="172" t="s">
        <v>172</v>
      </c>
      <c r="L818" s="177"/>
      <c r="M818" s="178" t="s">
        <v>19</v>
      </c>
      <c r="N818" s="179" t="s">
        <v>43</v>
      </c>
      <c r="P818" s="141">
        <f>O818*H818</f>
        <v>0</v>
      </c>
      <c r="Q818" s="141">
        <v>4.6000000000000001E-4</v>
      </c>
      <c r="R818" s="141">
        <f>Q818*H818</f>
        <v>1.8400000000000001E-3</v>
      </c>
      <c r="S818" s="141">
        <v>0</v>
      </c>
      <c r="T818" s="142">
        <f>S818*H818</f>
        <v>0</v>
      </c>
      <c r="AR818" s="143" t="s">
        <v>233</v>
      </c>
      <c r="AT818" s="143" t="s">
        <v>277</v>
      </c>
      <c r="AU818" s="143" t="s">
        <v>82</v>
      </c>
      <c r="AY818" s="18" t="s">
        <v>166</v>
      </c>
      <c r="BE818" s="144">
        <f>IF(N818="základní",J818,0)</f>
        <v>0</v>
      </c>
      <c r="BF818" s="144">
        <f>IF(N818="snížená",J818,0)</f>
        <v>0</v>
      </c>
      <c r="BG818" s="144">
        <f>IF(N818="zákl. přenesená",J818,0)</f>
        <v>0</v>
      </c>
      <c r="BH818" s="144">
        <f>IF(N818="sníž. přenesená",J818,0)</f>
        <v>0</v>
      </c>
      <c r="BI818" s="144">
        <f>IF(N818="nulová",J818,0)</f>
        <v>0</v>
      </c>
      <c r="BJ818" s="18" t="s">
        <v>80</v>
      </c>
      <c r="BK818" s="144">
        <f>ROUND(I818*H818,2)</f>
        <v>0</v>
      </c>
      <c r="BL818" s="18" t="s">
        <v>173</v>
      </c>
      <c r="BM818" s="143" t="s">
        <v>3136</v>
      </c>
    </row>
    <row r="819" spans="2:65" s="1" customFormat="1" ht="37.9" customHeight="1">
      <c r="B819" s="33"/>
      <c r="C819" s="132" t="s">
        <v>1079</v>
      </c>
      <c r="D819" s="132" t="s">
        <v>168</v>
      </c>
      <c r="E819" s="133" t="s">
        <v>3137</v>
      </c>
      <c r="F819" s="134" t="s">
        <v>3138</v>
      </c>
      <c r="G819" s="135" t="s">
        <v>307</v>
      </c>
      <c r="H819" s="136">
        <v>1</v>
      </c>
      <c r="I819" s="137"/>
      <c r="J819" s="138">
        <f>ROUND(I819*H819,2)</f>
        <v>0</v>
      </c>
      <c r="K819" s="134" t="s">
        <v>172</v>
      </c>
      <c r="L819" s="33"/>
      <c r="M819" s="139" t="s">
        <v>19</v>
      </c>
      <c r="N819" s="140" t="s">
        <v>43</v>
      </c>
      <c r="P819" s="141">
        <f>O819*H819</f>
        <v>0</v>
      </c>
      <c r="Q819" s="141">
        <v>1E-4</v>
      </c>
      <c r="R819" s="141">
        <f>Q819*H819</f>
        <v>1E-4</v>
      </c>
      <c r="S819" s="141">
        <v>0</v>
      </c>
      <c r="T819" s="142">
        <f>S819*H819</f>
        <v>0</v>
      </c>
      <c r="AR819" s="143" t="s">
        <v>173</v>
      </c>
      <c r="AT819" s="143" t="s">
        <v>168</v>
      </c>
      <c r="AU819" s="143" t="s">
        <v>82</v>
      </c>
      <c r="AY819" s="18" t="s">
        <v>166</v>
      </c>
      <c r="BE819" s="144">
        <f>IF(N819="základní",J819,0)</f>
        <v>0</v>
      </c>
      <c r="BF819" s="144">
        <f>IF(N819="snížená",J819,0)</f>
        <v>0</v>
      </c>
      <c r="BG819" s="144">
        <f>IF(N819="zákl. přenesená",J819,0)</f>
        <v>0</v>
      </c>
      <c r="BH819" s="144">
        <f>IF(N819="sníž. přenesená",J819,0)</f>
        <v>0</v>
      </c>
      <c r="BI819" s="144">
        <f>IF(N819="nulová",J819,0)</f>
        <v>0</v>
      </c>
      <c r="BJ819" s="18" t="s">
        <v>80</v>
      </c>
      <c r="BK819" s="144">
        <f>ROUND(I819*H819,2)</f>
        <v>0</v>
      </c>
      <c r="BL819" s="18" t="s">
        <v>173</v>
      </c>
      <c r="BM819" s="143" t="s">
        <v>3139</v>
      </c>
    </row>
    <row r="820" spans="2:65" s="1" customFormat="1" ht="11.25">
      <c r="B820" s="33"/>
      <c r="D820" s="145" t="s">
        <v>175</v>
      </c>
      <c r="F820" s="146" t="s">
        <v>3140</v>
      </c>
      <c r="I820" s="147"/>
      <c r="L820" s="33"/>
      <c r="M820" s="148"/>
      <c r="T820" s="54"/>
      <c r="AT820" s="18" t="s">
        <v>175</v>
      </c>
      <c r="AU820" s="18" t="s">
        <v>82</v>
      </c>
    </row>
    <row r="821" spans="2:65" s="12" customFormat="1" ht="11.25">
      <c r="B821" s="149"/>
      <c r="D821" s="150" t="s">
        <v>177</v>
      </c>
      <c r="E821" s="151" t="s">
        <v>19</v>
      </c>
      <c r="F821" s="152" t="s">
        <v>3141</v>
      </c>
      <c r="H821" s="151" t="s">
        <v>19</v>
      </c>
      <c r="I821" s="153"/>
      <c r="L821" s="149"/>
      <c r="M821" s="154"/>
      <c r="T821" s="155"/>
      <c r="AT821" s="151" t="s">
        <v>177</v>
      </c>
      <c r="AU821" s="151" t="s">
        <v>82</v>
      </c>
      <c r="AV821" s="12" t="s">
        <v>80</v>
      </c>
      <c r="AW821" s="12" t="s">
        <v>33</v>
      </c>
      <c r="AX821" s="12" t="s">
        <v>72</v>
      </c>
      <c r="AY821" s="151" t="s">
        <v>166</v>
      </c>
    </row>
    <row r="822" spans="2:65" s="13" customFormat="1" ht="11.25">
      <c r="B822" s="156"/>
      <c r="D822" s="150" t="s">
        <v>177</v>
      </c>
      <c r="E822" s="157" t="s">
        <v>19</v>
      </c>
      <c r="F822" s="158" t="s">
        <v>80</v>
      </c>
      <c r="H822" s="159">
        <v>1</v>
      </c>
      <c r="I822" s="160"/>
      <c r="L822" s="156"/>
      <c r="M822" s="161"/>
      <c r="T822" s="162"/>
      <c r="AT822" s="157" t="s">
        <v>177</v>
      </c>
      <c r="AU822" s="157" t="s">
        <v>82</v>
      </c>
      <c r="AV822" s="13" t="s">
        <v>82</v>
      </c>
      <c r="AW822" s="13" t="s">
        <v>33</v>
      </c>
      <c r="AX822" s="13" t="s">
        <v>80</v>
      </c>
      <c r="AY822" s="157" t="s">
        <v>166</v>
      </c>
    </row>
    <row r="823" spans="2:65" s="1" customFormat="1" ht="16.5" customHeight="1">
      <c r="B823" s="33"/>
      <c r="C823" s="170" t="s">
        <v>1089</v>
      </c>
      <c r="D823" s="170" t="s">
        <v>277</v>
      </c>
      <c r="E823" s="171" t="s">
        <v>3142</v>
      </c>
      <c r="F823" s="172" t="s">
        <v>3143</v>
      </c>
      <c r="G823" s="173" t="s">
        <v>307</v>
      </c>
      <c r="H823" s="174">
        <v>1</v>
      </c>
      <c r="I823" s="175"/>
      <c r="J823" s="176">
        <f>ROUND(I823*H823,2)</f>
        <v>0</v>
      </c>
      <c r="K823" s="172" t="s">
        <v>172</v>
      </c>
      <c r="L823" s="177"/>
      <c r="M823" s="178" t="s">
        <v>19</v>
      </c>
      <c r="N823" s="179" t="s">
        <v>43</v>
      </c>
      <c r="P823" s="141">
        <f>O823*H823</f>
        <v>0</v>
      </c>
      <c r="Q823" s="141">
        <v>8.9999999999999998E-4</v>
      </c>
      <c r="R823" s="141">
        <f>Q823*H823</f>
        <v>8.9999999999999998E-4</v>
      </c>
      <c r="S823" s="141">
        <v>0</v>
      </c>
      <c r="T823" s="142">
        <f>S823*H823</f>
        <v>0</v>
      </c>
      <c r="AR823" s="143" t="s">
        <v>233</v>
      </c>
      <c r="AT823" s="143" t="s">
        <v>277</v>
      </c>
      <c r="AU823" s="143" t="s">
        <v>82</v>
      </c>
      <c r="AY823" s="18" t="s">
        <v>166</v>
      </c>
      <c r="BE823" s="144">
        <f>IF(N823="základní",J823,0)</f>
        <v>0</v>
      </c>
      <c r="BF823" s="144">
        <f>IF(N823="snížená",J823,0)</f>
        <v>0</v>
      </c>
      <c r="BG823" s="144">
        <f>IF(N823="zákl. přenesená",J823,0)</f>
        <v>0</v>
      </c>
      <c r="BH823" s="144">
        <f>IF(N823="sníž. přenesená",J823,0)</f>
        <v>0</v>
      </c>
      <c r="BI823" s="144">
        <f>IF(N823="nulová",J823,0)</f>
        <v>0</v>
      </c>
      <c r="BJ823" s="18" t="s">
        <v>80</v>
      </c>
      <c r="BK823" s="144">
        <f>ROUND(I823*H823,2)</f>
        <v>0</v>
      </c>
      <c r="BL823" s="18" t="s">
        <v>173</v>
      </c>
      <c r="BM823" s="143" t="s">
        <v>3144</v>
      </c>
    </row>
    <row r="824" spans="2:65" s="1" customFormat="1" ht="37.9" customHeight="1">
      <c r="B824" s="33"/>
      <c r="C824" s="132" t="s">
        <v>1094</v>
      </c>
      <c r="D824" s="132" t="s">
        <v>168</v>
      </c>
      <c r="E824" s="133" t="s">
        <v>3145</v>
      </c>
      <c r="F824" s="134" t="s">
        <v>3146</v>
      </c>
      <c r="G824" s="135" t="s">
        <v>307</v>
      </c>
      <c r="H824" s="136">
        <v>2</v>
      </c>
      <c r="I824" s="137"/>
      <c r="J824" s="138">
        <f>ROUND(I824*H824,2)</f>
        <v>0</v>
      </c>
      <c r="K824" s="134" t="s">
        <v>172</v>
      </c>
      <c r="L824" s="33"/>
      <c r="M824" s="139" t="s">
        <v>19</v>
      </c>
      <c r="N824" s="140" t="s">
        <v>43</v>
      </c>
      <c r="P824" s="141">
        <f>O824*H824</f>
        <v>0</v>
      </c>
      <c r="Q824" s="141">
        <v>7.2000000000000005E-4</v>
      </c>
      <c r="R824" s="141">
        <f>Q824*H824</f>
        <v>1.4400000000000001E-3</v>
      </c>
      <c r="S824" s="141">
        <v>0</v>
      </c>
      <c r="T824" s="142">
        <f>S824*H824</f>
        <v>0</v>
      </c>
      <c r="AR824" s="143" t="s">
        <v>173</v>
      </c>
      <c r="AT824" s="143" t="s">
        <v>168</v>
      </c>
      <c r="AU824" s="143" t="s">
        <v>82</v>
      </c>
      <c r="AY824" s="18" t="s">
        <v>166</v>
      </c>
      <c r="BE824" s="144">
        <f>IF(N824="základní",J824,0)</f>
        <v>0</v>
      </c>
      <c r="BF824" s="144">
        <f>IF(N824="snížená",J824,0)</f>
        <v>0</v>
      </c>
      <c r="BG824" s="144">
        <f>IF(N824="zákl. přenesená",J824,0)</f>
        <v>0</v>
      </c>
      <c r="BH824" s="144">
        <f>IF(N824="sníž. přenesená",J824,0)</f>
        <v>0</v>
      </c>
      <c r="BI824" s="144">
        <f>IF(N824="nulová",J824,0)</f>
        <v>0</v>
      </c>
      <c r="BJ824" s="18" t="s">
        <v>80</v>
      </c>
      <c r="BK824" s="144">
        <f>ROUND(I824*H824,2)</f>
        <v>0</v>
      </c>
      <c r="BL824" s="18" t="s">
        <v>173</v>
      </c>
      <c r="BM824" s="143" t="s">
        <v>3147</v>
      </c>
    </row>
    <row r="825" spans="2:65" s="1" customFormat="1" ht="11.25">
      <c r="B825" s="33"/>
      <c r="D825" s="145" t="s">
        <v>175</v>
      </c>
      <c r="F825" s="146" t="s">
        <v>3148</v>
      </c>
      <c r="I825" s="147"/>
      <c r="L825" s="33"/>
      <c r="M825" s="148"/>
      <c r="T825" s="54"/>
      <c r="AT825" s="18" t="s">
        <v>175</v>
      </c>
      <c r="AU825" s="18" t="s">
        <v>82</v>
      </c>
    </row>
    <row r="826" spans="2:65" s="1" customFormat="1" ht="24.2" customHeight="1">
      <c r="B826" s="33"/>
      <c r="C826" s="170" t="s">
        <v>1099</v>
      </c>
      <c r="D826" s="170" t="s">
        <v>277</v>
      </c>
      <c r="E826" s="171" t="s">
        <v>3149</v>
      </c>
      <c r="F826" s="172" t="s">
        <v>3150</v>
      </c>
      <c r="G826" s="173" t="s">
        <v>307</v>
      </c>
      <c r="H826" s="174">
        <v>2</v>
      </c>
      <c r="I826" s="175"/>
      <c r="J826" s="176">
        <f>ROUND(I826*H826,2)</f>
        <v>0</v>
      </c>
      <c r="K826" s="172" t="s">
        <v>172</v>
      </c>
      <c r="L826" s="177"/>
      <c r="M826" s="178" t="s">
        <v>19</v>
      </c>
      <c r="N826" s="179" t="s">
        <v>43</v>
      </c>
      <c r="P826" s="141">
        <f>O826*H826</f>
        <v>0</v>
      </c>
      <c r="Q826" s="141">
        <v>1.2E-2</v>
      </c>
      <c r="R826" s="141">
        <f>Q826*H826</f>
        <v>2.4E-2</v>
      </c>
      <c r="S826" s="141">
        <v>0</v>
      </c>
      <c r="T826" s="142">
        <f>S826*H826</f>
        <v>0</v>
      </c>
      <c r="AR826" s="143" t="s">
        <v>233</v>
      </c>
      <c r="AT826" s="143" t="s">
        <v>277</v>
      </c>
      <c r="AU826" s="143" t="s">
        <v>82</v>
      </c>
      <c r="AY826" s="18" t="s">
        <v>166</v>
      </c>
      <c r="BE826" s="144">
        <f>IF(N826="základní",J826,0)</f>
        <v>0</v>
      </c>
      <c r="BF826" s="144">
        <f>IF(N826="snížená",J826,0)</f>
        <v>0</v>
      </c>
      <c r="BG826" s="144">
        <f>IF(N826="zákl. přenesená",J826,0)</f>
        <v>0</v>
      </c>
      <c r="BH826" s="144">
        <f>IF(N826="sníž. přenesená",J826,0)</f>
        <v>0</v>
      </c>
      <c r="BI826" s="144">
        <f>IF(N826="nulová",J826,0)</f>
        <v>0</v>
      </c>
      <c r="BJ826" s="18" t="s">
        <v>80</v>
      </c>
      <c r="BK826" s="144">
        <f>ROUND(I826*H826,2)</f>
        <v>0</v>
      </c>
      <c r="BL826" s="18" t="s">
        <v>173</v>
      </c>
      <c r="BM826" s="143" t="s">
        <v>3151</v>
      </c>
    </row>
    <row r="827" spans="2:65" s="12" customFormat="1" ht="11.25">
      <c r="B827" s="149"/>
      <c r="D827" s="150" t="s">
        <v>177</v>
      </c>
      <c r="E827" s="151" t="s">
        <v>19</v>
      </c>
      <c r="F827" s="152" t="s">
        <v>2999</v>
      </c>
      <c r="H827" s="151" t="s">
        <v>19</v>
      </c>
      <c r="I827" s="153"/>
      <c r="L827" s="149"/>
      <c r="M827" s="154"/>
      <c r="T827" s="155"/>
      <c r="AT827" s="151" t="s">
        <v>177</v>
      </c>
      <c r="AU827" s="151" t="s">
        <v>82</v>
      </c>
      <c r="AV827" s="12" t="s">
        <v>80</v>
      </c>
      <c r="AW827" s="12" t="s">
        <v>33</v>
      </c>
      <c r="AX827" s="12" t="s">
        <v>72</v>
      </c>
      <c r="AY827" s="151" t="s">
        <v>166</v>
      </c>
    </row>
    <row r="828" spans="2:65" s="12" customFormat="1" ht="11.25">
      <c r="B828" s="149"/>
      <c r="D828" s="150" t="s">
        <v>177</v>
      </c>
      <c r="E828" s="151" t="s">
        <v>19</v>
      </c>
      <c r="F828" s="152" t="s">
        <v>3000</v>
      </c>
      <c r="H828" s="151" t="s">
        <v>19</v>
      </c>
      <c r="I828" s="153"/>
      <c r="L828" s="149"/>
      <c r="M828" s="154"/>
      <c r="T828" s="155"/>
      <c r="AT828" s="151" t="s">
        <v>177</v>
      </c>
      <c r="AU828" s="151" t="s">
        <v>82</v>
      </c>
      <c r="AV828" s="12" t="s">
        <v>80</v>
      </c>
      <c r="AW828" s="12" t="s">
        <v>33</v>
      </c>
      <c r="AX828" s="12" t="s">
        <v>72</v>
      </c>
      <c r="AY828" s="151" t="s">
        <v>166</v>
      </c>
    </row>
    <row r="829" spans="2:65" s="13" customFormat="1" ht="11.25">
      <c r="B829" s="156"/>
      <c r="D829" s="150" t="s">
        <v>177</v>
      </c>
      <c r="E829" s="157" t="s">
        <v>19</v>
      </c>
      <c r="F829" s="158" t="s">
        <v>82</v>
      </c>
      <c r="H829" s="159">
        <v>2</v>
      </c>
      <c r="I829" s="160"/>
      <c r="L829" s="156"/>
      <c r="M829" s="161"/>
      <c r="T829" s="162"/>
      <c r="AT829" s="157" t="s">
        <v>177</v>
      </c>
      <c r="AU829" s="157" t="s">
        <v>82</v>
      </c>
      <c r="AV829" s="13" t="s">
        <v>82</v>
      </c>
      <c r="AW829" s="13" t="s">
        <v>33</v>
      </c>
      <c r="AX829" s="13" t="s">
        <v>80</v>
      </c>
      <c r="AY829" s="157" t="s">
        <v>166</v>
      </c>
    </row>
    <row r="830" spans="2:65" s="1" customFormat="1" ht="16.5" customHeight="1">
      <c r="B830" s="33"/>
      <c r="C830" s="170" t="s">
        <v>1104</v>
      </c>
      <c r="D830" s="170" t="s">
        <v>277</v>
      </c>
      <c r="E830" s="171" t="s">
        <v>3152</v>
      </c>
      <c r="F830" s="172" t="s">
        <v>3153</v>
      </c>
      <c r="G830" s="173" t="s">
        <v>307</v>
      </c>
      <c r="H830" s="174">
        <v>2</v>
      </c>
      <c r="I830" s="175"/>
      <c r="J830" s="176">
        <f>ROUND(I830*H830,2)</f>
        <v>0</v>
      </c>
      <c r="K830" s="172" t="s">
        <v>172</v>
      </c>
      <c r="L830" s="177"/>
      <c r="M830" s="178" t="s">
        <v>19</v>
      </c>
      <c r="N830" s="179" t="s">
        <v>43</v>
      </c>
      <c r="P830" s="141">
        <f>O830*H830</f>
        <v>0</v>
      </c>
      <c r="Q830" s="141">
        <v>1.5E-3</v>
      </c>
      <c r="R830" s="141">
        <f>Q830*H830</f>
        <v>3.0000000000000001E-3</v>
      </c>
      <c r="S830" s="141">
        <v>0</v>
      </c>
      <c r="T830" s="142">
        <f>S830*H830</f>
        <v>0</v>
      </c>
      <c r="AR830" s="143" t="s">
        <v>233</v>
      </c>
      <c r="AT830" s="143" t="s">
        <v>277</v>
      </c>
      <c r="AU830" s="143" t="s">
        <v>82</v>
      </c>
      <c r="AY830" s="18" t="s">
        <v>166</v>
      </c>
      <c r="BE830" s="144">
        <f>IF(N830="základní",J830,0)</f>
        <v>0</v>
      </c>
      <c r="BF830" s="144">
        <f>IF(N830="snížená",J830,0)</f>
        <v>0</v>
      </c>
      <c r="BG830" s="144">
        <f>IF(N830="zákl. přenesená",J830,0)</f>
        <v>0</v>
      </c>
      <c r="BH830" s="144">
        <f>IF(N830="sníž. přenesená",J830,0)</f>
        <v>0</v>
      </c>
      <c r="BI830" s="144">
        <f>IF(N830="nulová",J830,0)</f>
        <v>0</v>
      </c>
      <c r="BJ830" s="18" t="s">
        <v>80</v>
      </c>
      <c r="BK830" s="144">
        <f>ROUND(I830*H830,2)</f>
        <v>0</v>
      </c>
      <c r="BL830" s="18" t="s">
        <v>173</v>
      </c>
      <c r="BM830" s="143" t="s">
        <v>3154</v>
      </c>
    </row>
    <row r="831" spans="2:65" s="1" customFormat="1" ht="24.2" customHeight="1">
      <c r="B831" s="33"/>
      <c r="C831" s="132" t="s">
        <v>1110</v>
      </c>
      <c r="D831" s="132" t="s">
        <v>168</v>
      </c>
      <c r="E831" s="133" t="s">
        <v>3155</v>
      </c>
      <c r="F831" s="134" t="s">
        <v>3156</v>
      </c>
      <c r="G831" s="135" t="s">
        <v>307</v>
      </c>
      <c r="H831" s="136">
        <v>1</v>
      </c>
      <c r="I831" s="137"/>
      <c r="J831" s="138">
        <f>ROUND(I831*H831,2)</f>
        <v>0</v>
      </c>
      <c r="K831" s="134" t="s">
        <v>172</v>
      </c>
      <c r="L831" s="33"/>
      <c r="M831" s="139" t="s">
        <v>19</v>
      </c>
      <c r="N831" s="140" t="s">
        <v>43</v>
      </c>
      <c r="P831" s="141">
        <f>O831*H831</f>
        <v>0</v>
      </c>
      <c r="Q831" s="141">
        <v>1.81E-3</v>
      </c>
      <c r="R831" s="141">
        <f>Q831*H831</f>
        <v>1.81E-3</v>
      </c>
      <c r="S831" s="141">
        <v>0</v>
      </c>
      <c r="T831" s="142">
        <f>S831*H831</f>
        <v>0</v>
      </c>
      <c r="AR831" s="143" t="s">
        <v>173</v>
      </c>
      <c r="AT831" s="143" t="s">
        <v>168</v>
      </c>
      <c r="AU831" s="143" t="s">
        <v>82</v>
      </c>
      <c r="AY831" s="18" t="s">
        <v>166</v>
      </c>
      <c r="BE831" s="144">
        <f>IF(N831="základní",J831,0)</f>
        <v>0</v>
      </c>
      <c r="BF831" s="144">
        <f>IF(N831="snížená",J831,0)</f>
        <v>0</v>
      </c>
      <c r="BG831" s="144">
        <f>IF(N831="zákl. přenesená",J831,0)</f>
        <v>0</v>
      </c>
      <c r="BH831" s="144">
        <f>IF(N831="sníž. přenesená",J831,0)</f>
        <v>0</v>
      </c>
      <c r="BI831" s="144">
        <f>IF(N831="nulová",J831,0)</f>
        <v>0</v>
      </c>
      <c r="BJ831" s="18" t="s">
        <v>80</v>
      </c>
      <c r="BK831" s="144">
        <f>ROUND(I831*H831,2)</f>
        <v>0</v>
      </c>
      <c r="BL831" s="18" t="s">
        <v>173</v>
      </c>
      <c r="BM831" s="143" t="s">
        <v>3157</v>
      </c>
    </row>
    <row r="832" spans="2:65" s="1" customFormat="1" ht="11.25">
      <c r="B832" s="33"/>
      <c r="D832" s="145" t="s">
        <v>175</v>
      </c>
      <c r="F832" s="146" t="s">
        <v>3158</v>
      </c>
      <c r="I832" s="147"/>
      <c r="L832" s="33"/>
      <c r="M832" s="148"/>
      <c r="T832" s="54"/>
      <c r="AT832" s="18" t="s">
        <v>175</v>
      </c>
      <c r="AU832" s="18" t="s">
        <v>82</v>
      </c>
    </row>
    <row r="833" spans="2:65" s="1" customFormat="1" ht="24.2" customHeight="1">
      <c r="B833" s="33"/>
      <c r="C833" s="170" t="s">
        <v>1117</v>
      </c>
      <c r="D833" s="170" t="s">
        <v>277</v>
      </c>
      <c r="E833" s="171" t="s">
        <v>3159</v>
      </c>
      <c r="F833" s="172" t="s">
        <v>3160</v>
      </c>
      <c r="G833" s="173" t="s">
        <v>307</v>
      </c>
      <c r="H833" s="174">
        <v>1</v>
      </c>
      <c r="I833" s="175"/>
      <c r="J833" s="176">
        <f>ROUND(I833*H833,2)</f>
        <v>0</v>
      </c>
      <c r="K833" s="172" t="s">
        <v>19</v>
      </c>
      <c r="L833" s="177"/>
      <c r="M833" s="178" t="s">
        <v>19</v>
      </c>
      <c r="N833" s="179" t="s">
        <v>43</v>
      </c>
      <c r="P833" s="141">
        <f>O833*H833</f>
        <v>0</v>
      </c>
      <c r="Q833" s="141">
        <v>1.4E-2</v>
      </c>
      <c r="R833" s="141">
        <f>Q833*H833</f>
        <v>1.4E-2</v>
      </c>
      <c r="S833" s="141">
        <v>0</v>
      </c>
      <c r="T833" s="142">
        <f>S833*H833</f>
        <v>0</v>
      </c>
      <c r="AR833" s="143" t="s">
        <v>233</v>
      </c>
      <c r="AT833" s="143" t="s">
        <v>277</v>
      </c>
      <c r="AU833" s="143" t="s">
        <v>82</v>
      </c>
      <c r="AY833" s="18" t="s">
        <v>166</v>
      </c>
      <c r="BE833" s="144">
        <f>IF(N833="základní",J833,0)</f>
        <v>0</v>
      </c>
      <c r="BF833" s="144">
        <f>IF(N833="snížená",J833,0)</f>
        <v>0</v>
      </c>
      <c r="BG833" s="144">
        <f>IF(N833="zákl. přenesená",J833,0)</f>
        <v>0</v>
      </c>
      <c r="BH833" s="144">
        <f>IF(N833="sníž. přenesená",J833,0)</f>
        <v>0</v>
      </c>
      <c r="BI833" s="144">
        <f>IF(N833="nulová",J833,0)</f>
        <v>0</v>
      </c>
      <c r="BJ833" s="18" t="s">
        <v>80</v>
      </c>
      <c r="BK833" s="144">
        <f>ROUND(I833*H833,2)</f>
        <v>0</v>
      </c>
      <c r="BL833" s="18" t="s">
        <v>173</v>
      </c>
      <c r="BM833" s="143" t="s">
        <v>3161</v>
      </c>
    </row>
    <row r="834" spans="2:65" s="12" customFormat="1" ht="11.25">
      <c r="B834" s="149"/>
      <c r="D834" s="150" t="s">
        <v>177</v>
      </c>
      <c r="E834" s="151" t="s">
        <v>19</v>
      </c>
      <c r="F834" s="152" t="s">
        <v>2999</v>
      </c>
      <c r="H834" s="151" t="s">
        <v>19</v>
      </c>
      <c r="I834" s="153"/>
      <c r="L834" s="149"/>
      <c r="M834" s="154"/>
      <c r="T834" s="155"/>
      <c r="AT834" s="151" t="s">
        <v>177</v>
      </c>
      <c r="AU834" s="151" t="s">
        <v>82</v>
      </c>
      <c r="AV834" s="12" t="s">
        <v>80</v>
      </c>
      <c r="AW834" s="12" t="s">
        <v>33</v>
      </c>
      <c r="AX834" s="12" t="s">
        <v>72</v>
      </c>
      <c r="AY834" s="151" t="s">
        <v>166</v>
      </c>
    </row>
    <row r="835" spans="2:65" s="12" customFormat="1" ht="11.25">
      <c r="B835" s="149"/>
      <c r="D835" s="150" t="s">
        <v>177</v>
      </c>
      <c r="E835" s="151" t="s">
        <v>19</v>
      </c>
      <c r="F835" s="152" t="s">
        <v>3000</v>
      </c>
      <c r="H835" s="151" t="s">
        <v>19</v>
      </c>
      <c r="I835" s="153"/>
      <c r="L835" s="149"/>
      <c r="M835" s="154"/>
      <c r="T835" s="155"/>
      <c r="AT835" s="151" t="s">
        <v>177</v>
      </c>
      <c r="AU835" s="151" t="s">
        <v>82</v>
      </c>
      <c r="AV835" s="12" t="s">
        <v>80</v>
      </c>
      <c r="AW835" s="12" t="s">
        <v>33</v>
      </c>
      <c r="AX835" s="12" t="s">
        <v>72</v>
      </c>
      <c r="AY835" s="151" t="s">
        <v>166</v>
      </c>
    </row>
    <row r="836" spans="2:65" s="12" customFormat="1" ht="11.25">
      <c r="B836" s="149"/>
      <c r="D836" s="150" t="s">
        <v>177</v>
      </c>
      <c r="E836" s="151" t="s">
        <v>19</v>
      </c>
      <c r="F836" s="152" t="s">
        <v>3162</v>
      </c>
      <c r="H836" s="151" t="s">
        <v>19</v>
      </c>
      <c r="I836" s="153"/>
      <c r="L836" s="149"/>
      <c r="M836" s="154"/>
      <c r="T836" s="155"/>
      <c r="AT836" s="151" t="s">
        <v>177</v>
      </c>
      <c r="AU836" s="151" t="s">
        <v>82</v>
      </c>
      <c r="AV836" s="12" t="s">
        <v>80</v>
      </c>
      <c r="AW836" s="12" t="s">
        <v>33</v>
      </c>
      <c r="AX836" s="12" t="s">
        <v>72</v>
      </c>
      <c r="AY836" s="151" t="s">
        <v>166</v>
      </c>
    </row>
    <row r="837" spans="2:65" s="13" customFormat="1" ht="11.25">
      <c r="B837" s="156"/>
      <c r="D837" s="150" t="s">
        <v>177</v>
      </c>
      <c r="E837" s="157" t="s">
        <v>19</v>
      </c>
      <c r="F837" s="158" t="s">
        <v>80</v>
      </c>
      <c r="H837" s="159">
        <v>1</v>
      </c>
      <c r="I837" s="160"/>
      <c r="L837" s="156"/>
      <c r="M837" s="161"/>
      <c r="T837" s="162"/>
      <c r="AT837" s="157" t="s">
        <v>177</v>
      </c>
      <c r="AU837" s="157" t="s">
        <v>82</v>
      </c>
      <c r="AV837" s="13" t="s">
        <v>82</v>
      </c>
      <c r="AW837" s="13" t="s">
        <v>33</v>
      </c>
      <c r="AX837" s="13" t="s">
        <v>80</v>
      </c>
      <c r="AY837" s="157" t="s">
        <v>166</v>
      </c>
    </row>
    <row r="838" spans="2:65" s="1" customFormat="1" ht="37.9" customHeight="1">
      <c r="B838" s="33"/>
      <c r="C838" s="132" t="s">
        <v>1124</v>
      </c>
      <c r="D838" s="132" t="s">
        <v>168</v>
      </c>
      <c r="E838" s="133" t="s">
        <v>3163</v>
      </c>
      <c r="F838" s="134" t="s">
        <v>3164</v>
      </c>
      <c r="G838" s="135" t="s">
        <v>307</v>
      </c>
      <c r="H838" s="136">
        <v>1</v>
      </c>
      <c r="I838" s="137"/>
      <c r="J838" s="138">
        <f>ROUND(I838*H838,2)</f>
        <v>0</v>
      </c>
      <c r="K838" s="134" t="s">
        <v>172</v>
      </c>
      <c r="L838" s="33"/>
      <c r="M838" s="139" t="s">
        <v>19</v>
      </c>
      <c r="N838" s="140" t="s">
        <v>43</v>
      </c>
      <c r="P838" s="141">
        <f>O838*H838</f>
        <v>0</v>
      </c>
      <c r="Q838" s="141">
        <v>6.9999999999999999E-4</v>
      </c>
      <c r="R838" s="141">
        <f>Q838*H838</f>
        <v>6.9999999999999999E-4</v>
      </c>
      <c r="S838" s="141">
        <v>0</v>
      </c>
      <c r="T838" s="142">
        <f>S838*H838</f>
        <v>0</v>
      </c>
      <c r="AR838" s="143" t="s">
        <v>173</v>
      </c>
      <c r="AT838" s="143" t="s">
        <v>168</v>
      </c>
      <c r="AU838" s="143" t="s">
        <v>82</v>
      </c>
      <c r="AY838" s="18" t="s">
        <v>166</v>
      </c>
      <c r="BE838" s="144">
        <f>IF(N838="základní",J838,0)</f>
        <v>0</v>
      </c>
      <c r="BF838" s="144">
        <f>IF(N838="snížená",J838,0)</f>
        <v>0</v>
      </c>
      <c r="BG838" s="144">
        <f>IF(N838="zákl. přenesená",J838,0)</f>
        <v>0</v>
      </c>
      <c r="BH838" s="144">
        <f>IF(N838="sníž. přenesená",J838,0)</f>
        <v>0</v>
      </c>
      <c r="BI838" s="144">
        <f>IF(N838="nulová",J838,0)</f>
        <v>0</v>
      </c>
      <c r="BJ838" s="18" t="s">
        <v>80</v>
      </c>
      <c r="BK838" s="144">
        <f>ROUND(I838*H838,2)</f>
        <v>0</v>
      </c>
      <c r="BL838" s="18" t="s">
        <v>173</v>
      </c>
      <c r="BM838" s="143" t="s">
        <v>3165</v>
      </c>
    </row>
    <row r="839" spans="2:65" s="1" customFormat="1" ht="11.25">
      <c r="B839" s="33"/>
      <c r="D839" s="145" t="s">
        <v>175</v>
      </c>
      <c r="F839" s="146" t="s">
        <v>3166</v>
      </c>
      <c r="I839" s="147"/>
      <c r="L839" s="33"/>
      <c r="M839" s="148"/>
      <c r="T839" s="54"/>
      <c r="AT839" s="18" t="s">
        <v>175</v>
      </c>
      <c r="AU839" s="18" t="s">
        <v>82</v>
      </c>
    </row>
    <row r="840" spans="2:65" s="1" customFormat="1" ht="16.5" customHeight="1">
      <c r="B840" s="33"/>
      <c r="C840" s="170" t="s">
        <v>1130</v>
      </c>
      <c r="D840" s="170" t="s">
        <v>277</v>
      </c>
      <c r="E840" s="171" t="s">
        <v>3167</v>
      </c>
      <c r="F840" s="172" t="s">
        <v>3168</v>
      </c>
      <c r="G840" s="173" t="s">
        <v>307</v>
      </c>
      <c r="H840" s="174">
        <v>1</v>
      </c>
      <c r="I840" s="175"/>
      <c r="J840" s="176">
        <f>ROUND(I840*H840,2)</f>
        <v>0</v>
      </c>
      <c r="K840" s="172" t="s">
        <v>172</v>
      </c>
      <c r="L840" s="177"/>
      <c r="M840" s="178" t="s">
        <v>19</v>
      </c>
      <c r="N840" s="179" t="s">
        <v>43</v>
      </c>
      <c r="P840" s="141">
        <f>O840*H840</f>
        <v>0</v>
      </c>
      <c r="Q840" s="141">
        <v>1.0999999999999999E-2</v>
      </c>
      <c r="R840" s="141">
        <f>Q840*H840</f>
        <v>1.0999999999999999E-2</v>
      </c>
      <c r="S840" s="141">
        <v>0</v>
      </c>
      <c r="T840" s="142">
        <f>S840*H840</f>
        <v>0</v>
      </c>
      <c r="AR840" s="143" t="s">
        <v>233</v>
      </c>
      <c r="AT840" s="143" t="s">
        <v>277</v>
      </c>
      <c r="AU840" s="143" t="s">
        <v>82</v>
      </c>
      <c r="AY840" s="18" t="s">
        <v>166</v>
      </c>
      <c r="BE840" s="144">
        <f>IF(N840="základní",J840,0)</f>
        <v>0</v>
      </c>
      <c r="BF840" s="144">
        <f>IF(N840="snížená",J840,0)</f>
        <v>0</v>
      </c>
      <c r="BG840" s="144">
        <f>IF(N840="zákl. přenesená",J840,0)</f>
        <v>0</v>
      </c>
      <c r="BH840" s="144">
        <f>IF(N840="sníž. přenesená",J840,0)</f>
        <v>0</v>
      </c>
      <c r="BI840" s="144">
        <f>IF(N840="nulová",J840,0)</f>
        <v>0</v>
      </c>
      <c r="BJ840" s="18" t="s">
        <v>80</v>
      </c>
      <c r="BK840" s="144">
        <f>ROUND(I840*H840,2)</f>
        <v>0</v>
      </c>
      <c r="BL840" s="18" t="s">
        <v>173</v>
      </c>
      <c r="BM840" s="143" t="s">
        <v>3169</v>
      </c>
    </row>
    <row r="841" spans="2:65" s="12" customFormat="1" ht="11.25">
      <c r="B841" s="149"/>
      <c r="D841" s="150" t="s">
        <v>177</v>
      </c>
      <c r="E841" s="151" t="s">
        <v>19</v>
      </c>
      <c r="F841" s="152" t="s">
        <v>2999</v>
      </c>
      <c r="H841" s="151" t="s">
        <v>19</v>
      </c>
      <c r="I841" s="153"/>
      <c r="L841" s="149"/>
      <c r="M841" s="154"/>
      <c r="T841" s="155"/>
      <c r="AT841" s="151" t="s">
        <v>177</v>
      </c>
      <c r="AU841" s="151" t="s">
        <v>82</v>
      </c>
      <c r="AV841" s="12" t="s">
        <v>80</v>
      </c>
      <c r="AW841" s="12" t="s">
        <v>33</v>
      </c>
      <c r="AX841" s="12" t="s">
        <v>72</v>
      </c>
      <c r="AY841" s="151" t="s">
        <v>166</v>
      </c>
    </row>
    <row r="842" spans="2:65" s="12" customFormat="1" ht="11.25">
      <c r="B842" s="149"/>
      <c r="D842" s="150" t="s">
        <v>177</v>
      </c>
      <c r="E842" s="151" t="s">
        <v>19</v>
      </c>
      <c r="F842" s="152" t="s">
        <v>3000</v>
      </c>
      <c r="H842" s="151" t="s">
        <v>19</v>
      </c>
      <c r="I842" s="153"/>
      <c r="L842" s="149"/>
      <c r="M842" s="154"/>
      <c r="T842" s="155"/>
      <c r="AT842" s="151" t="s">
        <v>177</v>
      </c>
      <c r="AU842" s="151" t="s">
        <v>82</v>
      </c>
      <c r="AV842" s="12" t="s">
        <v>80</v>
      </c>
      <c r="AW842" s="12" t="s">
        <v>33</v>
      </c>
      <c r="AX842" s="12" t="s">
        <v>72</v>
      </c>
      <c r="AY842" s="151" t="s">
        <v>166</v>
      </c>
    </row>
    <row r="843" spans="2:65" s="13" customFormat="1" ht="11.25">
      <c r="B843" s="156"/>
      <c r="D843" s="150" t="s">
        <v>177</v>
      </c>
      <c r="E843" s="157" t="s">
        <v>19</v>
      </c>
      <c r="F843" s="158" t="s">
        <v>80</v>
      </c>
      <c r="H843" s="159">
        <v>1</v>
      </c>
      <c r="I843" s="160"/>
      <c r="L843" s="156"/>
      <c r="M843" s="161"/>
      <c r="T843" s="162"/>
      <c r="AT843" s="157" t="s">
        <v>177</v>
      </c>
      <c r="AU843" s="157" t="s">
        <v>82</v>
      </c>
      <c r="AV843" s="13" t="s">
        <v>82</v>
      </c>
      <c r="AW843" s="13" t="s">
        <v>33</v>
      </c>
      <c r="AX843" s="13" t="s">
        <v>80</v>
      </c>
      <c r="AY843" s="157" t="s">
        <v>166</v>
      </c>
    </row>
    <row r="844" spans="2:65" s="1" customFormat="1" ht="37.9" customHeight="1">
      <c r="B844" s="33"/>
      <c r="C844" s="132" t="s">
        <v>1135</v>
      </c>
      <c r="D844" s="132" t="s">
        <v>168</v>
      </c>
      <c r="E844" s="133" t="s">
        <v>3170</v>
      </c>
      <c r="F844" s="134" t="s">
        <v>3171</v>
      </c>
      <c r="G844" s="135" t="s">
        <v>307</v>
      </c>
      <c r="H844" s="136">
        <v>1</v>
      </c>
      <c r="I844" s="137"/>
      <c r="J844" s="138">
        <f>ROUND(I844*H844,2)</f>
        <v>0</v>
      </c>
      <c r="K844" s="134" t="s">
        <v>172</v>
      </c>
      <c r="L844" s="33"/>
      <c r="M844" s="139" t="s">
        <v>19</v>
      </c>
      <c r="N844" s="140" t="s">
        <v>43</v>
      </c>
      <c r="P844" s="141">
        <f>O844*H844</f>
        <v>0</v>
      </c>
      <c r="Q844" s="141">
        <v>1.6199999999999999E-3</v>
      </c>
      <c r="R844" s="141">
        <f>Q844*H844</f>
        <v>1.6199999999999999E-3</v>
      </c>
      <c r="S844" s="141">
        <v>0</v>
      </c>
      <c r="T844" s="142">
        <f>S844*H844</f>
        <v>0</v>
      </c>
      <c r="AR844" s="143" t="s">
        <v>173</v>
      </c>
      <c r="AT844" s="143" t="s">
        <v>168</v>
      </c>
      <c r="AU844" s="143" t="s">
        <v>82</v>
      </c>
      <c r="AY844" s="18" t="s">
        <v>166</v>
      </c>
      <c r="BE844" s="144">
        <f>IF(N844="základní",J844,0)</f>
        <v>0</v>
      </c>
      <c r="BF844" s="144">
        <f>IF(N844="snížená",J844,0)</f>
        <v>0</v>
      </c>
      <c r="BG844" s="144">
        <f>IF(N844="zákl. přenesená",J844,0)</f>
        <v>0</v>
      </c>
      <c r="BH844" s="144">
        <f>IF(N844="sníž. přenesená",J844,0)</f>
        <v>0</v>
      </c>
      <c r="BI844" s="144">
        <f>IF(N844="nulová",J844,0)</f>
        <v>0</v>
      </c>
      <c r="BJ844" s="18" t="s">
        <v>80</v>
      </c>
      <c r="BK844" s="144">
        <f>ROUND(I844*H844,2)</f>
        <v>0</v>
      </c>
      <c r="BL844" s="18" t="s">
        <v>173</v>
      </c>
      <c r="BM844" s="143" t="s">
        <v>3172</v>
      </c>
    </row>
    <row r="845" spans="2:65" s="1" customFormat="1" ht="11.25">
      <c r="B845" s="33"/>
      <c r="D845" s="145" t="s">
        <v>175</v>
      </c>
      <c r="F845" s="146" t="s">
        <v>3173</v>
      </c>
      <c r="I845" s="147"/>
      <c r="L845" s="33"/>
      <c r="M845" s="148"/>
      <c r="T845" s="54"/>
      <c r="AT845" s="18" t="s">
        <v>175</v>
      </c>
      <c r="AU845" s="18" t="s">
        <v>82</v>
      </c>
    </row>
    <row r="846" spans="2:65" s="1" customFormat="1" ht="24.2" customHeight="1">
      <c r="B846" s="33"/>
      <c r="C846" s="170" t="s">
        <v>1154</v>
      </c>
      <c r="D846" s="170" t="s">
        <v>277</v>
      </c>
      <c r="E846" s="171" t="s">
        <v>3174</v>
      </c>
      <c r="F846" s="172" t="s">
        <v>3175</v>
      </c>
      <c r="G846" s="173" t="s">
        <v>307</v>
      </c>
      <c r="H846" s="174">
        <v>1</v>
      </c>
      <c r="I846" s="175"/>
      <c r="J846" s="176">
        <f>ROUND(I846*H846,2)</f>
        <v>0</v>
      </c>
      <c r="K846" s="172" t="s">
        <v>172</v>
      </c>
      <c r="L846" s="177"/>
      <c r="M846" s="178" t="s">
        <v>19</v>
      </c>
      <c r="N846" s="179" t="s">
        <v>43</v>
      </c>
      <c r="P846" s="141">
        <f>O846*H846</f>
        <v>0</v>
      </c>
      <c r="Q846" s="141">
        <v>1.7999999999999999E-2</v>
      </c>
      <c r="R846" s="141">
        <f>Q846*H846</f>
        <v>1.7999999999999999E-2</v>
      </c>
      <c r="S846" s="141">
        <v>0</v>
      </c>
      <c r="T846" s="142">
        <f>S846*H846</f>
        <v>0</v>
      </c>
      <c r="AR846" s="143" t="s">
        <v>233</v>
      </c>
      <c r="AT846" s="143" t="s">
        <v>277</v>
      </c>
      <c r="AU846" s="143" t="s">
        <v>82</v>
      </c>
      <c r="AY846" s="18" t="s">
        <v>166</v>
      </c>
      <c r="BE846" s="144">
        <f>IF(N846="základní",J846,0)</f>
        <v>0</v>
      </c>
      <c r="BF846" s="144">
        <f>IF(N846="snížená",J846,0)</f>
        <v>0</v>
      </c>
      <c r="BG846" s="144">
        <f>IF(N846="zákl. přenesená",J846,0)</f>
        <v>0</v>
      </c>
      <c r="BH846" s="144">
        <f>IF(N846="sníž. přenesená",J846,0)</f>
        <v>0</v>
      </c>
      <c r="BI846" s="144">
        <f>IF(N846="nulová",J846,0)</f>
        <v>0</v>
      </c>
      <c r="BJ846" s="18" t="s">
        <v>80</v>
      </c>
      <c r="BK846" s="144">
        <f>ROUND(I846*H846,2)</f>
        <v>0</v>
      </c>
      <c r="BL846" s="18" t="s">
        <v>173</v>
      </c>
      <c r="BM846" s="143" t="s">
        <v>3176</v>
      </c>
    </row>
    <row r="847" spans="2:65" s="12" customFormat="1" ht="11.25">
      <c r="B847" s="149"/>
      <c r="D847" s="150" t="s">
        <v>177</v>
      </c>
      <c r="E847" s="151" t="s">
        <v>19</v>
      </c>
      <c r="F847" s="152" t="s">
        <v>2999</v>
      </c>
      <c r="H847" s="151" t="s">
        <v>19</v>
      </c>
      <c r="I847" s="153"/>
      <c r="L847" s="149"/>
      <c r="M847" s="154"/>
      <c r="T847" s="155"/>
      <c r="AT847" s="151" t="s">
        <v>177</v>
      </c>
      <c r="AU847" s="151" t="s">
        <v>82</v>
      </c>
      <c r="AV847" s="12" t="s">
        <v>80</v>
      </c>
      <c r="AW847" s="12" t="s">
        <v>33</v>
      </c>
      <c r="AX847" s="12" t="s">
        <v>72</v>
      </c>
      <c r="AY847" s="151" t="s">
        <v>166</v>
      </c>
    </row>
    <row r="848" spans="2:65" s="12" customFormat="1" ht="11.25">
      <c r="B848" s="149"/>
      <c r="D848" s="150" t="s">
        <v>177</v>
      </c>
      <c r="E848" s="151" t="s">
        <v>19</v>
      </c>
      <c r="F848" s="152" t="s">
        <v>3030</v>
      </c>
      <c r="H848" s="151" t="s">
        <v>19</v>
      </c>
      <c r="I848" s="153"/>
      <c r="L848" s="149"/>
      <c r="M848" s="154"/>
      <c r="T848" s="155"/>
      <c r="AT848" s="151" t="s">
        <v>177</v>
      </c>
      <c r="AU848" s="151" t="s">
        <v>82</v>
      </c>
      <c r="AV848" s="12" t="s">
        <v>80</v>
      </c>
      <c r="AW848" s="12" t="s">
        <v>33</v>
      </c>
      <c r="AX848" s="12" t="s">
        <v>72</v>
      </c>
      <c r="AY848" s="151" t="s">
        <v>166</v>
      </c>
    </row>
    <row r="849" spans="2:65" s="13" customFormat="1" ht="11.25">
      <c r="B849" s="156"/>
      <c r="D849" s="150" t="s">
        <v>177</v>
      </c>
      <c r="E849" s="157" t="s">
        <v>19</v>
      </c>
      <c r="F849" s="158" t="s">
        <v>80</v>
      </c>
      <c r="H849" s="159">
        <v>1</v>
      </c>
      <c r="I849" s="160"/>
      <c r="L849" s="156"/>
      <c r="M849" s="161"/>
      <c r="T849" s="162"/>
      <c r="AT849" s="157" t="s">
        <v>177</v>
      </c>
      <c r="AU849" s="157" t="s">
        <v>82</v>
      </c>
      <c r="AV849" s="13" t="s">
        <v>82</v>
      </c>
      <c r="AW849" s="13" t="s">
        <v>33</v>
      </c>
      <c r="AX849" s="13" t="s">
        <v>80</v>
      </c>
      <c r="AY849" s="157" t="s">
        <v>166</v>
      </c>
    </row>
    <row r="850" spans="2:65" s="1" customFormat="1" ht="16.5" customHeight="1">
      <c r="B850" s="33"/>
      <c r="C850" s="170" t="s">
        <v>1160</v>
      </c>
      <c r="D850" s="170" t="s">
        <v>277</v>
      </c>
      <c r="E850" s="171" t="s">
        <v>3177</v>
      </c>
      <c r="F850" s="172" t="s">
        <v>3178</v>
      </c>
      <c r="G850" s="173" t="s">
        <v>307</v>
      </c>
      <c r="H850" s="174">
        <v>1</v>
      </c>
      <c r="I850" s="175"/>
      <c r="J850" s="176">
        <f>ROUND(I850*H850,2)</f>
        <v>0</v>
      </c>
      <c r="K850" s="172" t="s">
        <v>172</v>
      </c>
      <c r="L850" s="177"/>
      <c r="M850" s="178" t="s">
        <v>19</v>
      </c>
      <c r="N850" s="179" t="s">
        <v>43</v>
      </c>
      <c r="P850" s="141">
        <f>O850*H850</f>
        <v>0</v>
      </c>
      <c r="Q850" s="141">
        <v>4.4999999999999999E-4</v>
      </c>
      <c r="R850" s="141">
        <f>Q850*H850</f>
        <v>4.4999999999999999E-4</v>
      </c>
      <c r="S850" s="141">
        <v>0</v>
      </c>
      <c r="T850" s="142">
        <f>S850*H850</f>
        <v>0</v>
      </c>
      <c r="AR850" s="143" t="s">
        <v>233</v>
      </c>
      <c r="AT850" s="143" t="s">
        <v>277</v>
      </c>
      <c r="AU850" s="143" t="s">
        <v>82</v>
      </c>
      <c r="AY850" s="18" t="s">
        <v>166</v>
      </c>
      <c r="BE850" s="144">
        <f>IF(N850="základní",J850,0)</f>
        <v>0</v>
      </c>
      <c r="BF850" s="144">
        <f>IF(N850="snížená",J850,0)</f>
        <v>0</v>
      </c>
      <c r="BG850" s="144">
        <f>IF(N850="zákl. přenesená",J850,0)</f>
        <v>0</v>
      </c>
      <c r="BH850" s="144">
        <f>IF(N850="sníž. přenesená",J850,0)</f>
        <v>0</v>
      </c>
      <c r="BI850" s="144">
        <f>IF(N850="nulová",J850,0)</f>
        <v>0</v>
      </c>
      <c r="BJ850" s="18" t="s">
        <v>80</v>
      </c>
      <c r="BK850" s="144">
        <f>ROUND(I850*H850,2)</f>
        <v>0</v>
      </c>
      <c r="BL850" s="18" t="s">
        <v>173</v>
      </c>
      <c r="BM850" s="143" t="s">
        <v>3179</v>
      </c>
    </row>
    <row r="851" spans="2:65" s="1" customFormat="1" ht="24.2" customHeight="1">
      <c r="B851" s="33"/>
      <c r="C851" s="132" t="s">
        <v>1170</v>
      </c>
      <c r="D851" s="132" t="s">
        <v>168</v>
      </c>
      <c r="E851" s="133" t="s">
        <v>3180</v>
      </c>
      <c r="F851" s="134" t="s">
        <v>3181</v>
      </c>
      <c r="G851" s="135" t="s">
        <v>307</v>
      </c>
      <c r="H851" s="136">
        <v>1</v>
      </c>
      <c r="I851" s="137"/>
      <c r="J851" s="138">
        <f>ROUND(I851*H851,2)</f>
        <v>0</v>
      </c>
      <c r="K851" s="134" t="s">
        <v>172</v>
      </c>
      <c r="L851" s="33"/>
      <c r="M851" s="139" t="s">
        <v>19</v>
      </c>
      <c r="N851" s="140" t="s">
        <v>43</v>
      </c>
      <c r="P851" s="141">
        <f>O851*H851</f>
        <v>0</v>
      </c>
      <c r="Q851" s="141">
        <v>3.5799999999999998E-3</v>
      </c>
      <c r="R851" s="141">
        <f>Q851*H851</f>
        <v>3.5799999999999998E-3</v>
      </c>
      <c r="S851" s="141">
        <v>0</v>
      </c>
      <c r="T851" s="142">
        <f>S851*H851</f>
        <v>0</v>
      </c>
      <c r="AR851" s="143" t="s">
        <v>173</v>
      </c>
      <c r="AT851" s="143" t="s">
        <v>168</v>
      </c>
      <c r="AU851" s="143" t="s">
        <v>82</v>
      </c>
      <c r="AY851" s="18" t="s">
        <v>166</v>
      </c>
      <c r="BE851" s="144">
        <f>IF(N851="základní",J851,0)</f>
        <v>0</v>
      </c>
      <c r="BF851" s="144">
        <f>IF(N851="snížená",J851,0)</f>
        <v>0</v>
      </c>
      <c r="BG851" s="144">
        <f>IF(N851="zákl. přenesená",J851,0)</f>
        <v>0</v>
      </c>
      <c r="BH851" s="144">
        <f>IF(N851="sníž. přenesená",J851,0)</f>
        <v>0</v>
      </c>
      <c r="BI851" s="144">
        <f>IF(N851="nulová",J851,0)</f>
        <v>0</v>
      </c>
      <c r="BJ851" s="18" t="s">
        <v>80</v>
      </c>
      <c r="BK851" s="144">
        <f>ROUND(I851*H851,2)</f>
        <v>0</v>
      </c>
      <c r="BL851" s="18" t="s">
        <v>173</v>
      </c>
      <c r="BM851" s="143" t="s">
        <v>3182</v>
      </c>
    </row>
    <row r="852" spans="2:65" s="1" customFormat="1" ht="11.25">
      <c r="B852" s="33"/>
      <c r="D852" s="145" t="s">
        <v>175</v>
      </c>
      <c r="F852" s="146" t="s">
        <v>3183</v>
      </c>
      <c r="I852" s="147"/>
      <c r="L852" s="33"/>
      <c r="M852" s="148"/>
      <c r="T852" s="54"/>
      <c r="AT852" s="18" t="s">
        <v>175</v>
      </c>
      <c r="AU852" s="18" t="s">
        <v>82</v>
      </c>
    </row>
    <row r="853" spans="2:65" s="1" customFormat="1" ht="24.2" customHeight="1">
      <c r="B853" s="33"/>
      <c r="C853" s="170" t="s">
        <v>1175</v>
      </c>
      <c r="D853" s="170" t="s">
        <v>277</v>
      </c>
      <c r="E853" s="171" t="s">
        <v>3184</v>
      </c>
      <c r="F853" s="172" t="s">
        <v>3185</v>
      </c>
      <c r="G853" s="173" t="s">
        <v>307</v>
      </c>
      <c r="H853" s="174">
        <v>1</v>
      </c>
      <c r="I853" s="175"/>
      <c r="J853" s="176">
        <f>ROUND(I853*H853,2)</f>
        <v>0</v>
      </c>
      <c r="K853" s="172" t="s">
        <v>19</v>
      </c>
      <c r="L853" s="177"/>
      <c r="M853" s="178" t="s">
        <v>19</v>
      </c>
      <c r="N853" s="179" t="s">
        <v>43</v>
      </c>
      <c r="P853" s="141">
        <f>O853*H853</f>
        <v>0</v>
      </c>
      <c r="Q853" s="141">
        <v>1.7999999999999999E-2</v>
      </c>
      <c r="R853" s="141">
        <f>Q853*H853</f>
        <v>1.7999999999999999E-2</v>
      </c>
      <c r="S853" s="141">
        <v>0</v>
      </c>
      <c r="T853" s="142">
        <f>S853*H853</f>
        <v>0</v>
      </c>
      <c r="AR853" s="143" t="s">
        <v>233</v>
      </c>
      <c r="AT853" s="143" t="s">
        <v>277</v>
      </c>
      <c r="AU853" s="143" t="s">
        <v>82</v>
      </c>
      <c r="AY853" s="18" t="s">
        <v>166</v>
      </c>
      <c r="BE853" s="144">
        <f>IF(N853="základní",J853,0)</f>
        <v>0</v>
      </c>
      <c r="BF853" s="144">
        <f>IF(N853="snížená",J853,0)</f>
        <v>0</v>
      </c>
      <c r="BG853" s="144">
        <f>IF(N853="zákl. přenesená",J853,0)</f>
        <v>0</v>
      </c>
      <c r="BH853" s="144">
        <f>IF(N853="sníž. přenesená",J853,0)</f>
        <v>0</v>
      </c>
      <c r="BI853" s="144">
        <f>IF(N853="nulová",J853,0)</f>
        <v>0</v>
      </c>
      <c r="BJ853" s="18" t="s">
        <v>80</v>
      </c>
      <c r="BK853" s="144">
        <f>ROUND(I853*H853,2)</f>
        <v>0</v>
      </c>
      <c r="BL853" s="18" t="s">
        <v>173</v>
      </c>
      <c r="BM853" s="143" t="s">
        <v>3186</v>
      </c>
    </row>
    <row r="854" spans="2:65" s="12" customFormat="1" ht="11.25">
      <c r="B854" s="149"/>
      <c r="D854" s="150" t="s">
        <v>177</v>
      </c>
      <c r="E854" s="151" t="s">
        <v>19</v>
      </c>
      <c r="F854" s="152" t="s">
        <v>2999</v>
      </c>
      <c r="H854" s="151" t="s">
        <v>19</v>
      </c>
      <c r="I854" s="153"/>
      <c r="L854" s="149"/>
      <c r="M854" s="154"/>
      <c r="T854" s="155"/>
      <c r="AT854" s="151" t="s">
        <v>177</v>
      </c>
      <c r="AU854" s="151" t="s">
        <v>82</v>
      </c>
      <c r="AV854" s="12" t="s">
        <v>80</v>
      </c>
      <c r="AW854" s="12" t="s">
        <v>33</v>
      </c>
      <c r="AX854" s="12" t="s">
        <v>72</v>
      </c>
      <c r="AY854" s="151" t="s">
        <v>166</v>
      </c>
    </row>
    <row r="855" spans="2:65" s="12" customFormat="1" ht="11.25">
      <c r="B855" s="149"/>
      <c r="D855" s="150" t="s">
        <v>177</v>
      </c>
      <c r="E855" s="151" t="s">
        <v>19</v>
      </c>
      <c r="F855" s="152" t="s">
        <v>3030</v>
      </c>
      <c r="H855" s="151" t="s">
        <v>19</v>
      </c>
      <c r="I855" s="153"/>
      <c r="L855" s="149"/>
      <c r="M855" s="154"/>
      <c r="T855" s="155"/>
      <c r="AT855" s="151" t="s">
        <v>177</v>
      </c>
      <c r="AU855" s="151" t="s">
        <v>82</v>
      </c>
      <c r="AV855" s="12" t="s">
        <v>80</v>
      </c>
      <c r="AW855" s="12" t="s">
        <v>33</v>
      </c>
      <c r="AX855" s="12" t="s">
        <v>72</v>
      </c>
      <c r="AY855" s="151" t="s">
        <v>166</v>
      </c>
    </row>
    <row r="856" spans="2:65" s="12" customFormat="1" ht="11.25">
      <c r="B856" s="149"/>
      <c r="D856" s="150" t="s">
        <v>177</v>
      </c>
      <c r="E856" s="151" t="s">
        <v>19</v>
      </c>
      <c r="F856" s="152" t="s">
        <v>3187</v>
      </c>
      <c r="H856" s="151" t="s">
        <v>19</v>
      </c>
      <c r="I856" s="153"/>
      <c r="L856" s="149"/>
      <c r="M856" s="154"/>
      <c r="T856" s="155"/>
      <c r="AT856" s="151" t="s">
        <v>177</v>
      </c>
      <c r="AU856" s="151" t="s">
        <v>82</v>
      </c>
      <c r="AV856" s="12" t="s">
        <v>80</v>
      </c>
      <c r="AW856" s="12" t="s">
        <v>33</v>
      </c>
      <c r="AX856" s="12" t="s">
        <v>72</v>
      </c>
      <c r="AY856" s="151" t="s">
        <v>166</v>
      </c>
    </row>
    <row r="857" spans="2:65" s="13" customFormat="1" ht="11.25">
      <c r="B857" s="156"/>
      <c r="D857" s="150" t="s">
        <v>177</v>
      </c>
      <c r="E857" s="157" t="s">
        <v>19</v>
      </c>
      <c r="F857" s="158" t="s">
        <v>80</v>
      </c>
      <c r="H857" s="159">
        <v>1</v>
      </c>
      <c r="I857" s="160"/>
      <c r="L857" s="156"/>
      <c r="M857" s="161"/>
      <c r="T857" s="162"/>
      <c r="AT857" s="157" t="s">
        <v>177</v>
      </c>
      <c r="AU857" s="157" t="s">
        <v>82</v>
      </c>
      <c r="AV857" s="13" t="s">
        <v>82</v>
      </c>
      <c r="AW857" s="13" t="s">
        <v>33</v>
      </c>
      <c r="AX857" s="13" t="s">
        <v>80</v>
      </c>
      <c r="AY857" s="157" t="s">
        <v>166</v>
      </c>
    </row>
    <row r="858" spans="2:65" s="1" customFormat="1" ht="37.9" customHeight="1">
      <c r="B858" s="33"/>
      <c r="C858" s="132" t="s">
        <v>1180</v>
      </c>
      <c r="D858" s="132" t="s">
        <v>168</v>
      </c>
      <c r="E858" s="133" t="s">
        <v>3188</v>
      </c>
      <c r="F858" s="134" t="s">
        <v>3189</v>
      </c>
      <c r="G858" s="135" t="s">
        <v>307</v>
      </c>
      <c r="H858" s="136">
        <v>2</v>
      </c>
      <c r="I858" s="137"/>
      <c r="J858" s="138">
        <f>ROUND(I858*H858,2)</f>
        <v>0</v>
      </c>
      <c r="K858" s="134" t="s">
        <v>172</v>
      </c>
      <c r="L858" s="33"/>
      <c r="M858" s="139" t="s">
        <v>19</v>
      </c>
      <c r="N858" s="140" t="s">
        <v>43</v>
      </c>
      <c r="P858" s="141">
        <f>O858*H858</f>
        <v>0</v>
      </c>
      <c r="Q858" s="141">
        <v>1.5900000000000001E-3</v>
      </c>
      <c r="R858" s="141">
        <f>Q858*H858</f>
        <v>3.1800000000000001E-3</v>
      </c>
      <c r="S858" s="141">
        <v>0</v>
      </c>
      <c r="T858" s="142">
        <f>S858*H858</f>
        <v>0</v>
      </c>
      <c r="AR858" s="143" t="s">
        <v>173</v>
      </c>
      <c r="AT858" s="143" t="s">
        <v>168</v>
      </c>
      <c r="AU858" s="143" t="s">
        <v>82</v>
      </c>
      <c r="AY858" s="18" t="s">
        <v>166</v>
      </c>
      <c r="BE858" s="144">
        <f>IF(N858="základní",J858,0)</f>
        <v>0</v>
      </c>
      <c r="BF858" s="144">
        <f>IF(N858="snížená",J858,0)</f>
        <v>0</v>
      </c>
      <c r="BG858" s="144">
        <f>IF(N858="zákl. přenesená",J858,0)</f>
        <v>0</v>
      </c>
      <c r="BH858" s="144">
        <f>IF(N858="sníž. přenesená",J858,0)</f>
        <v>0</v>
      </c>
      <c r="BI858" s="144">
        <f>IF(N858="nulová",J858,0)</f>
        <v>0</v>
      </c>
      <c r="BJ858" s="18" t="s">
        <v>80</v>
      </c>
      <c r="BK858" s="144">
        <f>ROUND(I858*H858,2)</f>
        <v>0</v>
      </c>
      <c r="BL858" s="18" t="s">
        <v>173</v>
      </c>
      <c r="BM858" s="143" t="s">
        <v>3190</v>
      </c>
    </row>
    <row r="859" spans="2:65" s="1" customFormat="1" ht="11.25">
      <c r="B859" s="33"/>
      <c r="D859" s="145" t="s">
        <v>175</v>
      </c>
      <c r="F859" s="146" t="s">
        <v>3191</v>
      </c>
      <c r="I859" s="147"/>
      <c r="L859" s="33"/>
      <c r="M859" s="148"/>
      <c r="T859" s="54"/>
      <c r="AT859" s="18" t="s">
        <v>175</v>
      </c>
      <c r="AU859" s="18" t="s">
        <v>82</v>
      </c>
    </row>
    <row r="860" spans="2:65" s="1" customFormat="1" ht="16.5" customHeight="1">
      <c r="B860" s="33"/>
      <c r="C860" s="170" t="s">
        <v>1185</v>
      </c>
      <c r="D860" s="170" t="s">
        <v>277</v>
      </c>
      <c r="E860" s="171" t="s">
        <v>3192</v>
      </c>
      <c r="F860" s="172" t="s">
        <v>3193</v>
      </c>
      <c r="G860" s="173" t="s">
        <v>307</v>
      </c>
      <c r="H860" s="174">
        <v>2</v>
      </c>
      <c r="I860" s="175"/>
      <c r="J860" s="176">
        <f>ROUND(I860*H860,2)</f>
        <v>0</v>
      </c>
      <c r="K860" s="172" t="s">
        <v>172</v>
      </c>
      <c r="L860" s="177"/>
      <c r="M860" s="178" t="s">
        <v>19</v>
      </c>
      <c r="N860" s="179" t="s">
        <v>43</v>
      </c>
      <c r="P860" s="141">
        <f>O860*H860</f>
        <v>0</v>
      </c>
      <c r="Q860" s="141">
        <v>1.7000000000000001E-2</v>
      </c>
      <c r="R860" s="141">
        <f>Q860*H860</f>
        <v>3.4000000000000002E-2</v>
      </c>
      <c r="S860" s="141">
        <v>0</v>
      </c>
      <c r="T860" s="142">
        <f>S860*H860</f>
        <v>0</v>
      </c>
      <c r="AR860" s="143" t="s">
        <v>233</v>
      </c>
      <c r="AT860" s="143" t="s">
        <v>277</v>
      </c>
      <c r="AU860" s="143" t="s">
        <v>82</v>
      </c>
      <c r="AY860" s="18" t="s">
        <v>166</v>
      </c>
      <c r="BE860" s="144">
        <f>IF(N860="základní",J860,0)</f>
        <v>0</v>
      </c>
      <c r="BF860" s="144">
        <f>IF(N860="snížená",J860,0)</f>
        <v>0</v>
      </c>
      <c r="BG860" s="144">
        <f>IF(N860="zákl. přenesená",J860,0)</f>
        <v>0</v>
      </c>
      <c r="BH860" s="144">
        <f>IF(N860="sníž. přenesená",J860,0)</f>
        <v>0</v>
      </c>
      <c r="BI860" s="144">
        <f>IF(N860="nulová",J860,0)</f>
        <v>0</v>
      </c>
      <c r="BJ860" s="18" t="s">
        <v>80</v>
      </c>
      <c r="BK860" s="144">
        <f>ROUND(I860*H860,2)</f>
        <v>0</v>
      </c>
      <c r="BL860" s="18" t="s">
        <v>173</v>
      </c>
      <c r="BM860" s="143" t="s">
        <v>3194</v>
      </c>
    </row>
    <row r="861" spans="2:65" s="12" customFormat="1" ht="11.25">
      <c r="B861" s="149"/>
      <c r="D861" s="150" t="s">
        <v>177</v>
      </c>
      <c r="E861" s="151" t="s">
        <v>19</v>
      </c>
      <c r="F861" s="152" t="s">
        <v>2999</v>
      </c>
      <c r="H861" s="151" t="s">
        <v>19</v>
      </c>
      <c r="I861" s="153"/>
      <c r="L861" s="149"/>
      <c r="M861" s="154"/>
      <c r="T861" s="155"/>
      <c r="AT861" s="151" t="s">
        <v>177</v>
      </c>
      <c r="AU861" s="151" t="s">
        <v>82</v>
      </c>
      <c r="AV861" s="12" t="s">
        <v>80</v>
      </c>
      <c r="AW861" s="12" t="s">
        <v>33</v>
      </c>
      <c r="AX861" s="12" t="s">
        <v>72</v>
      </c>
      <c r="AY861" s="151" t="s">
        <v>166</v>
      </c>
    </row>
    <row r="862" spans="2:65" s="12" customFormat="1" ht="11.25">
      <c r="B862" s="149"/>
      <c r="D862" s="150" t="s">
        <v>177</v>
      </c>
      <c r="E862" s="151" t="s">
        <v>19</v>
      </c>
      <c r="F862" s="152" t="s">
        <v>3030</v>
      </c>
      <c r="H862" s="151" t="s">
        <v>19</v>
      </c>
      <c r="I862" s="153"/>
      <c r="L862" s="149"/>
      <c r="M862" s="154"/>
      <c r="T862" s="155"/>
      <c r="AT862" s="151" t="s">
        <v>177</v>
      </c>
      <c r="AU862" s="151" t="s">
        <v>82</v>
      </c>
      <c r="AV862" s="12" t="s">
        <v>80</v>
      </c>
      <c r="AW862" s="12" t="s">
        <v>33</v>
      </c>
      <c r="AX862" s="12" t="s">
        <v>72</v>
      </c>
      <c r="AY862" s="151" t="s">
        <v>166</v>
      </c>
    </row>
    <row r="863" spans="2:65" s="13" customFormat="1" ht="11.25">
      <c r="B863" s="156"/>
      <c r="D863" s="150" t="s">
        <v>177</v>
      </c>
      <c r="E863" s="157" t="s">
        <v>19</v>
      </c>
      <c r="F863" s="158" t="s">
        <v>82</v>
      </c>
      <c r="H863" s="159">
        <v>2</v>
      </c>
      <c r="I863" s="160"/>
      <c r="L863" s="156"/>
      <c r="M863" s="161"/>
      <c r="T863" s="162"/>
      <c r="AT863" s="157" t="s">
        <v>177</v>
      </c>
      <c r="AU863" s="157" t="s">
        <v>82</v>
      </c>
      <c r="AV863" s="13" t="s">
        <v>82</v>
      </c>
      <c r="AW863" s="13" t="s">
        <v>33</v>
      </c>
      <c r="AX863" s="13" t="s">
        <v>80</v>
      </c>
      <c r="AY863" s="157" t="s">
        <v>166</v>
      </c>
    </row>
    <row r="864" spans="2:65" s="1" customFormat="1" ht="37.9" customHeight="1">
      <c r="B864" s="33"/>
      <c r="C864" s="132" t="s">
        <v>1190</v>
      </c>
      <c r="D864" s="132" t="s">
        <v>168</v>
      </c>
      <c r="E864" s="133" t="s">
        <v>3195</v>
      </c>
      <c r="F864" s="134" t="s">
        <v>3196</v>
      </c>
      <c r="G864" s="135" t="s">
        <v>307</v>
      </c>
      <c r="H864" s="136">
        <v>3</v>
      </c>
      <c r="I864" s="137"/>
      <c r="J864" s="138">
        <f>ROUND(I864*H864,2)</f>
        <v>0</v>
      </c>
      <c r="K864" s="134" t="s">
        <v>172</v>
      </c>
      <c r="L864" s="33"/>
      <c r="M864" s="139" t="s">
        <v>19</v>
      </c>
      <c r="N864" s="140" t="s">
        <v>43</v>
      </c>
      <c r="P864" s="141">
        <f>O864*H864</f>
        <v>0</v>
      </c>
      <c r="Q864" s="141">
        <v>1.65E-3</v>
      </c>
      <c r="R864" s="141">
        <f>Q864*H864</f>
        <v>4.9499999999999995E-3</v>
      </c>
      <c r="S864" s="141">
        <v>0</v>
      </c>
      <c r="T864" s="142">
        <f>S864*H864</f>
        <v>0</v>
      </c>
      <c r="AR864" s="143" t="s">
        <v>173</v>
      </c>
      <c r="AT864" s="143" t="s">
        <v>168</v>
      </c>
      <c r="AU864" s="143" t="s">
        <v>82</v>
      </c>
      <c r="AY864" s="18" t="s">
        <v>166</v>
      </c>
      <c r="BE864" s="144">
        <f>IF(N864="základní",J864,0)</f>
        <v>0</v>
      </c>
      <c r="BF864" s="144">
        <f>IF(N864="snížená",J864,0)</f>
        <v>0</v>
      </c>
      <c r="BG864" s="144">
        <f>IF(N864="zákl. přenesená",J864,0)</f>
        <v>0</v>
      </c>
      <c r="BH864" s="144">
        <f>IF(N864="sníž. přenesená",J864,0)</f>
        <v>0</v>
      </c>
      <c r="BI864" s="144">
        <f>IF(N864="nulová",J864,0)</f>
        <v>0</v>
      </c>
      <c r="BJ864" s="18" t="s">
        <v>80</v>
      </c>
      <c r="BK864" s="144">
        <f>ROUND(I864*H864,2)</f>
        <v>0</v>
      </c>
      <c r="BL864" s="18" t="s">
        <v>173</v>
      </c>
      <c r="BM864" s="143" t="s">
        <v>3197</v>
      </c>
    </row>
    <row r="865" spans="2:65" s="1" customFormat="1" ht="11.25">
      <c r="B865" s="33"/>
      <c r="D865" s="145" t="s">
        <v>175</v>
      </c>
      <c r="F865" s="146" t="s">
        <v>3198</v>
      </c>
      <c r="I865" s="147"/>
      <c r="L865" s="33"/>
      <c r="M865" s="148"/>
      <c r="T865" s="54"/>
      <c r="AT865" s="18" t="s">
        <v>175</v>
      </c>
      <c r="AU865" s="18" t="s">
        <v>82</v>
      </c>
    </row>
    <row r="866" spans="2:65" s="1" customFormat="1" ht="24.2" customHeight="1">
      <c r="B866" s="33"/>
      <c r="C866" s="170" t="s">
        <v>1196</v>
      </c>
      <c r="D866" s="170" t="s">
        <v>277</v>
      </c>
      <c r="E866" s="171" t="s">
        <v>3199</v>
      </c>
      <c r="F866" s="172" t="s">
        <v>3200</v>
      </c>
      <c r="G866" s="173" t="s">
        <v>307</v>
      </c>
      <c r="H866" s="174">
        <v>2</v>
      </c>
      <c r="I866" s="175"/>
      <c r="J866" s="176">
        <f>ROUND(I866*H866,2)</f>
        <v>0</v>
      </c>
      <c r="K866" s="172" t="s">
        <v>172</v>
      </c>
      <c r="L866" s="177"/>
      <c r="M866" s="178" t="s">
        <v>19</v>
      </c>
      <c r="N866" s="179" t="s">
        <v>43</v>
      </c>
      <c r="P866" s="141">
        <f>O866*H866</f>
        <v>0</v>
      </c>
      <c r="Q866" s="141">
        <v>2.3E-2</v>
      </c>
      <c r="R866" s="141">
        <f>Q866*H866</f>
        <v>4.5999999999999999E-2</v>
      </c>
      <c r="S866" s="141">
        <v>0</v>
      </c>
      <c r="T866" s="142">
        <f>S866*H866</f>
        <v>0</v>
      </c>
      <c r="AR866" s="143" t="s">
        <v>233</v>
      </c>
      <c r="AT866" s="143" t="s">
        <v>277</v>
      </c>
      <c r="AU866" s="143" t="s">
        <v>82</v>
      </c>
      <c r="AY866" s="18" t="s">
        <v>166</v>
      </c>
      <c r="BE866" s="144">
        <f>IF(N866="základní",J866,0)</f>
        <v>0</v>
      </c>
      <c r="BF866" s="144">
        <f>IF(N866="snížená",J866,0)</f>
        <v>0</v>
      </c>
      <c r="BG866" s="144">
        <f>IF(N866="zákl. přenesená",J866,0)</f>
        <v>0</v>
      </c>
      <c r="BH866" s="144">
        <f>IF(N866="sníž. přenesená",J866,0)</f>
        <v>0</v>
      </c>
      <c r="BI866" s="144">
        <f>IF(N866="nulová",J866,0)</f>
        <v>0</v>
      </c>
      <c r="BJ866" s="18" t="s">
        <v>80</v>
      </c>
      <c r="BK866" s="144">
        <f>ROUND(I866*H866,2)</f>
        <v>0</v>
      </c>
      <c r="BL866" s="18" t="s">
        <v>173</v>
      </c>
      <c r="BM866" s="143" t="s">
        <v>3201</v>
      </c>
    </row>
    <row r="867" spans="2:65" s="12" customFormat="1" ht="11.25">
      <c r="B867" s="149"/>
      <c r="D867" s="150" t="s">
        <v>177</v>
      </c>
      <c r="E867" s="151" t="s">
        <v>19</v>
      </c>
      <c r="F867" s="152" t="s">
        <v>2999</v>
      </c>
      <c r="H867" s="151" t="s">
        <v>19</v>
      </c>
      <c r="I867" s="153"/>
      <c r="L867" s="149"/>
      <c r="M867" s="154"/>
      <c r="T867" s="155"/>
      <c r="AT867" s="151" t="s">
        <v>177</v>
      </c>
      <c r="AU867" s="151" t="s">
        <v>82</v>
      </c>
      <c r="AV867" s="12" t="s">
        <v>80</v>
      </c>
      <c r="AW867" s="12" t="s">
        <v>33</v>
      </c>
      <c r="AX867" s="12" t="s">
        <v>72</v>
      </c>
      <c r="AY867" s="151" t="s">
        <v>166</v>
      </c>
    </row>
    <row r="868" spans="2:65" s="12" customFormat="1" ht="11.25">
      <c r="B868" s="149"/>
      <c r="D868" s="150" t="s">
        <v>177</v>
      </c>
      <c r="E868" s="151" t="s">
        <v>19</v>
      </c>
      <c r="F868" s="152" t="s">
        <v>3000</v>
      </c>
      <c r="H868" s="151" t="s">
        <v>19</v>
      </c>
      <c r="I868" s="153"/>
      <c r="L868" s="149"/>
      <c r="M868" s="154"/>
      <c r="T868" s="155"/>
      <c r="AT868" s="151" t="s">
        <v>177</v>
      </c>
      <c r="AU868" s="151" t="s">
        <v>82</v>
      </c>
      <c r="AV868" s="12" t="s">
        <v>80</v>
      </c>
      <c r="AW868" s="12" t="s">
        <v>33</v>
      </c>
      <c r="AX868" s="12" t="s">
        <v>72</v>
      </c>
      <c r="AY868" s="151" t="s">
        <v>166</v>
      </c>
    </row>
    <row r="869" spans="2:65" s="13" customFormat="1" ht="11.25">
      <c r="B869" s="156"/>
      <c r="D869" s="150" t="s">
        <v>177</v>
      </c>
      <c r="E869" s="157" t="s">
        <v>19</v>
      </c>
      <c r="F869" s="158" t="s">
        <v>80</v>
      </c>
      <c r="H869" s="159">
        <v>1</v>
      </c>
      <c r="I869" s="160"/>
      <c r="L869" s="156"/>
      <c r="M869" s="161"/>
      <c r="T869" s="162"/>
      <c r="AT869" s="157" t="s">
        <v>177</v>
      </c>
      <c r="AU869" s="157" t="s">
        <v>82</v>
      </c>
      <c r="AV869" s="13" t="s">
        <v>82</v>
      </c>
      <c r="AW869" s="13" t="s">
        <v>33</v>
      </c>
      <c r="AX869" s="13" t="s">
        <v>72</v>
      </c>
      <c r="AY869" s="157" t="s">
        <v>166</v>
      </c>
    </row>
    <row r="870" spans="2:65" s="12" customFormat="1" ht="11.25">
      <c r="B870" s="149"/>
      <c r="D870" s="150" t="s">
        <v>177</v>
      </c>
      <c r="E870" s="151" t="s">
        <v>19</v>
      </c>
      <c r="F870" s="152" t="s">
        <v>2519</v>
      </c>
      <c r="H870" s="151" t="s">
        <v>19</v>
      </c>
      <c r="I870" s="153"/>
      <c r="L870" s="149"/>
      <c r="M870" s="154"/>
      <c r="T870" s="155"/>
      <c r="AT870" s="151" t="s">
        <v>177</v>
      </c>
      <c r="AU870" s="151" t="s">
        <v>82</v>
      </c>
      <c r="AV870" s="12" t="s">
        <v>80</v>
      </c>
      <c r="AW870" s="12" t="s">
        <v>33</v>
      </c>
      <c r="AX870" s="12" t="s">
        <v>72</v>
      </c>
      <c r="AY870" s="151" t="s">
        <v>166</v>
      </c>
    </row>
    <row r="871" spans="2:65" s="12" customFormat="1" ht="11.25">
      <c r="B871" s="149"/>
      <c r="D871" s="150" t="s">
        <v>177</v>
      </c>
      <c r="E871" s="151" t="s">
        <v>19</v>
      </c>
      <c r="F871" s="152" t="s">
        <v>3202</v>
      </c>
      <c r="H871" s="151" t="s">
        <v>19</v>
      </c>
      <c r="I871" s="153"/>
      <c r="L871" s="149"/>
      <c r="M871" s="154"/>
      <c r="T871" s="155"/>
      <c r="AT871" s="151" t="s">
        <v>177</v>
      </c>
      <c r="AU871" s="151" t="s">
        <v>82</v>
      </c>
      <c r="AV871" s="12" t="s">
        <v>80</v>
      </c>
      <c r="AW871" s="12" t="s">
        <v>33</v>
      </c>
      <c r="AX871" s="12" t="s">
        <v>72</v>
      </c>
      <c r="AY871" s="151" t="s">
        <v>166</v>
      </c>
    </row>
    <row r="872" spans="2:65" s="13" customFormat="1" ht="11.25">
      <c r="B872" s="156"/>
      <c r="D872" s="150" t="s">
        <v>177</v>
      </c>
      <c r="E872" s="157" t="s">
        <v>19</v>
      </c>
      <c r="F872" s="158" t="s">
        <v>80</v>
      </c>
      <c r="H872" s="159">
        <v>1</v>
      </c>
      <c r="I872" s="160"/>
      <c r="L872" s="156"/>
      <c r="M872" s="161"/>
      <c r="T872" s="162"/>
      <c r="AT872" s="157" t="s">
        <v>177</v>
      </c>
      <c r="AU872" s="157" t="s">
        <v>82</v>
      </c>
      <c r="AV872" s="13" t="s">
        <v>82</v>
      </c>
      <c r="AW872" s="13" t="s">
        <v>33</v>
      </c>
      <c r="AX872" s="13" t="s">
        <v>72</v>
      </c>
      <c r="AY872" s="157" t="s">
        <v>166</v>
      </c>
    </row>
    <row r="873" spans="2:65" s="14" customFormat="1" ht="11.25">
      <c r="B873" s="163"/>
      <c r="D873" s="150" t="s">
        <v>177</v>
      </c>
      <c r="E873" s="164" t="s">
        <v>19</v>
      </c>
      <c r="F873" s="165" t="s">
        <v>206</v>
      </c>
      <c r="H873" s="166">
        <v>2</v>
      </c>
      <c r="I873" s="167"/>
      <c r="L873" s="163"/>
      <c r="M873" s="168"/>
      <c r="T873" s="169"/>
      <c r="AT873" s="164" t="s">
        <v>177</v>
      </c>
      <c r="AU873" s="164" t="s">
        <v>82</v>
      </c>
      <c r="AV873" s="14" t="s">
        <v>173</v>
      </c>
      <c r="AW873" s="14" t="s">
        <v>33</v>
      </c>
      <c r="AX873" s="14" t="s">
        <v>80</v>
      </c>
      <c r="AY873" s="164" t="s">
        <v>166</v>
      </c>
    </row>
    <row r="874" spans="2:65" s="1" customFormat="1" ht="16.5" customHeight="1">
      <c r="B874" s="33"/>
      <c r="C874" s="170" t="s">
        <v>1201</v>
      </c>
      <c r="D874" s="170" t="s">
        <v>277</v>
      </c>
      <c r="E874" s="171" t="s">
        <v>3203</v>
      </c>
      <c r="F874" s="172" t="s">
        <v>3204</v>
      </c>
      <c r="G874" s="173" t="s">
        <v>307</v>
      </c>
      <c r="H874" s="174">
        <v>2</v>
      </c>
      <c r="I874" s="175"/>
      <c r="J874" s="176">
        <f>ROUND(I874*H874,2)</f>
        <v>0</v>
      </c>
      <c r="K874" s="172" t="s">
        <v>172</v>
      </c>
      <c r="L874" s="177"/>
      <c r="M874" s="178" t="s">
        <v>19</v>
      </c>
      <c r="N874" s="179" t="s">
        <v>43</v>
      </c>
      <c r="P874" s="141">
        <f>O874*H874</f>
        <v>0</v>
      </c>
      <c r="Q874" s="141">
        <v>3.5000000000000001E-3</v>
      </c>
      <c r="R874" s="141">
        <f>Q874*H874</f>
        <v>7.0000000000000001E-3</v>
      </c>
      <c r="S874" s="141">
        <v>0</v>
      </c>
      <c r="T874" s="142">
        <f>S874*H874</f>
        <v>0</v>
      </c>
      <c r="AR874" s="143" t="s">
        <v>233</v>
      </c>
      <c r="AT874" s="143" t="s">
        <v>277</v>
      </c>
      <c r="AU874" s="143" t="s">
        <v>82</v>
      </c>
      <c r="AY874" s="18" t="s">
        <v>166</v>
      </c>
      <c r="BE874" s="144">
        <f>IF(N874="základní",J874,0)</f>
        <v>0</v>
      </c>
      <c r="BF874" s="144">
        <f>IF(N874="snížená",J874,0)</f>
        <v>0</v>
      </c>
      <c r="BG874" s="144">
        <f>IF(N874="zákl. přenesená",J874,0)</f>
        <v>0</v>
      </c>
      <c r="BH874" s="144">
        <f>IF(N874="sníž. přenesená",J874,0)</f>
        <v>0</v>
      </c>
      <c r="BI874" s="144">
        <f>IF(N874="nulová",J874,0)</f>
        <v>0</v>
      </c>
      <c r="BJ874" s="18" t="s">
        <v>80</v>
      </c>
      <c r="BK874" s="144">
        <f>ROUND(I874*H874,2)</f>
        <v>0</v>
      </c>
      <c r="BL874" s="18" t="s">
        <v>173</v>
      </c>
      <c r="BM874" s="143" t="s">
        <v>3205</v>
      </c>
    </row>
    <row r="875" spans="2:65" s="1" customFormat="1" ht="24.2" customHeight="1">
      <c r="B875" s="33"/>
      <c r="C875" s="170" t="s">
        <v>1206</v>
      </c>
      <c r="D875" s="170" t="s">
        <v>277</v>
      </c>
      <c r="E875" s="171" t="s">
        <v>3206</v>
      </c>
      <c r="F875" s="172" t="s">
        <v>3207</v>
      </c>
      <c r="G875" s="173" t="s">
        <v>307</v>
      </c>
      <c r="H875" s="174">
        <v>1</v>
      </c>
      <c r="I875" s="175"/>
      <c r="J875" s="176">
        <f>ROUND(I875*H875,2)</f>
        <v>0</v>
      </c>
      <c r="K875" s="172" t="s">
        <v>19</v>
      </c>
      <c r="L875" s="177"/>
      <c r="M875" s="178" t="s">
        <v>19</v>
      </c>
      <c r="N875" s="179" t="s">
        <v>43</v>
      </c>
      <c r="P875" s="141">
        <f>O875*H875</f>
        <v>0</v>
      </c>
      <c r="Q875" s="141">
        <v>2.3E-2</v>
      </c>
      <c r="R875" s="141">
        <f>Q875*H875</f>
        <v>2.3E-2</v>
      </c>
      <c r="S875" s="141">
        <v>0</v>
      </c>
      <c r="T875" s="142">
        <f>S875*H875</f>
        <v>0</v>
      </c>
      <c r="AR875" s="143" t="s">
        <v>233</v>
      </c>
      <c r="AT875" s="143" t="s">
        <v>277</v>
      </c>
      <c r="AU875" s="143" t="s">
        <v>82</v>
      </c>
      <c r="AY875" s="18" t="s">
        <v>166</v>
      </c>
      <c r="BE875" s="144">
        <f>IF(N875="základní",J875,0)</f>
        <v>0</v>
      </c>
      <c r="BF875" s="144">
        <f>IF(N875="snížená",J875,0)</f>
        <v>0</v>
      </c>
      <c r="BG875" s="144">
        <f>IF(N875="zákl. přenesená",J875,0)</f>
        <v>0</v>
      </c>
      <c r="BH875" s="144">
        <f>IF(N875="sníž. přenesená",J875,0)</f>
        <v>0</v>
      </c>
      <c r="BI875" s="144">
        <f>IF(N875="nulová",J875,0)</f>
        <v>0</v>
      </c>
      <c r="BJ875" s="18" t="s">
        <v>80</v>
      </c>
      <c r="BK875" s="144">
        <f>ROUND(I875*H875,2)</f>
        <v>0</v>
      </c>
      <c r="BL875" s="18" t="s">
        <v>173</v>
      </c>
      <c r="BM875" s="143" t="s">
        <v>3208</v>
      </c>
    </row>
    <row r="876" spans="2:65" s="12" customFormat="1" ht="11.25">
      <c r="B876" s="149"/>
      <c r="D876" s="150" t="s">
        <v>177</v>
      </c>
      <c r="E876" s="151" t="s">
        <v>19</v>
      </c>
      <c r="F876" s="152" t="s">
        <v>2999</v>
      </c>
      <c r="H876" s="151" t="s">
        <v>19</v>
      </c>
      <c r="I876" s="153"/>
      <c r="L876" s="149"/>
      <c r="M876" s="154"/>
      <c r="T876" s="155"/>
      <c r="AT876" s="151" t="s">
        <v>177</v>
      </c>
      <c r="AU876" s="151" t="s">
        <v>82</v>
      </c>
      <c r="AV876" s="12" t="s">
        <v>80</v>
      </c>
      <c r="AW876" s="12" t="s">
        <v>33</v>
      </c>
      <c r="AX876" s="12" t="s">
        <v>72</v>
      </c>
      <c r="AY876" s="151" t="s">
        <v>166</v>
      </c>
    </row>
    <row r="877" spans="2:65" s="12" customFormat="1" ht="11.25">
      <c r="B877" s="149"/>
      <c r="D877" s="150" t="s">
        <v>177</v>
      </c>
      <c r="E877" s="151" t="s">
        <v>19</v>
      </c>
      <c r="F877" s="152" t="s">
        <v>3000</v>
      </c>
      <c r="H877" s="151" t="s">
        <v>19</v>
      </c>
      <c r="I877" s="153"/>
      <c r="L877" s="149"/>
      <c r="M877" s="154"/>
      <c r="T877" s="155"/>
      <c r="AT877" s="151" t="s">
        <v>177</v>
      </c>
      <c r="AU877" s="151" t="s">
        <v>82</v>
      </c>
      <c r="AV877" s="12" t="s">
        <v>80</v>
      </c>
      <c r="AW877" s="12" t="s">
        <v>33</v>
      </c>
      <c r="AX877" s="12" t="s">
        <v>72</v>
      </c>
      <c r="AY877" s="151" t="s">
        <v>166</v>
      </c>
    </row>
    <row r="878" spans="2:65" s="13" customFormat="1" ht="11.25">
      <c r="B878" s="156"/>
      <c r="D878" s="150" t="s">
        <v>177</v>
      </c>
      <c r="E878" s="157" t="s">
        <v>19</v>
      </c>
      <c r="F878" s="158" t="s">
        <v>80</v>
      </c>
      <c r="H878" s="159">
        <v>1</v>
      </c>
      <c r="I878" s="160"/>
      <c r="L878" s="156"/>
      <c r="M878" s="161"/>
      <c r="T878" s="162"/>
      <c r="AT878" s="157" t="s">
        <v>177</v>
      </c>
      <c r="AU878" s="157" t="s">
        <v>82</v>
      </c>
      <c r="AV878" s="13" t="s">
        <v>82</v>
      </c>
      <c r="AW878" s="13" t="s">
        <v>33</v>
      </c>
      <c r="AX878" s="13" t="s">
        <v>80</v>
      </c>
      <c r="AY878" s="157" t="s">
        <v>166</v>
      </c>
    </row>
    <row r="879" spans="2:65" s="1" customFormat="1" ht="24.2" customHeight="1">
      <c r="B879" s="33"/>
      <c r="C879" s="132" t="s">
        <v>1211</v>
      </c>
      <c r="D879" s="132" t="s">
        <v>168</v>
      </c>
      <c r="E879" s="133" t="s">
        <v>3209</v>
      </c>
      <c r="F879" s="134" t="s">
        <v>3210</v>
      </c>
      <c r="G879" s="135" t="s">
        <v>307</v>
      </c>
      <c r="H879" s="136">
        <v>1</v>
      </c>
      <c r="I879" s="137"/>
      <c r="J879" s="138">
        <f>ROUND(I879*H879,2)</f>
        <v>0</v>
      </c>
      <c r="K879" s="134" t="s">
        <v>172</v>
      </c>
      <c r="L879" s="33"/>
      <c r="M879" s="139" t="s">
        <v>19</v>
      </c>
      <c r="N879" s="140" t="s">
        <v>43</v>
      </c>
      <c r="P879" s="141">
        <f>O879*H879</f>
        <v>0</v>
      </c>
      <c r="Q879" s="141">
        <v>3.5799999999999998E-3</v>
      </c>
      <c r="R879" s="141">
        <f>Q879*H879</f>
        <v>3.5799999999999998E-3</v>
      </c>
      <c r="S879" s="141">
        <v>0</v>
      </c>
      <c r="T879" s="142">
        <f>S879*H879</f>
        <v>0</v>
      </c>
      <c r="AR879" s="143" t="s">
        <v>173</v>
      </c>
      <c r="AT879" s="143" t="s">
        <v>168</v>
      </c>
      <c r="AU879" s="143" t="s">
        <v>82</v>
      </c>
      <c r="AY879" s="18" t="s">
        <v>166</v>
      </c>
      <c r="BE879" s="144">
        <f>IF(N879="základní",J879,0)</f>
        <v>0</v>
      </c>
      <c r="BF879" s="144">
        <f>IF(N879="snížená",J879,0)</f>
        <v>0</v>
      </c>
      <c r="BG879" s="144">
        <f>IF(N879="zákl. přenesená",J879,0)</f>
        <v>0</v>
      </c>
      <c r="BH879" s="144">
        <f>IF(N879="sníž. přenesená",J879,0)</f>
        <v>0</v>
      </c>
      <c r="BI879" s="144">
        <f>IF(N879="nulová",J879,0)</f>
        <v>0</v>
      </c>
      <c r="BJ879" s="18" t="s">
        <v>80</v>
      </c>
      <c r="BK879" s="144">
        <f>ROUND(I879*H879,2)</f>
        <v>0</v>
      </c>
      <c r="BL879" s="18" t="s">
        <v>173</v>
      </c>
      <c r="BM879" s="143" t="s">
        <v>3211</v>
      </c>
    </row>
    <row r="880" spans="2:65" s="1" customFormat="1" ht="11.25">
      <c r="B880" s="33"/>
      <c r="D880" s="145" t="s">
        <v>175</v>
      </c>
      <c r="F880" s="146" t="s">
        <v>3212</v>
      </c>
      <c r="I880" s="147"/>
      <c r="L880" s="33"/>
      <c r="M880" s="148"/>
      <c r="T880" s="54"/>
      <c r="AT880" s="18" t="s">
        <v>175</v>
      </c>
      <c r="AU880" s="18" t="s">
        <v>82</v>
      </c>
    </row>
    <row r="881" spans="2:65" s="1" customFormat="1" ht="24.2" customHeight="1">
      <c r="B881" s="33"/>
      <c r="C881" s="170" t="s">
        <v>1216</v>
      </c>
      <c r="D881" s="170" t="s">
        <v>277</v>
      </c>
      <c r="E881" s="171" t="s">
        <v>3213</v>
      </c>
      <c r="F881" s="172" t="s">
        <v>3214</v>
      </c>
      <c r="G881" s="173" t="s">
        <v>307</v>
      </c>
      <c r="H881" s="174">
        <v>1</v>
      </c>
      <c r="I881" s="175"/>
      <c r="J881" s="176">
        <f>ROUND(I881*H881,2)</f>
        <v>0</v>
      </c>
      <c r="K881" s="172" t="s">
        <v>19</v>
      </c>
      <c r="L881" s="177"/>
      <c r="M881" s="178" t="s">
        <v>19</v>
      </c>
      <c r="N881" s="179" t="s">
        <v>43</v>
      </c>
      <c r="P881" s="141">
        <f>O881*H881</f>
        <v>0</v>
      </c>
      <c r="Q881" s="141">
        <v>2.1000000000000001E-2</v>
      </c>
      <c r="R881" s="141">
        <f>Q881*H881</f>
        <v>2.1000000000000001E-2</v>
      </c>
      <c r="S881" s="141">
        <v>0</v>
      </c>
      <c r="T881" s="142">
        <f>S881*H881</f>
        <v>0</v>
      </c>
      <c r="AR881" s="143" t="s">
        <v>233</v>
      </c>
      <c r="AT881" s="143" t="s">
        <v>277</v>
      </c>
      <c r="AU881" s="143" t="s">
        <v>82</v>
      </c>
      <c r="AY881" s="18" t="s">
        <v>166</v>
      </c>
      <c r="BE881" s="144">
        <f>IF(N881="základní",J881,0)</f>
        <v>0</v>
      </c>
      <c r="BF881" s="144">
        <f>IF(N881="snížená",J881,0)</f>
        <v>0</v>
      </c>
      <c r="BG881" s="144">
        <f>IF(N881="zákl. přenesená",J881,0)</f>
        <v>0</v>
      </c>
      <c r="BH881" s="144">
        <f>IF(N881="sníž. přenesená",J881,0)</f>
        <v>0</v>
      </c>
      <c r="BI881" s="144">
        <f>IF(N881="nulová",J881,0)</f>
        <v>0</v>
      </c>
      <c r="BJ881" s="18" t="s">
        <v>80</v>
      </c>
      <c r="BK881" s="144">
        <f>ROUND(I881*H881,2)</f>
        <v>0</v>
      </c>
      <c r="BL881" s="18" t="s">
        <v>173</v>
      </c>
      <c r="BM881" s="143" t="s">
        <v>3215</v>
      </c>
    </row>
    <row r="882" spans="2:65" s="12" customFormat="1" ht="11.25">
      <c r="B882" s="149"/>
      <c r="D882" s="150" t="s">
        <v>177</v>
      </c>
      <c r="E882" s="151" t="s">
        <v>19</v>
      </c>
      <c r="F882" s="152" t="s">
        <v>2999</v>
      </c>
      <c r="H882" s="151" t="s">
        <v>19</v>
      </c>
      <c r="I882" s="153"/>
      <c r="L882" s="149"/>
      <c r="M882" s="154"/>
      <c r="T882" s="155"/>
      <c r="AT882" s="151" t="s">
        <v>177</v>
      </c>
      <c r="AU882" s="151" t="s">
        <v>82</v>
      </c>
      <c r="AV882" s="12" t="s">
        <v>80</v>
      </c>
      <c r="AW882" s="12" t="s">
        <v>33</v>
      </c>
      <c r="AX882" s="12" t="s">
        <v>72</v>
      </c>
      <c r="AY882" s="151" t="s">
        <v>166</v>
      </c>
    </row>
    <row r="883" spans="2:65" s="12" customFormat="1" ht="11.25">
      <c r="B883" s="149"/>
      <c r="D883" s="150" t="s">
        <v>177</v>
      </c>
      <c r="E883" s="151" t="s">
        <v>19</v>
      </c>
      <c r="F883" s="152" t="s">
        <v>3000</v>
      </c>
      <c r="H883" s="151" t="s">
        <v>19</v>
      </c>
      <c r="I883" s="153"/>
      <c r="L883" s="149"/>
      <c r="M883" s="154"/>
      <c r="T883" s="155"/>
      <c r="AT883" s="151" t="s">
        <v>177</v>
      </c>
      <c r="AU883" s="151" t="s">
        <v>82</v>
      </c>
      <c r="AV883" s="12" t="s">
        <v>80</v>
      </c>
      <c r="AW883" s="12" t="s">
        <v>33</v>
      </c>
      <c r="AX883" s="12" t="s">
        <v>72</v>
      </c>
      <c r="AY883" s="151" t="s">
        <v>166</v>
      </c>
    </row>
    <row r="884" spans="2:65" s="12" customFormat="1" ht="11.25">
      <c r="B884" s="149"/>
      <c r="D884" s="150" t="s">
        <v>177</v>
      </c>
      <c r="E884" s="151" t="s">
        <v>19</v>
      </c>
      <c r="F884" s="152" t="s">
        <v>3216</v>
      </c>
      <c r="H884" s="151" t="s">
        <v>19</v>
      </c>
      <c r="I884" s="153"/>
      <c r="L884" s="149"/>
      <c r="M884" s="154"/>
      <c r="T884" s="155"/>
      <c r="AT884" s="151" t="s">
        <v>177</v>
      </c>
      <c r="AU884" s="151" t="s">
        <v>82</v>
      </c>
      <c r="AV884" s="12" t="s">
        <v>80</v>
      </c>
      <c r="AW884" s="12" t="s">
        <v>33</v>
      </c>
      <c r="AX884" s="12" t="s">
        <v>72</v>
      </c>
      <c r="AY884" s="151" t="s">
        <v>166</v>
      </c>
    </row>
    <row r="885" spans="2:65" s="13" customFormat="1" ht="11.25">
      <c r="B885" s="156"/>
      <c r="D885" s="150" t="s">
        <v>177</v>
      </c>
      <c r="E885" s="157" t="s">
        <v>19</v>
      </c>
      <c r="F885" s="158" t="s">
        <v>80</v>
      </c>
      <c r="H885" s="159">
        <v>1</v>
      </c>
      <c r="I885" s="160"/>
      <c r="L885" s="156"/>
      <c r="M885" s="161"/>
      <c r="T885" s="162"/>
      <c r="AT885" s="157" t="s">
        <v>177</v>
      </c>
      <c r="AU885" s="157" t="s">
        <v>82</v>
      </c>
      <c r="AV885" s="13" t="s">
        <v>82</v>
      </c>
      <c r="AW885" s="13" t="s">
        <v>33</v>
      </c>
      <c r="AX885" s="13" t="s">
        <v>80</v>
      </c>
      <c r="AY885" s="157" t="s">
        <v>166</v>
      </c>
    </row>
    <row r="886" spans="2:65" s="1" customFormat="1" ht="37.9" customHeight="1">
      <c r="B886" s="33"/>
      <c r="C886" s="132" t="s">
        <v>1223</v>
      </c>
      <c r="D886" s="132" t="s">
        <v>168</v>
      </c>
      <c r="E886" s="133" t="s">
        <v>3217</v>
      </c>
      <c r="F886" s="134" t="s">
        <v>3218</v>
      </c>
      <c r="G886" s="135" t="s">
        <v>307</v>
      </c>
      <c r="H886" s="136">
        <v>1</v>
      </c>
      <c r="I886" s="137"/>
      <c r="J886" s="138">
        <f>ROUND(I886*H886,2)</f>
        <v>0</v>
      </c>
      <c r="K886" s="134" t="s">
        <v>172</v>
      </c>
      <c r="L886" s="33"/>
      <c r="M886" s="139" t="s">
        <v>19</v>
      </c>
      <c r="N886" s="140" t="s">
        <v>43</v>
      </c>
      <c r="P886" s="141">
        <f>O886*H886</f>
        <v>0</v>
      </c>
      <c r="Q886" s="141">
        <v>1.6299999999999999E-3</v>
      </c>
      <c r="R886" s="141">
        <f>Q886*H886</f>
        <v>1.6299999999999999E-3</v>
      </c>
      <c r="S886" s="141">
        <v>0</v>
      </c>
      <c r="T886" s="142">
        <f>S886*H886</f>
        <v>0</v>
      </c>
      <c r="AR886" s="143" t="s">
        <v>173</v>
      </c>
      <c r="AT886" s="143" t="s">
        <v>168</v>
      </c>
      <c r="AU886" s="143" t="s">
        <v>82</v>
      </c>
      <c r="AY886" s="18" t="s">
        <v>166</v>
      </c>
      <c r="BE886" s="144">
        <f>IF(N886="základní",J886,0)</f>
        <v>0</v>
      </c>
      <c r="BF886" s="144">
        <f>IF(N886="snížená",J886,0)</f>
        <v>0</v>
      </c>
      <c r="BG886" s="144">
        <f>IF(N886="zákl. přenesená",J886,0)</f>
        <v>0</v>
      </c>
      <c r="BH886" s="144">
        <f>IF(N886="sníž. přenesená",J886,0)</f>
        <v>0</v>
      </c>
      <c r="BI886" s="144">
        <f>IF(N886="nulová",J886,0)</f>
        <v>0</v>
      </c>
      <c r="BJ886" s="18" t="s">
        <v>80</v>
      </c>
      <c r="BK886" s="144">
        <f>ROUND(I886*H886,2)</f>
        <v>0</v>
      </c>
      <c r="BL886" s="18" t="s">
        <v>173</v>
      </c>
      <c r="BM886" s="143" t="s">
        <v>3219</v>
      </c>
    </row>
    <row r="887" spans="2:65" s="1" customFormat="1" ht="11.25">
      <c r="B887" s="33"/>
      <c r="D887" s="145" t="s">
        <v>175</v>
      </c>
      <c r="F887" s="146" t="s">
        <v>3220</v>
      </c>
      <c r="I887" s="147"/>
      <c r="L887" s="33"/>
      <c r="M887" s="148"/>
      <c r="T887" s="54"/>
      <c r="AT887" s="18" t="s">
        <v>175</v>
      </c>
      <c r="AU887" s="18" t="s">
        <v>82</v>
      </c>
    </row>
    <row r="888" spans="2:65" s="1" customFormat="1" ht="21.75" customHeight="1">
      <c r="B888" s="33"/>
      <c r="C888" s="170" t="s">
        <v>1229</v>
      </c>
      <c r="D888" s="170" t="s">
        <v>277</v>
      </c>
      <c r="E888" s="171" t="s">
        <v>3221</v>
      </c>
      <c r="F888" s="172" t="s">
        <v>3222</v>
      </c>
      <c r="G888" s="173" t="s">
        <v>307</v>
      </c>
      <c r="H888" s="174">
        <v>1</v>
      </c>
      <c r="I888" s="175"/>
      <c r="J888" s="176">
        <f>ROUND(I888*H888,2)</f>
        <v>0</v>
      </c>
      <c r="K888" s="172" t="s">
        <v>172</v>
      </c>
      <c r="L888" s="177"/>
      <c r="M888" s="178" t="s">
        <v>19</v>
      </c>
      <c r="N888" s="179" t="s">
        <v>43</v>
      </c>
      <c r="P888" s="141">
        <f>O888*H888</f>
        <v>0</v>
      </c>
      <c r="Q888" s="141">
        <v>2.1000000000000001E-2</v>
      </c>
      <c r="R888" s="141">
        <f>Q888*H888</f>
        <v>2.1000000000000001E-2</v>
      </c>
      <c r="S888" s="141">
        <v>0</v>
      </c>
      <c r="T888" s="142">
        <f>S888*H888</f>
        <v>0</v>
      </c>
      <c r="AR888" s="143" t="s">
        <v>233</v>
      </c>
      <c r="AT888" s="143" t="s">
        <v>277</v>
      </c>
      <c r="AU888" s="143" t="s">
        <v>82</v>
      </c>
      <c r="AY888" s="18" t="s">
        <v>166</v>
      </c>
      <c r="BE888" s="144">
        <f>IF(N888="základní",J888,0)</f>
        <v>0</v>
      </c>
      <c r="BF888" s="144">
        <f>IF(N888="snížená",J888,0)</f>
        <v>0</v>
      </c>
      <c r="BG888" s="144">
        <f>IF(N888="zákl. přenesená",J888,0)</f>
        <v>0</v>
      </c>
      <c r="BH888" s="144">
        <f>IF(N888="sníž. přenesená",J888,0)</f>
        <v>0</v>
      </c>
      <c r="BI888" s="144">
        <f>IF(N888="nulová",J888,0)</f>
        <v>0</v>
      </c>
      <c r="BJ888" s="18" t="s">
        <v>80</v>
      </c>
      <c r="BK888" s="144">
        <f>ROUND(I888*H888,2)</f>
        <v>0</v>
      </c>
      <c r="BL888" s="18" t="s">
        <v>173</v>
      </c>
      <c r="BM888" s="143" t="s">
        <v>3223</v>
      </c>
    </row>
    <row r="889" spans="2:65" s="12" customFormat="1" ht="11.25">
      <c r="B889" s="149"/>
      <c r="D889" s="150" t="s">
        <v>177</v>
      </c>
      <c r="E889" s="151" t="s">
        <v>19</v>
      </c>
      <c r="F889" s="152" t="s">
        <v>2999</v>
      </c>
      <c r="H889" s="151" t="s">
        <v>19</v>
      </c>
      <c r="I889" s="153"/>
      <c r="L889" s="149"/>
      <c r="M889" s="154"/>
      <c r="T889" s="155"/>
      <c r="AT889" s="151" t="s">
        <v>177</v>
      </c>
      <c r="AU889" s="151" t="s">
        <v>82</v>
      </c>
      <c r="AV889" s="12" t="s">
        <v>80</v>
      </c>
      <c r="AW889" s="12" t="s">
        <v>33</v>
      </c>
      <c r="AX889" s="12" t="s">
        <v>72</v>
      </c>
      <c r="AY889" s="151" t="s">
        <v>166</v>
      </c>
    </row>
    <row r="890" spans="2:65" s="12" customFormat="1" ht="11.25">
      <c r="B890" s="149"/>
      <c r="D890" s="150" t="s">
        <v>177</v>
      </c>
      <c r="E890" s="151" t="s">
        <v>19</v>
      </c>
      <c r="F890" s="152" t="s">
        <v>3000</v>
      </c>
      <c r="H890" s="151" t="s">
        <v>19</v>
      </c>
      <c r="I890" s="153"/>
      <c r="L890" s="149"/>
      <c r="M890" s="154"/>
      <c r="T890" s="155"/>
      <c r="AT890" s="151" t="s">
        <v>177</v>
      </c>
      <c r="AU890" s="151" t="s">
        <v>82</v>
      </c>
      <c r="AV890" s="12" t="s">
        <v>80</v>
      </c>
      <c r="AW890" s="12" t="s">
        <v>33</v>
      </c>
      <c r="AX890" s="12" t="s">
        <v>72</v>
      </c>
      <c r="AY890" s="151" t="s">
        <v>166</v>
      </c>
    </row>
    <row r="891" spans="2:65" s="13" customFormat="1" ht="11.25">
      <c r="B891" s="156"/>
      <c r="D891" s="150" t="s">
        <v>177</v>
      </c>
      <c r="E891" s="157" t="s">
        <v>19</v>
      </c>
      <c r="F891" s="158" t="s">
        <v>80</v>
      </c>
      <c r="H891" s="159">
        <v>1</v>
      </c>
      <c r="I891" s="160"/>
      <c r="L891" s="156"/>
      <c r="M891" s="161"/>
      <c r="T891" s="162"/>
      <c r="AT891" s="157" t="s">
        <v>177</v>
      </c>
      <c r="AU891" s="157" t="s">
        <v>82</v>
      </c>
      <c r="AV891" s="13" t="s">
        <v>82</v>
      </c>
      <c r="AW891" s="13" t="s">
        <v>33</v>
      </c>
      <c r="AX891" s="13" t="s">
        <v>80</v>
      </c>
      <c r="AY891" s="157" t="s">
        <v>166</v>
      </c>
    </row>
    <row r="892" spans="2:65" s="1" customFormat="1" ht="37.9" customHeight="1">
      <c r="B892" s="33"/>
      <c r="C892" s="132" t="s">
        <v>1233</v>
      </c>
      <c r="D892" s="132" t="s">
        <v>168</v>
      </c>
      <c r="E892" s="133" t="s">
        <v>3224</v>
      </c>
      <c r="F892" s="134" t="s">
        <v>3225</v>
      </c>
      <c r="G892" s="135" t="s">
        <v>307</v>
      </c>
      <c r="H892" s="136">
        <v>2</v>
      </c>
      <c r="I892" s="137"/>
      <c r="J892" s="138">
        <f>ROUND(I892*H892,2)</f>
        <v>0</v>
      </c>
      <c r="K892" s="134" t="s">
        <v>172</v>
      </c>
      <c r="L892" s="33"/>
      <c r="M892" s="139" t="s">
        <v>19</v>
      </c>
      <c r="N892" s="140" t="s">
        <v>43</v>
      </c>
      <c r="P892" s="141">
        <f>O892*H892</f>
        <v>0</v>
      </c>
      <c r="Q892" s="141">
        <v>2.81E-3</v>
      </c>
      <c r="R892" s="141">
        <f>Q892*H892</f>
        <v>5.62E-3</v>
      </c>
      <c r="S892" s="141">
        <v>0</v>
      </c>
      <c r="T892" s="142">
        <f>S892*H892</f>
        <v>0</v>
      </c>
      <c r="AR892" s="143" t="s">
        <v>173</v>
      </c>
      <c r="AT892" s="143" t="s">
        <v>168</v>
      </c>
      <c r="AU892" s="143" t="s">
        <v>82</v>
      </c>
      <c r="AY892" s="18" t="s">
        <v>166</v>
      </c>
      <c r="BE892" s="144">
        <f>IF(N892="základní",J892,0)</f>
        <v>0</v>
      </c>
      <c r="BF892" s="144">
        <f>IF(N892="snížená",J892,0)</f>
        <v>0</v>
      </c>
      <c r="BG892" s="144">
        <f>IF(N892="zákl. přenesená",J892,0)</f>
        <v>0</v>
      </c>
      <c r="BH892" s="144">
        <f>IF(N892="sníž. přenesená",J892,0)</f>
        <v>0</v>
      </c>
      <c r="BI892" s="144">
        <f>IF(N892="nulová",J892,0)</f>
        <v>0</v>
      </c>
      <c r="BJ892" s="18" t="s">
        <v>80</v>
      </c>
      <c r="BK892" s="144">
        <f>ROUND(I892*H892,2)</f>
        <v>0</v>
      </c>
      <c r="BL892" s="18" t="s">
        <v>173</v>
      </c>
      <c r="BM892" s="143" t="s">
        <v>3226</v>
      </c>
    </row>
    <row r="893" spans="2:65" s="1" customFormat="1" ht="11.25">
      <c r="B893" s="33"/>
      <c r="D893" s="145" t="s">
        <v>175</v>
      </c>
      <c r="F893" s="146" t="s">
        <v>3227</v>
      </c>
      <c r="I893" s="147"/>
      <c r="L893" s="33"/>
      <c r="M893" s="148"/>
      <c r="T893" s="54"/>
      <c r="AT893" s="18" t="s">
        <v>175</v>
      </c>
      <c r="AU893" s="18" t="s">
        <v>82</v>
      </c>
    </row>
    <row r="894" spans="2:65" s="1" customFormat="1" ht="24.2" customHeight="1">
      <c r="B894" s="33"/>
      <c r="C894" s="170" t="s">
        <v>1238</v>
      </c>
      <c r="D894" s="170" t="s">
        <v>277</v>
      </c>
      <c r="E894" s="171" t="s">
        <v>3228</v>
      </c>
      <c r="F894" s="172" t="s">
        <v>3229</v>
      </c>
      <c r="G894" s="173" t="s">
        <v>307</v>
      </c>
      <c r="H894" s="174">
        <v>1</v>
      </c>
      <c r="I894" s="175"/>
      <c r="J894" s="176">
        <f>ROUND(I894*H894,2)</f>
        <v>0</v>
      </c>
      <c r="K894" s="172" t="s">
        <v>172</v>
      </c>
      <c r="L894" s="177"/>
      <c r="M894" s="178" t="s">
        <v>19</v>
      </c>
      <c r="N894" s="179" t="s">
        <v>43</v>
      </c>
      <c r="P894" s="141">
        <f>O894*H894</f>
        <v>0</v>
      </c>
      <c r="Q894" s="141">
        <v>4.5999999999999999E-2</v>
      </c>
      <c r="R894" s="141">
        <f>Q894*H894</f>
        <v>4.5999999999999999E-2</v>
      </c>
      <c r="S894" s="141">
        <v>0</v>
      </c>
      <c r="T894" s="142">
        <f>S894*H894</f>
        <v>0</v>
      </c>
      <c r="AR894" s="143" t="s">
        <v>233</v>
      </c>
      <c r="AT894" s="143" t="s">
        <v>277</v>
      </c>
      <c r="AU894" s="143" t="s">
        <v>82</v>
      </c>
      <c r="AY894" s="18" t="s">
        <v>166</v>
      </c>
      <c r="BE894" s="144">
        <f>IF(N894="základní",J894,0)</f>
        <v>0</v>
      </c>
      <c r="BF894" s="144">
        <f>IF(N894="snížená",J894,0)</f>
        <v>0</v>
      </c>
      <c r="BG894" s="144">
        <f>IF(N894="zákl. přenesená",J894,0)</f>
        <v>0</v>
      </c>
      <c r="BH894" s="144">
        <f>IF(N894="sníž. přenesená",J894,0)</f>
        <v>0</v>
      </c>
      <c r="BI894" s="144">
        <f>IF(N894="nulová",J894,0)</f>
        <v>0</v>
      </c>
      <c r="BJ894" s="18" t="s">
        <v>80</v>
      </c>
      <c r="BK894" s="144">
        <f>ROUND(I894*H894,2)</f>
        <v>0</v>
      </c>
      <c r="BL894" s="18" t="s">
        <v>173</v>
      </c>
      <c r="BM894" s="143" t="s">
        <v>3230</v>
      </c>
    </row>
    <row r="895" spans="2:65" s="12" customFormat="1" ht="11.25">
      <c r="B895" s="149"/>
      <c r="D895" s="150" t="s">
        <v>177</v>
      </c>
      <c r="E895" s="151" t="s">
        <v>19</v>
      </c>
      <c r="F895" s="152" t="s">
        <v>2999</v>
      </c>
      <c r="H895" s="151" t="s">
        <v>19</v>
      </c>
      <c r="I895" s="153"/>
      <c r="L895" s="149"/>
      <c r="M895" s="154"/>
      <c r="T895" s="155"/>
      <c r="AT895" s="151" t="s">
        <v>177</v>
      </c>
      <c r="AU895" s="151" t="s">
        <v>82</v>
      </c>
      <c r="AV895" s="12" t="s">
        <v>80</v>
      </c>
      <c r="AW895" s="12" t="s">
        <v>33</v>
      </c>
      <c r="AX895" s="12" t="s">
        <v>72</v>
      </c>
      <c r="AY895" s="151" t="s">
        <v>166</v>
      </c>
    </row>
    <row r="896" spans="2:65" s="12" customFormat="1" ht="11.25">
      <c r="B896" s="149"/>
      <c r="D896" s="150" t="s">
        <v>177</v>
      </c>
      <c r="E896" s="151" t="s">
        <v>19</v>
      </c>
      <c r="F896" s="152" t="s">
        <v>3030</v>
      </c>
      <c r="H896" s="151" t="s">
        <v>19</v>
      </c>
      <c r="I896" s="153"/>
      <c r="L896" s="149"/>
      <c r="M896" s="154"/>
      <c r="T896" s="155"/>
      <c r="AT896" s="151" t="s">
        <v>177</v>
      </c>
      <c r="AU896" s="151" t="s">
        <v>82</v>
      </c>
      <c r="AV896" s="12" t="s">
        <v>80</v>
      </c>
      <c r="AW896" s="12" t="s">
        <v>33</v>
      </c>
      <c r="AX896" s="12" t="s">
        <v>72</v>
      </c>
      <c r="AY896" s="151" t="s">
        <v>166</v>
      </c>
    </row>
    <row r="897" spans="2:65" s="13" customFormat="1" ht="11.25">
      <c r="B897" s="156"/>
      <c r="D897" s="150" t="s">
        <v>177</v>
      </c>
      <c r="E897" s="157" t="s">
        <v>19</v>
      </c>
      <c r="F897" s="158" t="s">
        <v>80</v>
      </c>
      <c r="H897" s="159">
        <v>1</v>
      </c>
      <c r="I897" s="160"/>
      <c r="L897" s="156"/>
      <c r="M897" s="161"/>
      <c r="T897" s="162"/>
      <c r="AT897" s="157" t="s">
        <v>177</v>
      </c>
      <c r="AU897" s="157" t="s">
        <v>82</v>
      </c>
      <c r="AV897" s="13" t="s">
        <v>82</v>
      </c>
      <c r="AW897" s="13" t="s">
        <v>33</v>
      </c>
      <c r="AX897" s="13" t="s">
        <v>80</v>
      </c>
      <c r="AY897" s="157" t="s">
        <v>166</v>
      </c>
    </row>
    <row r="898" spans="2:65" s="1" customFormat="1" ht="16.5" customHeight="1">
      <c r="B898" s="33"/>
      <c r="C898" s="170" t="s">
        <v>1245</v>
      </c>
      <c r="D898" s="170" t="s">
        <v>277</v>
      </c>
      <c r="E898" s="171" t="s">
        <v>3231</v>
      </c>
      <c r="F898" s="172" t="s">
        <v>3232</v>
      </c>
      <c r="G898" s="173" t="s">
        <v>307</v>
      </c>
      <c r="H898" s="174">
        <v>1</v>
      </c>
      <c r="I898" s="175"/>
      <c r="J898" s="176">
        <f>ROUND(I898*H898,2)</f>
        <v>0</v>
      </c>
      <c r="K898" s="172" t="s">
        <v>172</v>
      </c>
      <c r="L898" s="177"/>
      <c r="M898" s="178" t="s">
        <v>19</v>
      </c>
      <c r="N898" s="179" t="s">
        <v>43</v>
      </c>
      <c r="P898" s="141">
        <f>O898*H898</f>
        <v>0</v>
      </c>
      <c r="Q898" s="141">
        <v>1.1000000000000001E-3</v>
      </c>
      <c r="R898" s="141">
        <f>Q898*H898</f>
        <v>1.1000000000000001E-3</v>
      </c>
      <c r="S898" s="141">
        <v>0</v>
      </c>
      <c r="T898" s="142">
        <f>S898*H898</f>
        <v>0</v>
      </c>
      <c r="AR898" s="143" t="s">
        <v>233</v>
      </c>
      <c r="AT898" s="143" t="s">
        <v>277</v>
      </c>
      <c r="AU898" s="143" t="s">
        <v>82</v>
      </c>
      <c r="AY898" s="18" t="s">
        <v>166</v>
      </c>
      <c r="BE898" s="144">
        <f>IF(N898="základní",J898,0)</f>
        <v>0</v>
      </c>
      <c r="BF898" s="144">
        <f>IF(N898="snížená",J898,0)</f>
        <v>0</v>
      </c>
      <c r="BG898" s="144">
        <f>IF(N898="zákl. přenesená",J898,0)</f>
        <v>0</v>
      </c>
      <c r="BH898" s="144">
        <f>IF(N898="sníž. přenesená",J898,0)</f>
        <v>0</v>
      </c>
      <c r="BI898" s="144">
        <f>IF(N898="nulová",J898,0)</f>
        <v>0</v>
      </c>
      <c r="BJ898" s="18" t="s">
        <v>80</v>
      </c>
      <c r="BK898" s="144">
        <f>ROUND(I898*H898,2)</f>
        <v>0</v>
      </c>
      <c r="BL898" s="18" t="s">
        <v>173</v>
      </c>
      <c r="BM898" s="143" t="s">
        <v>3233</v>
      </c>
    </row>
    <row r="899" spans="2:65" s="1" customFormat="1" ht="24.2" customHeight="1">
      <c r="B899" s="33"/>
      <c r="C899" s="170" t="s">
        <v>1251</v>
      </c>
      <c r="D899" s="170" t="s">
        <v>277</v>
      </c>
      <c r="E899" s="171" t="s">
        <v>3234</v>
      </c>
      <c r="F899" s="172" t="s">
        <v>3235</v>
      </c>
      <c r="G899" s="173" t="s">
        <v>307</v>
      </c>
      <c r="H899" s="174">
        <v>1</v>
      </c>
      <c r="I899" s="175"/>
      <c r="J899" s="176">
        <f>ROUND(I899*H899,2)</f>
        <v>0</v>
      </c>
      <c r="K899" s="172" t="s">
        <v>19</v>
      </c>
      <c r="L899" s="177"/>
      <c r="M899" s="178" t="s">
        <v>19</v>
      </c>
      <c r="N899" s="179" t="s">
        <v>43</v>
      </c>
      <c r="P899" s="141">
        <f>O899*H899</f>
        <v>0</v>
      </c>
      <c r="Q899" s="141">
        <v>4.5999999999999999E-2</v>
      </c>
      <c r="R899" s="141">
        <f>Q899*H899</f>
        <v>4.5999999999999999E-2</v>
      </c>
      <c r="S899" s="141">
        <v>0</v>
      </c>
      <c r="T899" s="142">
        <f>S899*H899</f>
        <v>0</v>
      </c>
      <c r="AR899" s="143" t="s">
        <v>233</v>
      </c>
      <c r="AT899" s="143" t="s">
        <v>277</v>
      </c>
      <c r="AU899" s="143" t="s">
        <v>82</v>
      </c>
      <c r="AY899" s="18" t="s">
        <v>166</v>
      </c>
      <c r="BE899" s="144">
        <f>IF(N899="základní",J899,0)</f>
        <v>0</v>
      </c>
      <c r="BF899" s="144">
        <f>IF(N899="snížená",J899,0)</f>
        <v>0</v>
      </c>
      <c r="BG899" s="144">
        <f>IF(N899="zákl. přenesená",J899,0)</f>
        <v>0</v>
      </c>
      <c r="BH899" s="144">
        <f>IF(N899="sníž. přenesená",J899,0)</f>
        <v>0</v>
      </c>
      <c r="BI899" s="144">
        <f>IF(N899="nulová",J899,0)</f>
        <v>0</v>
      </c>
      <c r="BJ899" s="18" t="s">
        <v>80</v>
      </c>
      <c r="BK899" s="144">
        <f>ROUND(I899*H899,2)</f>
        <v>0</v>
      </c>
      <c r="BL899" s="18" t="s">
        <v>173</v>
      </c>
      <c r="BM899" s="143" t="s">
        <v>3236</v>
      </c>
    </row>
    <row r="900" spans="2:65" s="12" customFormat="1" ht="11.25">
      <c r="B900" s="149"/>
      <c r="D900" s="150" t="s">
        <v>177</v>
      </c>
      <c r="E900" s="151" t="s">
        <v>19</v>
      </c>
      <c r="F900" s="152" t="s">
        <v>2999</v>
      </c>
      <c r="H900" s="151" t="s">
        <v>19</v>
      </c>
      <c r="I900" s="153"/>
      <c r="L900" s="149"/>
      <c r="M900" s="154"/>
      <c r="T900" s="155"/>
      <c r="AT900" s="151" t="s">
        <v>177</v>
      </c>
      <c r="AU900" s="151" t="s">
        <v>82</v>
      </c>
      <c r="AV900" s="12" t="s">
        <v>80</v>
      </c>
      <c r="AW900" s="12" t="s">
        <v>33</v>
      </c>
      <c r="AX900" s="12" t="s">
        <v>72</v>
      </c>
      <c r="AY900" s="151" t="s">
        <v>166</v>
      </c>
    </row>
    <row r="901" spans="2:65" s="12" customFormat="1" ht="11.25">
      <c r="B901" s="149"/>
      <c r="D901" s="150" t="s">
        <v>177</v>
      </c>
      <c r="E901" s="151" t="s">
        <v>19</v>
      </c>
      <c r="F901" s="152" t="s">
        <v>3030</v>
      </c>
      <c r="H901" s="151" t="s">
        <v>19</v>
      </c>
      <c r="I901" s="153"/>
      <c r="L901" s="149"/>
      <c r="M901" s="154"/>
      <c r="T901" s="155"/>
      <c r="AT901" s="151" t="s">
        <v>177</v>
      </c>
      <c r="AU901" s="151" t="s">
        <v>82</v>
      </c>
      <c r="AV901" s="12" t="s">
        <v>80</v>
      </c>
      <c r="AW901" s="12" t="s">
        <v>33</v>
      </c>
      <c r="AX901" s="12" t="s">
        <v>72</v>
      </c>
      <c r="AY901" s="151" t="s">
        <v>166</v>
      </c>
    </row>
    <row r="902" spans="2:65" s="13" customFormat="1" ht="11.25">
      <c r="B902" s="156"/>
      <c r="D902" s="150" t="s">
        <v>177</v>
      </c>
      <c r="E902" s="157" t="s">
        <v>19</v>
      </c>
      <c r="F902" s="158" t="s">
        <v>80</v>
      </c>
      <c r="H902" s="159">
        <v>1</v>
      </c>
      <c r="I902" s="160"/>
      <c r="L902" s="156"/>
      <c r="M902" s="161"/>
      <c r="T902" s="162"/>
      <c r="AT902" s="157" t="s">
        <v>177</v>
      </c>
      <c r="AU902" s="157" t="s">
        <v>82</v>
      </c>
      <c r="AV902" s="13" t="s">
        <v>82</v>
      </c>
      <c r="AW902" s="13" t="s">
        <v>33</v>
      </c>
      <c r="AX902" s="13" t="s">
        <v>80</v>
      </c>
      <c r="AY902" s="157" t="s">
        <v>166</v>
      </c>
    </row>
    <row r="903" spans="2:65" s="1" customFormat="1" ht="24.2" customHeight="1">
      <c r="B903" s="33"/>
      <c r="C903" s="132" t="s">
        <v>1259</v>
      </c>
      <c r="D903" s="132" t="s">
        <v>168</v>
      </c>
      <c r="E903" s="133" t="s">
        <v>3237</v>
      </c>
      <c r="F903" s="134" t="s">
        <v>3238</v>
      </c>
      <c r="G903" s="135" t="s">
        <v>307</v>
      </c>
      <c r="H903" s="136">
        <v>1</v>
      </c>
      <c r="I903" s="137"/>
      <c r="J903" s="138">
        <f>ROUND(I903*H903,2)</f>
        <v>0</v>
      </c>
      <c r="K903" s="134" t="s">
        <v>172</v>
      </c>
      <c r="L903" s="33"/>
      <c r="M903" s="139" t="s">
        <v>19</v>
      </c>
      <c r="N903" s="140" t="s">
        <v>43</v>
      </c>
      <c r="P903" s="141">
        <f>O903*H903</f>
        <v>0</v>
      </c>
      <c r="Q903" s="141">
        <v>7.9399999999999991E-3</v>
      </c>
      <c r="R903" s="141">
        <f>Q903*H903</f>
        <v>7.9399999999999991E-3</v>
      </c>
      <c r="S903" s="141">
        <v>0</v>
      </c>
      <c r="T903" s="142">
        <f>S903*H903</f>
        <v>0</v>
      </c>
      <c r="AR903" s="143" t="s">
        <v>173</v>
      </c>
      <c r="AT903" s="143" t="s">
        <v>168</v>
      </c>
      <c r="AU903" s="143" t="s">
        <v>82</v>
      </c>
      <c r="AY903" s="18" t="s">
        <v>166</v>
      </c>
      <c r="BE903" s="144">
        <f>IF(N903="základní",J903,0)</f>
        <v>0</v>
      </c>
      <c r="BF903" s="144">
        <f>IF(N903="snížená",J903,0)</f>
        <v>0</v>
      </c>
      <c r="BG903" s="144">
        <f>IF(N903="zákl. přenesená",J903,0)</f>
        <v>0</v>
      </c>
      <c r="BH903" s="144">
        <f>IF(N903="sníž. přenesená",J903,0)</f>
        <v>0</v>
      </c>
      <c r="BI903" s="144">
        <f>IF(N903="nulová",J903,0)</f>
        <v>0</v>
      </c>
      <c r="BJ903" s="18" t="s">
        <v>80</v>
      </c>
      <c r="BK903" s="144">
        <f>ROUND(I903*H903,2)</f>
        <v>0</v>
      </c>
      <c r="BL903" s="18" t="s">
        <v>173</v>
      </c>
      <c r="BM903" s="143" t="s">
        <v>3239</v>
      </c>
    </row>
    <row r="904" spans="2:65" s="1" customFormat="1" ht="11.25">
      <c r="B904" s="33"/>
      <c r="D904" s="145" t="s">
        <v>175</v>
      </c>
      <c r="F904" s="146" t="s">
        <v>3240</v>
      </c>
      <c r="I904" s="147"/>
      <c r="L904" s="33"/>
      <c r="M904" s="148"/>
      <c r="T904" s="54"/>
      <c r="AT904" s="18" t="s">
        <v>175</v>
      </c>
      <c r="AU904" s="18" t="s">
        <v>82</v>
      </c>
    </row>
    <row r="905" spans="2:65" s="1" customFormat="1" ht="24.2" customHeight="1">
      <c r="B905" s="33"/>
      <c r="C905" s="170" t="s">
        <v>1263</v>
      </c>
      <c r="D905" s="170" t="s">
        <v>277</v>
      </c>
      <c r="E905" s="171" t="s">
        <v>3241</v>
      </c>
      <c r="F905" s="172" t="s">
        <v>3242</v>
      </c>
      <c r="G905" s="173" t="s">
        <v>307</v>
      </c>
      <c r="H905" s="174">
        <v>1</v>
      </c>
      <c r="I905" s="175"/>
      <c r="J905" s="176">
        <f>ROUND(I905*H905,2)</f>
        <v>0</v>
      </c>
      <c r="K905" s="172" t="s">
        <v>19</v>
      </c>
      <c r="L905" s="177"/>
      <c r="M905" s="178" t="s">
        <v>19</v>
      </c>
      <c r="N905" s="179" t="s">
        <v>43</v>
      </c>
      <c r="P905" s="141">
        <f>O905*H905</f>
        <v>0</v>
      </c>
      <c r="Q905" s="141">
        <v>0.04</v>
      </c>
      <c r="R905" s="141">
        <f>Q905*H905</f>
        <v>0.04</v>
      </c>
      <c r="S905" s="141">
        <v>0</v>
      </c>
      <c r="T905" s="142">
        <f>S905*H905</f>
        <v>0</v>
      </c>
      <c r="AR905" s="143" t="s">
        <v>233</v>
      </c>
      <c r="AT905" s="143" t="s">
        <v>277</v>
      </c>
      <c r="AU905" s="143" t="s">
        <v>82</v>
      </c>
      <c r="AY905" s="18" t="s">
        <v>166</v>
      </c>
      <c r="BE905" s="144">
        <f>IF(N905="základní",J905,0)</f>
        <v>0</v>
      </c>
      <c r="BF905" s="144">
        <f>IF(N905="snížená",J905,0)</f>
        <v>0</v>
      </c>
      <c r="BG905" s="144">
        <f>IF(N905="zákl. přenesená",J905,0)</f>
        <v>0</v>
      </c>
      <c r="BH905" s="144">
        <f>IF(N905="sníž. přenesená",J905,0)</f>
        <v>0</v>
      </c>
      <c r="BI905" s="144">
        <f>IF(N905="nulová",J905,0)</f>
        <v>0</v>
      </c>
      <c r="BJ905" s="18" t="s">
        <v>80</v>
      </c>
      <c r="BK905" s="144">
        <f>ROUND(I905*H905,2)</f>
        <v>0</v>
      </c>
      <c r="BL905" s="18" t="s">
        <v>173</v>
      </c>
      <c r="BM905" s="143" t="s">
        <v>3243</v>
      </c>
    </row>
    <row r="906" spans="2:65" s="12" customFormat="1" ht="11.25">
      <c r="B906" s="149"/>
      <c r="D906" s="150" t="s">
        <v>177</v>
      </c>
      <c r="E906" s="151" t="s">
        <v>19</v>
      </c>
      <c r="F906" s="152" t="s">
        <v>2999</v>
      </c>
      <c r="H906" s="151" t="s">
        <v>19</v>
      </c>
      <c r="I906" s="153"/>
      <c r="L906" s="149"/>
      <c r="M906" s="154"/>
      <c r="T906" s="155"/>
      <c r="AT906" s="151" t="s">
        <v>177</v>
      </c>
      <c r="AU906" s="151" t="s">
        <v>82</v>
      </c>
      <c r="AV906" s="12" t="s">
        <v>80</v>
      </c>
      <c r="AW906" s="12" t="s">
        <v>33</v>
      </c>
      <c r="AX906" s="12" t="s">
        <v>72</v>
      </c>
      <c r="AY906" s="151" t="s">
        <v>166</v>
      </c>
    </row>
    <row r="907" spans="2:65" s="12" customFormat="1" ht="11.25">
      <c r="B907" s="149"/>
      <c r="D907" s="150" t="s">
        <v>177</v>
      </c>
      <c r="E907" s="151" t="s">
        <v>19</v>
      </c>
      <c r="F907" s="152" t="s">
        <v>3030</v>
      </c>
      <c r="H907" s="151" t="s">
        <v>19</v>
      </c>
      <c r="I907" s="153"/>
      <c r="L907" s="149"/>
      <c r="M907" s="154"/>
      <c r="T907" s="155"/>
      <c r="AT907" s="151" t="s">
        <v>177</v>
      </c>
      <c r="AU907" s="151" t="s">
        <v>82</v>
      </c>
      <c r="AV907" s="12" t="s">
        <v>80</v>
      </c>
      <c r="AW907" s="12" t="s">
        <v>33</v>
      </c>
      <c r="AX907" s="12" t="s">
        <v>72</v>
      </c>
      <c r="AY907" s="151" t="s">
        <v>166</v>
      </c>
    </row>
    <row r="908" spans="2:65" s="12" customFormat="1" ht="11.25">
      <c r="B908" s="149"/>
      <c r="D908" s="150" t="s">
        <v>177</v>
      </c>
      <c r="E908" s="151" t="s">
        <v>19</v>
      </c>
      <c r="F908" s="152" t="s">
        <v>3244</v>
      </c>
      <c r="H908" s="151" t="s">
        <v>19</v>
      </c>
      <c r="I908" s="153"/>
      <c r="L908" s="149"/>
      <c r="M908" s="154"/>
      <c r="T908" s="155"/>
      <c r="AT908" s="151" t="s">
        <v>177</v>
      </c>
      <c r="AU908" s="151" t="s">
        <v>82</v>
      </c>
      <c r="AV908" s="12" t="s">
        <v>80</v>
      </c>
      <c r="AW908" s="12" t="s">
        <v>33</v>
      </c>
      <c r="AX908" s="12" t="s">
        <v>72</v>
      </c>
      <c r="AY908" s="151" t="s">
        <v>166</v>
      </c>
    </row>
    <row r="909" spans="2:65" s="13" customFormat="1" ht="11.25">
      <c r="B909" s="156"/>
      <c r="D909" s="150" t="s">
        <v>177</v>
      </c>
      <c r="E909" s="157" t="s">
        <v>19</v>
      </c>
      <c r="F909" s="158" t="s">
        <v>80</v>
      </c>
      <c r="H909" s="159">
        <v>1</v>
      </c>
      <c r="I909" s="160"/>
      <c r="L909" s="156"/>
      <c r="M909" s="161"/>
      <c r="T909" s="162"/>
      <c r="AT909" s="157" t="s">
        <v>177</v>
      </c>
      <c r="AU909" s="157" t="s">
        <v>82</v>
      </c>
      <c r="AV909" s="13" t="s">
        <v>82</v>
      </c>
      <c r="AW909" s="13" t="s">
        <v>33</v>
      </c>
      <c r="AX909" s="13" t="s">
        <v>80</v>
      </c>
      <c r="AY909" s="157" t="s">
        <v>166</v>
      </c>
    </row>
    <row r="910" spans="2:65" s="1" customFormat="1" ht="37.9" customHeight="1">
      <c r="B910" s="33"/>
      <c r="C910" s="132" t="s">
        <v>1269</v>
      </c>
      <c r="D910" s="132" t="s">
        <v>168</v>
      </c>
      <c r="E910" s="133" t="s">
        <v>3245</v>
      </c>
      <c r="F910" s="134" t="s">
        <v>3246</v>
      </c>
      <c r="G910" s="135" t="s">
        <v>307</v>
      </c>
      <c r="H910" s="136">
        <v>2</v>
      </c>
      <c r="I910" s="137"/>
      <c r="J910" s="138">
        <f>ROUND(I910*H910,2)</f>
        <v>0</v>
      </c>
      <c r="K910" s="134" t="s">
        <v>172</v>
      </c>
      <c r="L910" s="33"/>
      <c r="M910" s="139" t="s">
        <v>19</v>
      </c>
      <c r="N910" s="140" t="s">
        <v>43</v>
      </c>
      <c r="P910" s="141">
        <f>O910*H910</f>
        <v>0</v>
      </c>
      <c r="Q910" s="141">
        <v>2.7499999999999998E-3</v>
      </c>
      <c r="R910" s="141">
        <f>Q910*H910</f>
        <v>5.4999999999999997E-3</v>
      </c>
      <c r="S910" s="141">
        <v>0</v>
      </c>
      <c r="T910" s="142">
        <f>S910*H910</f>
        <v>0</v>
      </c>
      <c r="AR910" s="143" t="s">
        <v>173</v>
      </c>
      <c r="AT910" s="143" t="s">
        <v>168</v>
      </c>
      <c r="AU910" s="143" t="s">
        <v>82</v>
      </c>
      <c r="AY910" s="18" t="s">
        <v>166</v>
      </c>
      <c r="BE910" s="144">
        <f>IF(N910="základní",J910,0)</f>
        <v>0</v>
      </c>
      <c r="BF910" s="144">
        <f>IF(N910="snížená",J910,0)</f>
        <v>0</v>
      </c>
      <c r="BG910" s="144">
        <f>IF(N910="zákl. přenesená",J910,0)</f>
        <v>0</v>
      </c>
      <c r="BH910" s="144">
        <f>IF(N910="sníž. přenesená",J910,0)</f>
        <v>0</v>
      </c>
      <c r="BI910" s="144">
        <f>IF(N910="nulová",J910,0)</f>
        <v>0</v>
      </c>
      <c r="BJ910" s="18" t="s">
        <v>80</v>
      </c>
      <c r="BK910" s="144">
        <f>ROUND(I910*H910,2)</f>
        <v>0</v>
      </c>
      <c r="BL910" s="18" t="s">
        <v>173</v>
      </c>
      <c r="BM910" s="143" t="s">
        <v>3247</v>
      </c>
    </row>
    <row r="911" spans="2:65" s="1" customFormat="1" ht="11.25">
      <c r="B911" s="33"/>
      <c r="D911" s="145" t="s">
        <v>175</v>
      </c>
      <c r="F911" s="146" t="s">
        <v>3248</v>
      </c>
      <c r="I911" s="147"/>
      <c r="L911" s="33"/>
      <c r="M911" s="148"/>
      <c r="T911" s="54"/>
      <c r="AT911" s="18" t="s">
        <v>175</v>
      </c>
      <c r="AU911" s="18" t="s">
        <v>82</v>
      </c>
    </row>
    <row r="912" spans="2:65" s="1" customFormat="1" ht="21.75" customHeight="1">
      <c r="B912" s="33"/>
      <c r="C912" s="170" t="s">
        <v>1278</v>
      </c>
      <c r="D912" s="170" t="s">
        <v>277</v>
      </c>
      <c r="E912" s="171" t="s">
        <v>3249</v>
      </c>
      <c r="F912" s="172" t="s">
        <v>3250</v>
      </c>
      <c r="G912" s="173" t="s">
        <v>307</v>
      </c>
      <c r="H912" s="174">
        <v>2</v>
      </c>
      <c r="I912" s="175"/>
      <c r="J912" s="176">
        <f>ROUND(I912*H912,2)</f>
        <v>0</v>
      </c>
      <c r="K912" s="172" t="s">
        <v>172</v>
      </c>
      <c r="L912" s="177"/>
      <c r="M912" s="178" t="s">
        <v>19</v>
      </c>
      <c r="N912" s="179" t="s">
        <v>43</v>
      </c>
      <c r="P912" s="141">
        <f>O912*H912</f>
        <v>0</v>
      </c>
      <c r="Q912" s="141">
        <v>3.5000000000000003E-2</v>
      </c>
      <c r="R912" s="141">
        <f>Q912*H912</f>
        <v>7.0000000000000007E-2</v>
      </c>
      <c r="S912" s="141">
        <v>0</v>
      </c>
      <c r="T912" s="142">
        <f>S912*H912</f>
        <v>0</v>
      </c>
      <c r="AR912" s="143" t="s">
        <v>233</v>
      </c>
      <c r="AT912" s="143" t="s">
        <v>277</v>
      </c>
      <c r="AU912" s="143" t="s">
        <v>82</v>
      </c>
      <c r="AY912" s="18" t="s">
        <v>166</v>
      </c>
      <c r="BE912" s="144">
        <f>IF(N912="základní",J912,0)</f>
        <v>0</v>
      </c>
      <c r="BF912" s="144">
        <f>IF(N912="snížená",J912,0)</f>
        <v>0</v>
      </c>
      <c r="BG912" s="144">
        <f>IF(N912="zákl. přenesená",J912,0)</f>
        <v>0</v>
      </c>
      <c r="BH912" s="144">
        <f>IF(N912="sníž. přenesená",J912,0)</f>
        <v>0</v>
      </c>
      <c r="BI912" s="144">
        <f>IF(N912="nulová",J912,0)</f>
        <v>0</v>
      </c>
      <c r="BJ912" s="18" t="s">
        <v>80</v>
      </c>
      <c r="BK912" s="144">
        <f>ROUND(I912*H912,2)</f>
        <v>0</v>
      </c>
      <c r="BL912" s="18" t="s">
        <v>173</v>
      </c>
      <c r="BM912" s="143" t="s">
        <v>3251</v>
      </c>
    </row>
    <row r="913" spans="2:65" s="12" customFormat="1" ht="11.25">
      <c r="B913" s="149"/>
      <c r="D913" s="150" t="s">
        <v>177</v>
      </c>
      <c r="E913" s="151" t="s">
        <v>19</v>
      </c>
      <c r="F913" s="152" t="s">
        <v>2999</v>
      </c>
      <c r="H913" s="151" t="s">
        <v>19</v>
      </c>
      <c r="I913" s="153"/>
      <c r="L913" s="149"/>
      <c r="M913" s="154"/>
      <c r="T913" s="155"/>
      <c r="AT913" s="151" t="s">
        <v>177</v>
      </c>
      <c r="AU913" s="151" t="s">
        <v>82</v>
      </c>
      <c r="AV913" s="12" t="s">
        <v>80</v>
      </c>
      <c r="AW913" s="12" t="s">
        <v>33</v>
      </c>
      <c r="AX913" s="12" t="s">
        <v>72</v>
      </c>
      <c r="AY913" s="151" t="s">
        <v>166</v>
      </c>
    </row>
    <row r="914" spans="2:65" s="12" customFormat="1" ht="11.25">
      <c r="B914" s="149"/>
      <c r="D914" s="150" t="s">
        <v>177</v>
      </c>
      <c r="E914" s="151" t="s">
        <v>19</v>
      </c>
      <c r="F914" s="152" t="s">
        <v>3030</v>
      </c>
      <c r="H914" s="151" t="s">
        <v>19</v>
      </c>
      <c r="I914" s="153"/>
      <c r="L914" s="149"/>
      <c r="M914" s="154"/>
      <c r="T914" s="155"/>
      <c r="AT914" s="151" t="s">
        <v>177</v>
      </c>
      <c r="AU914" s="151" t="s">
        <v>82</v>
      </c>
      <c r="AV914" s="12" t="s">
        <v>80</v>
      </c>
      <c r="AW914" s="12" t="s">
        <v>33</v>
      </c>
      <c r="AX914" s="12" t="s">
        <v>72</v>
      </c>
      <c r="AY914" s="151" t="s">
        <v>166</v>
      </c>
    </row>
    <row r="915" spans="2:65" s="13" customFormat="1" ht="11.25">
      <c r="B915" s="156"/>
      <c r="D915" s="150" t="s">
        <v>177</v>
      </c>
      <c r="E915" s="157" t="s">
        <v>19</v>
      </c>
      <c r="F915" s="158" t="s">
        <v>82</v>
      </c>
      <c r="H915" s="159">
        <v>2</v>
      </c>
      <c r="I915" s="160"/>
      <c r="L915" s="156"/>
      <c r="M915" s="161"/>
      <c r="T915" s="162"/>
      <c r="AT915" s="157" t="s">
        <v>177</v>
      </c>
      <c r="AU915" s="157" t="s">
        <v>82</v>
      </c>
      <c r="AV915" s="13" t="s">
        <v>82</v>
      </c>
      <c r="AW915" s="13" t="s">
        <v>33</v>
      </c>
      <c r="AX915" s="13" t="s">
        <v>80</v>
      </c>
      <c r="AY915" s="157" t="s">
        <v>166</v>
      </c>
    </row>
    <row r="916" spans="2:65" s="1" customFormat="1" ht="44.25" customHeight="1">
      <c r="B916" s="33"/>
      <c r="C916" s="132" t="s">
        <v>1287</v>
      </c>
      <c r="D916" s="132" t="s">
        <v>168</v>
      </c>
      <c r="E916" s="133" t="s">
        <v>3252</v>
      </c>
      <c r="F916" s="134" t="s">
        <v>3253</v>
      </c>
      <c r="G916" s="135" t="s">
        <v>307</v>
      </c>
      <c r="H916" s="136">
        <v>1</v>
      </c>
      <c r="I916" s="137"/>
      <c r="J916" s="138">
        <f>ROUND(I916*H916,2)</f>
        <v>0</v>
      </c>
      <c r="K916" s="134" t="s">
        <v>172</v>
      </c>
      <c r="L916" s="33"/>
      <c r="M916" s="139" t="s">
        <v>19</v>
      </c>
      <c r="N916" s="140" t="s">
        <v>43</v>
      </c>
      <c r="P916" s="141">
        <f>O916*H916</f>
        <v>0</v>
      </c>
      <c r="Q916" s="141">
        <v>0</v>
      </c>
      <c r="R916" s="141">
        <f>Q916*H916</f>
        <v>0</v>
      </c>
      <c r="S916" s="141">
        <v>0</v>
      </c>
      <c r="T916" s="142">
        <f>S916*H916</f>
        <v>0</v>
      </c>
      <c r="AR916" s="143" t="s">
        <v>173</v>
      </c>
      <c r="AT916" s="143" t="s">
        <v>168</v>
      </c>
      <c r="AU916" s="143" t="s">
        <v>82</v>
      </c>
      <c r="AY916" s="18" t="s">
        <v>166</v>
      </c>
      <c r="BE916" s="144">
        <f>IF(N916="základní",J916,0)</f>
        <v>0</v>
      </c>
      <c r="BF916" s="144">
        <f>IF(N916="snížená",J916,0)</f>
        <v>0</v>
      </c>
      <c r="BG916" s="144">
        <f>IF(N916="zákl. přenesená",J916,0)</f>
        <v>0</v>
      </c>
      <c r="BH916" s="144">
        <f>IF(N916="sníž. přenesená",J916,0)</f>
        <v>0</v>
      </c>
      <c r="BI916" s="144">
        <f>IF(N916="nulová",J916,0)</f>
        <v>0</v>
      </c>
      <c r="BJ916" s="18" t="s">
        <v>80</v>
      </c>
      <c r="BK916" s="144">
        <f>ROUND(I916*H916,2)</f>
        <v>0</v>
      </c>
      <c r="BL916" s="18" t="s">
        <v>173</v>
      </c>
      <c r="BM916" s="143" t="s">
        <v>3254</v>
      </c>
    </row>
    <row r="917" spans="2:65" s="1" customFormat="1" ht="11.25">
      <c r="B917" s="33"/>
      <c r="D917" s="145" t="s">
        <v>175</v>
      </c>
      <c r="F917" s="146" t="s">
        <v>3255</v>
      </c>
      <c r="I917" s="147"/>
      <c r="L917" s="33"/>
      <c r="M917" s="148"/>
      <c r="T917" s="54"/>
      <c r="AT917" s="18" t="s">
        <v>175</v>
      </c>
      <c r="AU917" s="18" t="s">
        <v>82</v>
      </c>
    </row>
    <row r="918" spans="2:65" s="1" customFormat="1" ht="33" customHeight="1">
      <c r="B918" s="33"/>
      <c r="C918" s="170" t="s">
        <v>1291</v>
      </c>
      <c r="D918" s="170" t="s">
        <v>277</v>
      </c>
      <c r="E918" s="171" t="s">
        <v>3256</v>
      </c>
      <c r="F918" s="172" t="s">
        <v>3257</v>
      </c>
      <c r="G918" s="173" t="s">
        <v>307</v>
      </c>
      <c r="H918" s="174">
        <v>1</v>
      </c>
      <c r="I918" s="175"/>
      <c r="J918" s="176">
        <f>ROUND(I918*H918,2)</f>
        <v>0</v>
      </c>
      <c r="K918" s="172" t="s">
        <v>172</v>
      </c>
      <c r="L918" s="177"/>
      <c r="M918" s="178" t="s">
        <v>19</v>
      </c>
      <c r="N918" s="179" t="s">
        <v>43</v>
      </c>
      <c r="P918" s="141">
        <f>O918*H918</f>
        <v>0</v>
      </c>
      <c r="Q918" s="141">
        <v>2.5000000000000001E-3</v>
      </c>
      <c r="R918" s="141">
        <f>Q918*H918</f>
        <v>2.5000000000000001E-3</v>
      </c>
      <c r="S918" s="141">
        <v>0</v>
      </c>
      <c r="T918" s="142">
        <f>S918*H918</f>
        <v>0</v>
      </c>
      <c r="AR918" s="143" t="s">
        <v>233</v>
      </c>
      <c r="AT918" s="143" t="s">
        <v>277</v>
      </c>
      <c r="AU918" s="143" t="s">
        <v>82</v>
      </c>
      <c r="AY918" s="18" t="s">
        <v>166</v>
      </c>
      <c r="BE918" s="144">
        <f>IF(N918="základní",J918,0)</f>
        <v>0</v>
      </c>
      <c r="BF918" s="144">
        <f>IF(N918="snížená",J918,0)</f>
        <v>0</v>
      </c>
      <c r="BG918" s="144">
        <f>IF(N918="zákl. přenesená",J918,0)</f>
        <v>0</v>
      </c>
      <c r="BH918" s="144">
        <f>IF(N918="sníž. přenesená",J918,0)</f>
        <v>0</v>
      </c>
      <c r="BI918" s="144">
        <f>IF(N918="nulová",J918,0)</f>
        <v>0</v>
      </c>
      <c r="BJ918" s="18" t="s">
        <v>80</v>
      </c>
      <c r="BK918" s="144">
        <f>ROUND(I918*H918,2)</f>
        <v>0</v>
      </c>
      <c r="BL918" s="18" t="s">
        <v>173</v>
      </c>
      <c r="BM918" s="143" t="s">
        <v>3258</v>
      </c>
    </row>
    <row r="919" spans="2:65" s="12" customFormat="1" ht="11.25">
      <c r="B919" s="149"/>
      <c r="D919" s="150" t="s">
        <v>177</v>
      </c>
      <c r="E919" s="151" t="s">
        <v>19</v>
      </c>
      <c r="F919" s="152" t="s">
        <v>2999</v>
      </c>
      <c r="H919" s="151" t="s">
        <v>19</v>
      </c>
      <c r="I919" s="153"/>
      <c r="L919" s="149"/>
      <c r="M919" s="154"/>
      <c r="T919" s="155"/>
      <c r="AT919" s="151" t="s">
        <v>177</v>
      </c>
      <c r="AU919" s="151" t="s">
        <v>82</v>
      </c>
      <c r="AV919" s="12" t="s">
        <v>80</v>
      </c>
      <c r="AW919" s="12" t="s">
        <v>33</v>
      </c>
      <c r="AX919" s="12" t="s">
        <v>72</v>
      </c>
      <c r="AY919" s="151" t="s">
        <v>166</v>
      </c>
    </row>
    <row r="920" spans="2:65" s="12" customFormat="1" ht="11.25">
      <c r="B920" s="149"/>
      <c r="D920" s="150" t="s">
        <v>177</v>
      </c>
      <c r="E920" s="151" t="s">
        <v>19</v>
      </c>
      <c r="F920" s="152" t="s">
        <v>3000</v>
      </c>
      <c r="H920" s="151" t="s">
        <v>19</v>
      </c>
      <c r="I920" s="153"/>
      <c r="L920" s="149"/>
      <c r="M920" s="154"/>
      <c r="T920" s="155"/>
      <c r="AT920" s="151" t="s">
        <v>177</v>
      </c>
      <c r="AU920" s="151" t="s">
        <v>82</v>
      </c>
      <c r="AV920" s="12" t="s">
        <v>80</v>
      </c>
      <c r="AW920" s="12" t="s">
        <v>33</v>
      </c>
      <c r="AX920" s="12" t="s">
        <v>72</v>
      </c>
      <c r="AY920" s="151" t="s">
        <v>166</v>
      </c>
    </row>
    <row r="921" spans="2:65" s="13" customFormat="1" ht="11.25">
      <c r="B921" s="156"/>
      <c r="D921" s="150" t="s">
        <v>177</v>
      </c>
      <c r="E921" s="157" t="s">
        <v>19</v>
      </c>
      <c r="F921" s="158" t="s">
        <v>80</v>
      </c>
      <c r="H921" s="159">
        <v>1</v>
      </c>
      <c r="I921" s="160"/>
      <c r="L921" s="156"/>
      <c r="M921" s="161"/>
      <c r="T921" s="162"/>
      <c r="AT921" s="157" t="s">
        <v>177</v>
      </c>
      <c r="AU921" s="157" t="s">
        <v>82</v>
      </c>
      <c r="AV921" s="13" t="s">
        <v>82</v>
      </c>
      <c r="AW921" s="13" t="s">
        <v>33</v>
      </c>
      <c r="AX921" s="13" t="s">
        <v>80</v>
      </c>
      <c r="AY921" s="157" t="s">
        <v>166</v>
      </c>
    </row>
    <row r="922" spans="2:65" s="1" customFormat="1" ht="49.15" customHeight="1">
      <c r="B922" s="33"/>
      <c r="C922" s="132" t="s">
        <v>1298</v>
      </c>
      <c r="D922" s="132" t="s">
        <v>168</v>
      </c>
      <c r="E922" s="133" t="s">
        <v>3259</v>
      </c>
      <c r="F922" s="134" t="s">
        <v>3260</v>
      </c>
      <c r="G922" s="135" t="s">
        <v>307</v>
      </c>
      <c r="H922" s="136">
        <v>2</v>
      </c>
      <c r="I922" s="137"/>
      <c r="J922" s="138">
        <f>ROUND(I922*H922,2)</f>
        <v>0</v>
      </c>
      <c r="K922" s="134" t="s">
        <v>172</v>
      </c>
      <c r="L922" s="33"/>
      <c r="M922" s="139" t="s">
        <v>19</v>
      </c>
      <c r="N922" s="140" t="s">
        <v>43</v>
      </c>
      <c r="P922" s="141">
        <f>O922*H922</f>
        <v>0</v>
      </c>
      <c r="Q922" s="141">
        <v>5.0800000000000003E-3</v>
      </c>
      <c r="R922" s="141">
        <f>Q922*H922</f>
        <v>1.0160000000000001E-2</v>
      </c>
      <c r="S922" s="141">
        <v>0</v>
      </c>
      <c r="T922" s="142">
        <f>S922*H922</f>
        <v>0</v>
      </c>
      <c r="AR922" s="143" t="s">
        <v>173</v>
      </c>
      <c r="AT922" s="143" t="s">
        <v>168</v>
      </c>
      <c r="AU922" s="143" t="s">
        <v>82</v>
      </c>
      <c r="AY922" s="18" t="s">
        <v>166</v>
      </c>
      <c r="BE922" s="144">
        <f>IF(N922="základní",J922,0)</f>
        <v>0</v>
      </c>
      <c r="BF922" s="144">
        <f>IF(N922="snížená",J922,0)</f>
        <v>0</v>
      </c>
      <c r="BG922" s="144">
        <f>IF(N922="zákl. přenesená",J922,0)</f>
        <v>0</v>
      </c>
      <c r="BH922" s="144">
        <f>IF(N922="sníž. přenesená",J922,0)</f>
        <v>0</v>
      </c>
      <c r="BI922" s="144">
        <f>IF(N922="nulová",J922,0)</f>
        <v>0</v>
      </c>
      <c r="BJ922" s="18" t="s">
        <v>80</v>
      </c>
      <c r="BK922" s="144">
        <f>ROUND(I922*H922,2)</f>
        <v>0</v>
      </c>
      <c r="BL922" s="18" t="s">
        <v>173</v>
      </c>
      <c r="BM922" s="143" t="s">
        <v>3261</v>
      </c>
    </row>
    <row r="923" spans="2:65" s="1" customFormat="1" ht="11.25">
      <c r="B923" s="33"/>
      <c r="D923" s="145" t="s">
        <v>175</v>
      </c>
      <c r="F923" s="146" t="s">
        <v>3262</v>
      </c>
      <c r="I923" s="147"/>
      <c r="L923" s="33"/>
      <c r="M923" s="148"/>
      <c r="T923" s="54"/>
      <c r="AT923" s="18" t="s">
        <v>175</v>
      </c>
      <c r="AU923" s="18" t="s">
        <v>82</v>
      </c>
    </row>
    <row r="924" spans="2:65" s="1" customFormat="1" ht="24.2" customHeight="1">
      <c r="B924" s="33"/>
      <c r="C924" s="170" t="s">
        <v>1304</v>
      </c>
      <c r="D924" s="170" t="s">
        <v>277</v>
      </c>
      <c r="E924" s="171" t="s">
        <v>3263</v>
      </c>
      <c r="F924" s="172" t="s">
        <v>3264</v>
      </c>
      <c r="G924" s="173" t="s">
        <v>307</v>
      </c>
      <c r="H924" s="174">
        <v>2</v>
      </c>
      <c r="I924" s="175"/>
      <c r="J924" s="176">
        <f>ROUND(I924*H924,2)</f>
        <v>0</v>
      </c>
      <c r="K924" s="172" t="s">
        <v>172</v>
      </c>
      <c r="L924" s="177"/>
      <c r="M924" s="178" t="s">
        <v>19</v>
      </c>
      <c r="N924" s="179" t="s">
        <v>43</v>
      </c>
      <c r="P924" s="141">
        <f>O924*H924</f>
        <v>0</v>
      </c>
      <c r="Q924" s="141">
        <v>0.10199999999999999</v>
      </c>
      <c r="R924" s="141">
        <f>Q924*H924</f>
        <v>0.20399999999999999</v>
      </c>
      <c r="S924" s="141">
        <v>0</v>
      </c>
      <c r="T924" s="142">
        <f>S924*H924</f>
        <v>0</v>
      </c>
      <c r="AR924" s="143" t="s">
        <v>233</v>
      </c>
      <c r="AT924" s="143" t="s">
        <v>277</v>
      </c>
      <c r="AU924" s="143" t="s">
        <v>82</v>
      </c>
      <c r="AY924" s="18" t="s">
        <v>166</v>
      </c>
      <c r="BE924" s="144">
        <f>IF(N924="základní",J924,0)</f>
        <v>0</v>
      </c>
      <c r="BF924" s="144">
        <f>IF(N924="snížená",J924,0)</f>
        <v>0</v>
      </c>
      <c r="BG924" s="144">
        <f>IF(N924="zákl. přenesená",J924,0)</f>
        <v>0</v>
      </c>
      <c r="BH924" s="144">
        <f>IF(N924="sníž. přenesená",J924,0)</f>
        <v>0</v>
      </c>
      <c r="BI924" s="144">
        <f>IF(N924="nulová",J924,0)</f>
        <v>0</v>
      </c>
      <c r="BJ924" s="18" t="s">
        <v>80</v>
      </c>
      <c r="BK924" s="144">
        <f>ROUND(I924*H924,2)</f>
        <v>0</v>
      </c>
      <c r="BL924" s="18" t="s">
        <v>173</v>
      </c>
      <c r="BM924" s="143" t="s">
        <v>3265</v>
      </c>
    </row>
    <row r="925" spans="2:65" s="12" customFormat="1" ht="11.25">
      <c r="B925" s="149"/>
      <c r="D925" s="150" t="s">
        <v>177</v>
      </c>
      <c r="E925" s="151" t="s">
        <v>19</v>
      </c>
      <c r="F925" s="152" t="s">
        <v>2938</v>
      </c>
      <c r="H925" s="151" t="s">
        <v>19</v>
      </c>
      <c r="I925" s="153"/>
      <c r="L925" s="149"/>
      <c r="M925" s="154"/>
      <c r="T925" s="155"/>
      <c r="AT925" s="151" t="s">
        <v>177</v>
      </c>
      <c r="AU925" s="151" t="s">
        <v>82</v>
      </c>
      <c r="AV925" s="12" t="s">
        <v>80</v>
      </c>
      <c r="AW925" s="12" t="s">
        <v>33</v>
      </c>
      <c r="AX925" s="12" t="s">
        <v>72</v>
      </c>
      <c r="AY925" s="151" t="s">
        <v>166</v>
      </c>
    </row>
    <row r="926" spans="2:65" s="13" customFormat="1" ht="11.25">
      <c r="B926" s="156"/>
      <c r="D926" s="150" t="s">
        <v>177</v>
      </c>
      <c r="E926" s="157" t="s">
        <v>19</v>
      </c>
      <c r="F926" s="158" t="s">
        <v>82</v>
      </c>
      <c r="H926" s="159">
        <v>2</v>
      </c>
      <c r="I926" s="160"/>
      <c r="L926" s="156"/>
      <c r="M926" s="161"/>
      <c r="T926" s="162"/>
      <c r="AT926" s="157" t="s">
        <v>177</v>
      </c>
      <c r="AU926" s="157" t="s">
        <v>82</v>
      </c>
      <c r="AV926" s="13" t="s">
        <v>82</v>
      </c>
      <c r="AW926" s="13" t="s">
        <v>33</v>
      </c>
      <c r="AX926" s="13" t="s">
        <v>80</v>
      </c>
      <c r="AY926" s="157" t="s">
        <v>166</v>
      </c>
    </row>
    <row r="927" spans="2:65" s="1" customFormat="1" ht="24.2" customHeight="1">
      <c r="B927" s="33"/>
      <c r="C927" s="170" t="s">
        <v>1309</v>
      </c>
      <c r="D927" s="170" t="s">
        <v>277</v>
      </c>
      <c r="E927" s="171" t="s">
        <v>3266</v>
      </c>
      <c r="F927" s="172" t="s">
        <v>3267</v>
      </c>
      <c r="G927" s="173" t="s">
        <v>307</v>
      </c>
      <c r="H927" s="174">
        <v>2</v>
      </c>
      <c r="I927" s="175"/>
      <c r="J927" s="176">
        <f>ROUND(I927*H927,2)</f>
        <v>0</v>
      </c>
      <c r="K927" s="172" t="s">
        <v>19</v>
      </c>
      <c r="L927" s="177"/>
      <c r="M927" s="178" t="s">
        <v>19</v>
      </c>
      <c r="N927" s="179" t="s">
        <v>43</v>
      </c>
      <c r="P927" s="141">
        <f>O927*H927</f>
        <v>0</v>
      </c>
      <c r="Q927" s="141">
        <v>7.0000000000000001E-3</v>
      </c>
      <c r="R927" s="141">
        <f>Q927*H927</f>
        <v>1.4E-2</v>
      </c>
      <c r="S927" s="141">
        <v>0</v>
      </c>
      <c r="T927" s="142">
        <f>S927*H927</f>
        <v>0</v>
      </c>
      <c r="AR927" s="143" t="s">
        <v>233</v>
      </c>
      <c r="AT927" s="143" t="s">
        <v>277</v>
      </c>
      <c r="AU927" s="143" t="s">
        <v>82</v>
      </c>
      <c r="AY927" s="18" t="s">
        <v>166</v>
      </c>
      <c r="BE927" s="144">
        <f>IF(N927="základní",J927,0)</f>
        <v>0</v>
      </c>
      <c r="BF927" s="144">
        <f>IF(N927="snížená",J927,0)</f>
        <v>0</v>
      </c>
      <c r="BG927" s="144">
        <f>IF(N927="zákl. přenesená",J927,0)</f>
        <v>0</v>
      </c>
      <c r="BH927" s="144">
        <f>IF(N927="sníž. přenesená",J927,0)</f>
        <v>0</v>
      </c>
      <c r="BI927" s="144">
        <f>IF(N927="nulová",J927,0)</f>
        <v>0</v>
      </c>
      <c r="BJ927" s="18" t="s">
        <v>80</v>
      </c>
      <c r="BK927" s="144">
        <f>ROUND(I927*H927,2)</f>
        <v>0</v>
      </c>
      <c r="BL927" s="18" t="s">
        <v>173</v>
      </c>
      <c r="BM927" s="143" t="s">
        <v>3268</v>
      </c>
    </row>
    <row r="928" spans="2:65" s="1" customFormat="1" ht="44.25" customHeight="1">
      <c r="B928" s="33"/>
      <c r="C928" s="132" t="s">
        <v>1314</v>
      </c>
      <c r="D928" s="132" t="s">
        <v>168</v>
      </c>
      <c r="E928" s="133" t="s">
        <v>3269</v>
      </c>
      <c r="F928" s="134" t="s">
        <v>3270</v>
      </c>
      <c r="G928" s="135" t="s">
        <v>307</v>
      </c>
      <c r="H928" s="136">
        <v>1</v>
      </c>
      <c r="I928" s="137"/>
      <c r="J928" s="138">
        <f>ROUND(I928*H928,2)</f>
        <v>0</v>
      </c>
      <c r="K928" s="134" t="s">
        <v>172</v>
      </c>
      <c r="L928" s="33"/>
      <c r="M928" s="139" t="s">
        <v>19</v>
      </c>
      <c r="N928" s="140" t="s">
        <v>43</v>
      </c>
      <c r="P928" s="141">
        <f>O928*H928</f>
        <v>0</v>
      </c>
      <c r="Q928" s="141">
        <v>0</v>
      </c>
      <c r="R928" s="141">
        <f>Q928*H928</f>
        <v>0</v>
      </c>
      <c r="S928" s="141">
        <v>0</v>
      </c>
      <c r="T928" s="142">
        <f>S928*H928</f>
        <v>0</v>
      </c>
      <c r="AR928" s="143" t="s">
        <v>173</v>
      </c>
      <c r="AT928" s="143" t="s">
        <v>168</v>
      </c>
      <c r="AU928" s="143" t="s">
        <v>82</v>
      </c>
      <c r="AY928" s="18" t="s">
        <v>166</v>
      </c>
      <c r="BE928" s="144">
        <f>IF(N928="základní",J928,0)</f>
        <v>0</v>
      </c>
      <c r="BF928" s="144">
        <f>IF(N928="snížená",J928,0)</f>
        <v>0</v>
      </c>
      <c r="BG928" s="144">
        <f>IF(N928="zákl. přenesená",J928,0)</f>
        <v>0</v>
      </c>
      <c r="BH928" s="144">
        <f>IF(N928="sníž. přenesená",J928,0)</f>
        <v>0</v>
      </c>
      <c r="BI928" s="144">
        <f>IF(N928="nulová",J928,0)</f>
        <v>0</v>
      </c>
      <c r="BJ928" s="18" t="s">
        <v>80</v>
      </c>
      <c r="BK928" s="144">
        <f>ROUND(I928*H928,2)</f>
        <v>0</v>
      </c>
      <c r="BL928" s="18" t="s">
        <v>173</v>
      </c>
      <c r="BM928" s="143" t="s">
        <v>3271</v>
      </c>
    </row>
    <row r="929" spans="2:65" s="1" customFormat="1" ht="11.25">
      <c r="B929" s="33"/>
      <c r="D929" s="145" t="s">
        <v>175</v>
      </c>
      <c r="F929" s="146" t="s">
        <v>3272</v>
      </c>
      <c r="I929" s="147"/>
      <c r="L929" s="33"/>
      <c r="M929" s="148"/>
      <c r="T929" s="54"/>
      <c r="AT929" s="18" t="s">
        <v>175</v>
      </c>
      <c r="AU929" s="18" t="s">
        <v>82</v>
      </c>
    </row>
    <row r="930" spans="2:65" s="1" customFormat="1" ht="33" customHeight="1">
      <c r="B930" s="33"/>
      <c r="C930" s="170" t="s">
        <v>1321</v>
      </c>
      <c r="D930" s="170" t="s">
        <v>277</v>
      </c>
      <c r="E930" s="171" t="s">
        <v>3273</v>
      </c>
      <c r="F930" s="172" t="s">
        <v>3274</v>
      </c>
      <c r="G930" s="173" t="s">
        <v>307</v>
      </c>
      <c r="H930" s="174">
        <v>1</v>
      </c>
      <c r="I930" s="175"/>
      <c r="J930" s="176">
        <f>ROUND(I930*H930,2)</f>
        <v>0</v>
      </c>
      <c r="K930" s="172" t="s">
        <v>172</v>
      </c>
      <c r="L930" s="177"/>
      <c r="M930" s="178" t="s">
        <v>19</v>
      </c>
      <c r="N930" s="179" t="s">
        <v>43</v>
      </c>
      <c r="P930" s="141">
        <f>O930*H930</f>
        <v>0</v>
      </c>
      <c r="Q930" s="141">
        <v>4.0000000000000001E-3</v>
      </c>
      <c r="R930" s="141">
        <f>Q930*H930</f>
        <v>4.0000000000000001E-3</v>
      </c>
      <c r="S930" s="141">
        <v>0</v>
      </c>
      <c r="T930" s="142">
        <f>S930*H930</f>
        <v>0</v>
      </c>
      <c r="AR930" s="143" t="s">
        <v>233</v>
      </c>
      <c r="AT930" s="143" t="s">
        <v>277</v>
      </c>
      <c r="AU930" s="143" t="s">
        <v>82</v>
      </c>
      <c r="AY930" s="18" t="s">
        <v>166</v>
      </c>
      <c r="BE930" s="144">
        <f>IF(N930="základní",J930,0)</f>
        <v>0</v>
      </c>
      <c r="BF930" s="144">
        <f>IF(N930="snížená",J930,0)</f>
        <v>0</v>
      </c>
      <c r="BG930" s="144">
        <f>IF(N930="zákl. přenesená",J930,0)</f>
        <v>0</v>
      </c>
      <c r="BH930" s="144">
        <f>IF(N930="sníž. přenesená",J930,0)</f>
        <v>0</v>
      </c>
      <c r="BI930" s="144">
        <f>IF(N930="nulová",J930,0)</f>
        <v>0</v>
      </c>
      <c r="BJ930" s="18" t="s">
        <v>80</v>
      </c>
      <c r="BK930" s="144">
        <f>ROUND(I930*H930,2)</f>
        <v>0</v>
      </c>
      <c r="BL930" s="18" t="s">
        <v>173</v>
      </c>
      <c r="BM930" s="143" t="s">
        <v>3275</v>
      </c>
    </row>
    <row r="931" spans="2:65" s="12" customFormat="1" ht="11.25">
      <c r="B931" s="149"/>
      <c r="D931" s="150" t="s">
        <v>177</v>
      </c>
      <c r="E931" s="151" t="s">
        <v>19</v>
      </c>
      <c r="F931" s="152" t="s">
        <v>2999</v>
      </c>
      <c r="H931" s="151" t="s">
        <v>19</v>
      </c>
      <c r="I931" s="153"/>
      <c r="L931" s="149"/>
      <c r="M931" s="154"/>
      <c r="T931" s="155"/>
      <c r="AT931" s="151" t="s">
        <v>177</v>
      </c>
      <c r="AU931" s="151" t="s">
        <v>82</v>
      </c>
      <c r="AV931" s="12" t="s">
        <v>80</v>
      </c>
      <c r="AW931" s="12" t="s">
        <v>33</v>
      </c>
      <c r="AX931" s="12" t="s">
        <v>72</v>
      </c>
      <c r="AY931" s="151" t="s">
        <v>166</v>
      </c>
    </row>
    <row r="932" spans="2:65" s="12" customFormat="1" ht="11.25">
      <c r="B932" s="149"/>
      <c r="D932" s="150" t="s">
        <v>177</v>
      </c>
      <c r="E932" s="151" t="s">
        <v>19</v>
      </c>
      <c r="F932" s="152" t="s">
        <v>3030</v>
      </c>
      <c r="H932" s="151" t="s">
        <v>19</v>
      </c>
      <c r="I932" s="153"/>
      <c r="L932" s="149"/>
      <c r="M932" s="154"/>
      <c r="T932" s="155"/>
      <c r="AT932" s="151" t="s">
        <v>177</v>
      </c>
      <c r="AU932" s="151" t="s">
        <v>82</v>
      </c>
      <c r="AV932" s="12" t="s">
        <v>80</v>
      </c>
      <c r="AW932" s="12" t="s">
        <v>33</v>
      </c>
      <c r="AX932" s="12" t="s">
        <v>72</v>
      </c>
      <c r="AY932" s="151" t="s">
        <v>166</v>
      </c>
    </row>
    <row r="933" spans="2:65" s="13" customFormat="1" ht="11.25">
      <c r="B933" s="156"/>
      <c r="D933" s="150" t="s">
        <v>177</v>
      </c>
      <c r="E933" s="157" t="s">
        <v>19</v>
      </c>
      <c r="F933" s="158" t="s">
        <v>80</v>
      </c>
      <c r="H933" s="159">
        <v>1</v>
      </c>
      <c r="I933" s="160"/>
      <c r="L933" s="156"/>
      <c r="M933" s="161"/>
      <c r="T933" s="162"/>
      <c r="AT933" s="157" t="s">
        <v>177</v>
      </c>
      <c r="AU933" s="157" t="s">
        <v>82</v>
      </c>
      <c r="AV933" s="13" t="s">
        <v>82</v>
      </c>
      <c r="AW933" s="13" t="s">
        <v>33</v>
      </c>
      <c r="AX933" s="13" t="s">
        <v>80</v>
      </c>
      <c r="AY933" s="157" t="s">
        <v>166</v>
      </c>
    </row>
    <row r="934" spans="2:65" s="1" customFormat="1" ht="21.75" customHeight="1">
      <c r="B934" s="33"/>
      <c r="C934" s="132" t="s">
        <v>1327</v>
      </c>
      <c r="D934" s="132" t="s">
        <v>168</v>
      </c>
      <c r="E934" s="133" t="s">
        <v>3276</v>
      </c>
      <c r="F934" s="134" t="s">
        <v>3277</v>
      </c>
      <c r="G934" s="135" t="s">
        <v>458</v>
      </c>
      <c r="H934" s="136">
        <v>19</v>
      </c>
      <c r="I934" s="137"/>
      <c r="J934" s="138">
        <f>ROUND(I934*H934,2)</f>
        <v>0</v>
      </c>
      <c r="K934" s="134" t="s">
        <v>172</v>
      </c>
      <c r="L934" s="33"/>
      <c r="M934" s="139" t="s">
        <v>19</v>
      </c>
      <c r="N934" s="140" t="s">
        <v>43</v>
      </c>
      <c r="P934" s="141">
        <f>O934*H934</f>
        <v>0</v>
      </c>
      <c r="Q934" s="141">
        <v>0</v>
      </c>
      <c r="R934" s="141">
        <f>Q934*H934</f>
        <v>0</v>
      </c>
      <c r="S934" s="141">
        <v>0</v>
      </c>
      <c r="T934" s="142">
        <f>S934*H934</f>
        <v>0</v>
      </c>
      <c r="AR934" s="143" t="s">
        <v>173</v>
      </c>
      <c r="AT934" s="143" t="s">
        <v>168</v>
      </c>
      <c r="AU934" s="143" t="s">
        <v>82</v>
      </c>
      <c r="AY934" s="18" t="s">
        <v>166</v>
      </c>
      <c r="BE934" s="144">
        <f>IF(N934="základní",J934,0)</f>
        <v>0</v>
      </c>
      <c r="BF934" s="144">
        <f>IF(N934="snížená",J934,0)</f>
        <v>0</v>
      </c>
      <c r="BG934" s="144">
        <f>IF(N934="zákl. přenesená",J934,0)</f>
        <v>0</v>
      </c>
      <c r="BH934" s="144">
        <f>IF(N934="sníž. přenesená",J934,0)</f>
        <v>0</v>
      </c>
      <c r="BI934" s="144">
        <f>IF(N934="nulová",J934,0)</f>
        <v>0</v>
      </c>
      <c r="BJ934" s="18" t="s">
        <v>80</v>
      </c>
      <c r="BK934" s="144">
        <f>ROUND(I934*H934,2)</f>
        <v>0</v>
      </c>
      <c r="BL934" s="18" t="s">
        <v>173</v>
      </c>
      <c r="BM934" s="143" t="s">
        <v>3278</v>
      </c>
    </row>
    <row r="935" spans="2:65" s="1" customFormat="1" ht="11.25">
      <c r="B935" s="33"/>
      <c r="D935" s="145" t="s">
        <v>175</v>
      </c>
      <c r="F935" s="146" t="s">
        <v>3279</v>
      </c>
      <c r="I935" s="147"/>
      <c r="L935" s="33"/>
      <c r="M935" s="148"/>
      <c r="T935" s="54"/>
      <c r="AT935" s="18" t="s">
        <v>175</v>
      </c>
      <c r="AU935" s="18" t="s">
        <v>82</v>
      </c>
    </row>
    <row r="936" spans="2:65" s="1" customFormat="1" ht="24.2" customHeight="1">
      <c r="B936" s="33"/>
      <c r="C936" s="132" t="s">
        <v>1332</v>
      </c>
      <c r="D936" s="132" t="s">
        <v>168</v>
      </c>
      <c r="E936" s="133" t="s">
        <v>3280</v>
      </c>
      <c r="F936" s="134" t="s">
        <v>3281</v>
      </c>
      <c r="G936" s="135" t="s">
        <v>458</v>
      </c>
      <c r="H936" s="136">
        <v>19</v>
      </c>
      <c r="I936" s="137"/>
      <c r="J936" s="138">
        <f>ROUND(I936*H936,2)</f>
        <v>0</v>
      </c>
      <c r="K936" s="134" t="s">
        <v>172</v>
      </c>
      <c r="L936" s="33"/>
      <c r="M936" s="139" t="s">
        <v>19</v>
      </c>
      <c r="N936" s="140" t="s">
        <v>43</v>
      </c>
      <c r="P936" s="141">
        <f>O936*H936</f>
        <v>0</v>
      </c>
      <c r="Q936" s="141">
        <v>0</v>
      </c>
      <c r="R936" s="141">
        <f>Q936*H936</f>
        <v>0</v>
      </c>
      <c r="S936" s="141">
        <v>0</v>
      </c>
      <c r="T936" s="142">
        <f>S936*H936</f>
        <v>0</v>
      </c>
      <c r="AR936" s="143" t="s">
        <v>173</v>
      </c>
      <c r="AT936" s="143" t="s">
        <v>168</v>
      </c>
      <c r="AU936" s="143" t="s">
        <v>82</v>
      </c>
      <c r="AY936" s="18" t="s">
        <v>166</v>
      </c>
      <c r="BE936" s="144">
        <f>IF(N936="základní",J936,0)</f>
        <v>0</v>
      </c>
      <c r="BF936" s="144">
        <f>IF(N936="snížená",J936,0)</f>
        <v>0</v>
      </c>
      <c r="BG936" s="144">
        <f>IF(N936="zákl. přenesená",J936,0)</f>
        <v>0</v>
      </c>
      <c r="BH936" s="144">
        <f>IF(N936="sníž. přenesená",J936,0)</f>
        <v>0</v>
      </c>
      <c r="BI936" s="144">
        <f>IF(N936="nulová",J936,0)</f>
        <v>0</v>
      </c>
      <c r="BJ936" s="18" t="s">
        <v>80</v>
      </c>
      <c r="BK936" s="144">
        <f>ROUND(I936*H936,2)</f>
        <v>0</v>
      </c>
      <c r="BL936" s="18" t="s">
        <v>173</v>
      </c>
      <c r="BM936" s="143" t="s">
        <v>3282</v>
      </c>
    </row>
    <row r="937" spans="2:65" s="1" customFormat="1" ht="11.25">
      <c r="B937" s="33"/>
      <c r="D937" s="145" t="s">
        <v>175</v>
      </c>
      <c r="F937" s="146" t="s">
        <v>3283</v>
      </c>
      <c r="I937" s="147"/>
      <c r="L937" s="33"/>
      <c r="M937" s="148"/>
      <c r="T937" s="54"/>
      <c r="AT937" s="18" t="s">
        <v>175</v>
      </c>
      <c r="AU937" s="18" t="s">
        <v>82</v>
      </c>
    </row>
    <row r="938" spans="2:65" s="1" customFormat="1" ht="24.2" customHeight="1">
      <c r="B938" s="33"/>
      <c r="C938" s="132" t="s">
        <v>1337</v>
      </c>
      <c r="D938" s="132" t="s">
        <v>168</v>
      </c>
      <c r="E938" s="133" t="s">
        <v>3284</v>
      </c>
      <c r="F938" s="134" t="s">
        <v>3285</v>
      </c>
      <c r="G938" s="135" t="s">
        <v>307</v>
      </c>
      <c r="H938" s="136">
        <v>4</v>
      </c>
      <c r="I938" s="137"/>
      <c r="J938" s="138">
        <f>ROUND(I938*H938,2)</f>
        <v>0</v>
      </c>
      <c r="K938" s="134" t="s">
        <v>172</v>
      </c>
      <c r="L938" s="33"/>
      <c r="M938" s="139" t="s">
        <v>19</v>
      </c>
      <c r="N938" s="140" t="s">
        <v>43</v>
      </c>
      <c r="P938" s="141">
        <f>O938*H938</f>
        <v>0</v>
      </c>
      <c r="Q938" s="141">
        <v>0.45937</v>
      </c>
      <c r="R938" s="141">
        <f>Q938*H938</f>
        <v>1.83748</v>
      </c>
      <c r="S938" s="141">
        <v>0</v>
      </c>
      <c r="T938" s="142">
        <f>S938*H938</f>
        <v>0</v>
      </c>
      <c r="AR938" s="143" t="s">
        <v>173</v>
      </c>
      <c r="AT938" s="143" t="s">
        <v>168</v>
      </c>
      <c r="AU938" s="143" t="s">
        <v>82</v>
      </c>
      <c r="AY938" s="18" t="s">
        <v>166</v>
      </c>
      <c r="BE938" s="144">
        <f>IF(N938="základní",J938,0)</f>
        <v>0</v>
      </c>
      <c r="BF938" s="144">
        <f>IF(N938="snížená",J938,0)</f>
        <v>0</v>
      </c>
      <c r="BG938" s="144">
        <f>IF(N938="zákl. přenesená",J938,0)</f>
        <v>0</v>
      </c>
      <c r="BH938" s="144">
        <f>IF(N938="sníž. přenesená",J938,0)</f>
        <v>0</v>
      </c>
      <c r="BI938" s="144">
        <f>IF(N938="nulová",J938,0)</f>
        <v>0</v>
      </c>
      <c r="BJ938" s="18" t="s">
        <v>80</v>
      </c>
      <c r="BK938" s="144">
        <f>ROUND(I938*H938,2)</f>
        <v>0</v>
      </c>
      <c r="BL938" s="18" t="s">
        <v>173</v>
      </c>
      <c r="BM938" s="143" t="s">
        <v>3286</v>
      </c>
    </row>
    <row r="939" spans="2:65" s="1" customFormat="1" ht="11.25">
      <c r="B939" s="33"/>
      <c r="D939" s="145" t="s">
        <v>175</v>
      </c>
      <c r="F939" s="146" t="s">
        <v>3287</v>
      </c>
      <c r="I939" s="147"/>
      <c r="L939" s="33"/>
      <c r="M939" s="148"/>
      <c r="T939" s="54"/>
      <c r="AT939" s="18" t="s">
        <v>175</v>
      </c>
      <c r="AU939" s="18" t="s">
        <v>82</v>
      </c>
    </row>
    <row r="940" spans="2:65" s="1" customFormat="1" ht="24.2" customHeight="1">
      <c r="B940" s="33"/>
      <c r="C940" s="132" t="s">
        <v>1342</v>
      </c>
      <c r="D940" s="132" t="s">
        <v>168</v>
      </c>
      <c r="E940" s="133" t="s">
        <v>3288</v>
      </c>
      <c r="F940" s="134" t="s">
        <v>3289</v>
      </c>
      <c r="G940" s="135" t="s">
        <v>3290</v>
      </c>
      <c r="H940" s="136">
        <v>14</v>
      </c>
      <c r="I940" s="137"/>
      <c r="J940" s="138">
        <f>ROUND(I940*H940,2)</f>
        <v>0</v>
      </c>
      <c r="K940" s="134" t="s">
        <v>172</v>
      </c>
      <c r="L940" s="33"/>
      <c r="M940" s="139" t="s">
        <v>19</v>
      </c>
      <c r="N940" s="140" t="s">
        <v>43</v>
      </c>
      <c r="P940" s="141">
        <f>O940*H940</f>
        <v>0</v>
      </c>
      <c r="Q940" s="141">
        <v>3.1E-4</v>
      </c>
      <c r="R940" s="141">
        <f>Q940*H940</f>
        <v>4.3400000000000001E-3</v>
      </c>
      <c r="S940" s="141">
        <v>0</v>
      </c>
      <c r="T940" s="142">
        <f>S940*H940</f>
        <v>0</v>
      </c>
      <c r="AR940" s="143" t="s">
        <v>173</v>
      </c>
      <c r="AT940" s="143" t="s">
        <v>168</v>
      </c>
      <c r="AU940" s="143" t="s">
        <v>82</v>
      </c>
      <c r="AY940" s="18" t="s">
        <v>166</v>
      </c>
      <c r="BE940" s="144">
        <f>IF(N940="základní",J940,0)</f>
        <v>0</v>
      </c>
      <c r="BF940" s="144">
        <f>IF(N940="snížená",J940,0)</f>
        <v>0</v>
      </c>
      <c r="BG940" s="144">
        <f>IF(N940="zákl. přenesená",J940,0)</f>
        <v>0</v>
      </c>
      <c r="BH940" s="144">
        <f>IF(N940="sníž. přenesená",J940,0)</f>
        <v>0</v>
      </c>
      <c r="BI940" s="144">
        <f>IF(N940="nulová",J940,0)</f>
        <v>0</v>
      </c>
      <c r="BJ940" s="18" t="s">
        <v>80</v>
      </c>
      <c r="BK940" s="144">
        <f>ROUND(I940*H940,2)</f>
        <v>0</v>
      </c>
      <c r="BL940" s="18" t="s">
        <v>173</v>
      </c>
      <c r="BM940" s="143" t="s">
        <v>3291</v>
      </c>
    </row>
    <row r="941" spans="2:65" s="1" customFormat="1" ht="11.25">
      <c r="B941" s="33"/>
      <c r="D941" s="145" t="s">
        <v>175</v>
      </c>
      <c r="F941" s="146" t="s">
        <v>3292</v>
      </c>
      <c r="I941" s="147"/>
      <c r="L941" s="33"/>
      <c r="M941" s="148"/>
      <c r="T941" s="54"/>
      <c r="AT941" s="18" t="s">
        <v>175</v>
      </c>
      <c r="AU941" s="18" t="s">
        <v>82</v>
      </c>
    </row>
    <row r="942" spans="2:65" s="12" customFormat="1" ht="11.25">
      <c r="B942" s="149"/>
      <c r="D942" s="150" t="s">
        <v>177</v>
      </c>
      <c r="E942" s="151" t="s">
        <v>19</v>
      </c>
      <c r="F942" s="152" t="s">
        <v>3293</v>
      </c>
      <c r="H942" s="151" t="s">
        <v>19</v>
      </c>
      <c r="I942" s="153"/>
      <c r="L942" s="149"/>
      <c r="M942" s="154"/>
      <c r="T942" s="155"/>
      <c r="AT942" s="151" t="s">
        <v>177</v>
      </c>
      <c r="AU942" s="151" t="s">
        <v>82</v>
      </c>
      <c r="AV942" s="12" t="s">
        <v>80</v>
      </c>
      <c r="AW942" s="12" t="s">
        <v>33</v>
      </c>
      <c r="AX942" s="12" t="s">
        <v>72</v>
      </c>
      <c r="AY942" s="151" t="s">
        <v>166</v>
      </c>
    </row>
    <row r="943" spans="2:65" s="13" customFormat="1" ht="11.25">
      <c r="B943" s="156"/>
      <c r="D943" s="150" t="s">
        <v>177</v>
      </c>
      <c r="E943" s="157" t="s">
        <v>19</v>
      </c>
      <c r="F943" s="158" t="s">
        <v>3294</v>
      </c>
      <c r="H943" s="159">
        <v>11</v>
      </c>
      <c r="I943" s="160"/>
      <c r="L943" s="156"/>
      <c r="M943" s="161"/>
      <c r="T943" s="162"/>
      <c r="AT943" s="157" t="s">
        <v>177</v>
      </c>
      <c r="AU943" s="157" t="s">
        <v>82</v>
      </c>
      <c r="AV943" s="13" t="s">
        <v>82</v>
      </c>
      <c r="AW943" s="13" t="s">
        <v>33</v>
      </c>
      <c r="AX943" s="13" t="s">
        <v>72</v>
      </c>
      <c r="AY943" s="157" t="s">
        <v>166</v>
      </c>
    </row>
    <row r="944" spans="2:65" s="13" customFormat="1" ht="11.25">
      <c r="B944" s="156"/>
      <c r="D944" s="150" t="s">
        <v>177</v>
      </c>
      <c r="E944" s="157" t="s">
        <v>19</v>
      </c>
      <c r="F944" s="158" t="s">
        <v>3295</v>
      </c>
      <c r="H944" s="159">
        <v>3</v>
      </c>
      <c r="I944" s="160"/>
      <c r="L944" s="156"/>
      <c r="M944" s="161"/>
      <c r="T944" s="162"/>
      <c r="AT944" s="157" t="s">
        <v>177</v>
      </c>
      <c r="AU944" s="157" t="s">
        <v>82</v>
      </c>
      <c r="AV944" s="13" t="s">
        <v>82</v>
      </c>
      <c r="AW944" s="13" t="s">
        <v>33</v>
      </c>
      <c r="AX944" s="13" t="s">
        <v>72</v>
      </c>
      <c r="AY944" s="157" t="s">
        <v>166</v>
      </c>
    </row>
    <row r="945" spans="2:65" s="14" customFormat="1" ht="11.25">
      <c r="B945" s="163"/>
      <c r="D945" s="150" t="s">
        <v>177</v>
      </c>
      <c r="E945" s="164" t="s">
        <v>19</v>
      </c>
      <c r="F945" s="165" t="s">
        <v>206</v>
      </c>
      <c r="H945" s="166">
        <v>14</v>
      </c>
      <c r="I945" s="167"/>
      <c r="L945" s="163"/>
      <c r="M945" s="168"/>
      <c r="T945" s="169"/>
      <c r="AT945" s="164" t="s">
        <v>177</v>
      </c>
      <c r="AU945" s="164" t="s">
        <v>82</v>
      </c>
      <c r="AV945" s="14" t="s">
        <v>173</v>
      </c>
      <c r="AW945" s="14" t="s">
        <v>33</v>
      </c>
      <c r="AX945" s="14" t="s">
        <v>80</v>
      </c>
      <c r="AY945" s="164" t="s">
        <v>166</v>
      </c>
    </row>
    <row r="946" spans="2:65" s="1" customFormat="1" ht="24.2" customHeight="1">
      <c r="B946" s="33"/>
      <c r="C946" s="132" t="s">
        <v>1348</v>
      </c>
      <c r="D946" s="132" t="s">
        <v>168</v>
      </c>
      <c r="E946" s="133" t="s">
        <v>3296</v>
      </c>
      <c r="F946" s="134" t="s">
        <v>3297</v>
      </c>
      <c r="G946" s="135" t="s">
        <v>458</v>
      </c>
      <c r="H946" s="136">
        <v>22</v>
      </c>
      <c r="I946" s="137"/>
      <c r="J946" s="138">
        <f>ROUND(I946*H946,2)</f>
        <v>0</v>
      </c>
      <c r="K946" s="134" t="s">
        <v>172</v>
      </c>
      <c r="L946" s="33"/>
      <c r="M946" s="139" t="s">
        <v>19</v>
      </c>
      <c r="N946" s="140" t="s">
        <v>43</v>
      </c>
      <c r="P946" s="141">
        <f>O946*H946</f>
        <v>0</v>
      </c>
      <c r="Q946" s="141">
        <v>0</v>
      </c>
      <c r="R946" s="141">
        <f>Q946*H946</f>
        <v>0</v>
      </c>
      <c r="S946" s="141">
        <v>0</v>
      </c>
      <c r="T946" s="142">
        <f>S946*H946</f>
        <v>0</v>
      </c>
      <c r="AR946" s="143" t="s">
        <v>173</v>
      </c>
      <c r="AT946" s="143" t="s">
        <v>168</v>
      </c>
      <c r="AU946" s="143" t="s">
        <v>82</v>
      </c>
      <c r="AY946" s="18" t="s">
        <v>166</v>
      </c>
      <c r="BE946" s="144">
        <f>IF(N946="základní",J946,0)</f>
        <v>0</v>
      </c>
      <c r="BF946" s="144">
        <f>IF(N946="snížená",J946,0)</f>
        <v>0</v>
      </c>
      <c r="BG946" s="144">
        <f>IF(N946="zákl. přenesená",J946,0)</f>
        <v>0</v>
      </c>
      <c r="BH946" s="144">
        <f>IF(N946="sníž. přenesená",J946,0)</f>
        <v>0</v>
      </c>
      <c r="BI946" s="144">
        <f>IF(N946="nulová",J946,0)</f>
        <v>0</v>
      </c>
      <c r="BJ946" s="18" t="s">
        <v>80</v>
      </c>
      <c r="BK946" s="144">
        <f>ROUND(I946*H946,2)</f>
        <v>0</v>
      </c>
      <c r="BL946" s="18" t="s">
        <v>173</v>
      </c>
      <c r="BM946" s="143" t="s">
        <v>3298</v>
      </c>
    </row>
    <row r="947" spans="2:65" s="1" customFormat="1" ht="11.25">
      <c r="B947" s="33"/>
      <c r="D947" s="145" t="s">
        <v>175</v>
      </c>
      <c r="F947" s="146" t="s">
        <v>3299</v>
      </c>
      <c r="I947" s="147"/>
      <c r="L947" s="33"/>
      <c r="M947" s="148"/>
      <c r="T947" s="54"/>
      <c r="AT947" s="18" t="s">
        <v>175</v>
      </c>
      <c r="AU947" s="18" t="s">
        <v>82</v>
      </c>
    </row>
    <row r="948" spans="2:65" s="1" customFormat="1" ht="24.2" customHeight="1">
      <c r="B948" s="33"/>
      <c r="C948" s="132" t="s">
        <v>1353</v>
      </c>
      <c r="D948" s="132" t="s">
        <v>168</v>
      </c>
      <c r="E948" s="133" t="s">
        <v>3300</v>
      </c>
      <c r="F948" s="134" t="s">
        <v>3301</v>
      </c>
      <c r="G948" s="135" t="s">
        <v>458</v>
      </c>
      <c r="H948" s="136">
        <v>22</v>
      </c>
      <c r="I948" s="137"/>
      <c r="J948" s="138">
        <f>ROUND(I948*H948,2)</f>
        <v>0</v>
      </c>
      <c r="K948" s="134" t="s">
        <v>172</v>
      </c>
      <c r="L948" s="33"/>
      <c r="M948" s="139" t="s">
        <v>19</v>
      </c>
      <c r="N948" s="140" t="s">
        <v>43</v>
      </c>
      <c r="P948" s="141">
        <f>O948*H948</f>
        <v>0</v>
      </c>
      <c r="Q948" s="141">
        <v>0</v>
      </c>
      <c r="R948" s="141">
        <f>Q948*H948</f>
        <v>0</v>
      </c>
      <c r="S948" s="141">
        <v>0</v>
      </c>
      <c r="T948" s="142">
        <f>S948*H948</f>
        <v>0</v>
      </c>
      <c r="AR948" s="143" t="s">
        <v>173</v>
      </c>
      <c r="AT948" s="143" t="s">
        <v>168</v>
      </c>
      <c r="AU948" s="143" t="s">
        <v>82</v>
      </c>
      <c r="AY948" s="18" t="s">
        <v>166</v>
      </c>
      <c r="BE948" s="144">
        <f>IF(N948="základní",J948,0)</f>
        <v>0</v>
      </c>
      <c r="BF948" s="144">
        <f>IF(N948="snížená",J948,0)</f>
        <v>0</v>
      </c>
      <c r="BG948" s="144">
        <f>IF(N948="zákl. přenesená",J948,0)</f>
        <v>0</v>
      </c>
      <c r="BH948" s="144">
        <f>IF(N948="sníž. přenesená",J948,0)</f>
        <v>0</v>
      </c>
      <c r="BI948" s="144">
        <f>IF(N948="nulová",J948,0)</f>
        <v>0</v>
      </c>
      <c r="BJ948" s="18" t="s">
        <v>80</v>
      </c>
      <c r="BK948" s="144">
        <f>ROUND(I948*H948,2)</f>
        <v>0</v>
      </c>
      <c r="BL948" s="18" t="s">
        <v>173</v>
      </c>
      <c r="BM948" s="143" t="s">
        <v>3302</v>
      </c>
    </row>
    <row r="949" spans="2:65" s="1" customFormat="1" ht="11.25">
      <c r="B949" s="33"/>
      <c r="D949" s="145" t="s">
        <v>175</v>
      </c>
      <c r="F949" s="146" t="s">
        <v>3303</v>
      </c>
      <c r="I949" s="147"/>
      <c r="L949" s="33"/>
      <c r="M949" s="148"/>
      <c r="T949" s="54"/>
      <c r="AT949" s="18" t="s">
        <v>175</v>
      </c>
      <c r="AU949" s="18" t="s">
        <v>82</v>
      </c>
    </row>
    <row r="950" spans="2:65" s="1" customFormat="1" ht="21.75" customHeight="1">
      <c r="B950" s="33"/>
      <c r="C950" s="132" t="s">
        <v>1365</v>
      </c>
      <c r="D950" s="132" t="s">
        <v>168</v>
      </c>
      <c r="E950" s="133" t="s">
        <v>3304</v>
      </c>
      <c r="F950" s="134" t="s">
        <v>3305</v>
      </c>
      <c r="G950" s="135" t="s">
        <v>458</v>
      </c>
      <c r="H950" s="136">
        <v>212</v>
      </c>
      <c r="I950" s="137"/>
      <c r="J950" s="138">
        <f>ROUND(I950*H950,2)</f>
        <v>0</v>
      </c>
      <c r="K950" s="134" t="s">
        <v>172</v>
      </c>
      <c r="L950" s="33"/>
      <c r="M950" s="139" t="s">
        <v>19</v>
      </c>
      <c r="N950" s="140" t="s">
        <v>43</v>
      </c>
      <c r="P950" s="141">
        <f>O950*H950</f>
        <v>0</v>
      </c>
      <c r="Q950" s="141">
        <v>0</v>
      </c>
      <c r="R950" s="141">
        <f>Q950*H950</f>
        <v>0</v>
      </c>
      <c r="S950" s="141">
        <v>0</v>
      </c>
      <c r="T950" s="142">
        <f>S950*H950</f>
        <v>0</v>
      </c>
      <c r="AR950" s="143" t="s">
        <v>173</v>
      </c>
      <c r="AT950" s="143" t="s">
        <v>168</v>
      </c>
      <c r="AU950" s="143" t="s">
        <v>82</v>
      </c>
      <c r="AY950" s="18" t="s">
        <v>166</v>
      </c>
      <c r="BE950" s="144">
        <f>IF(N950="základní",J950,0)</f>
        <v>0</v>
      </c>
      <c r="BF950" s="144">
        <f>IF(N950="snížená",J950,0)</f>
        <v>0</v>
      </c>
      <c r="BG950" s="144">
        <f>IF(N950="zákl. přenesená",J950,0)</f>
        <v>0</v>
      </c>
      <c r="BH950" s="144">
        <f>IF(N950="sníž. přenesená",J950,0)</f>
        <v>0</v>
      </c>
      <c r="BI950" s="144">
        <f>IF(N950="nulová",J950,0)</f>
        <v>0</v>
      </c>
      <c r="BJ950" s="18" t="s">
        <v>80</v>
      </c>
      <c r="BK950" s="144">
        <f>ROUND(I950*H950,2)</f>
        <v>0</v>
      </c>
      <c r="BL950" s="18" t="s">
        <v>173</v>
      </c>
      <c r="BM950" s="143" t="s">
        <v>3306</v>
      </c>
    </row>
    <row r="951" spans="2:65" s="1" customFormat="1" ht="11.25">
      <c r="B951" s="33"/>
      <c r="D951" s="145" t="s">
        <v>175</v>
      </c>
      <c r="F951" s="146" t="s">
        <v>3307</v>
      </c>
      <c r="I951" s="147"/>
      <c r="L951" s="33"/>
      <c r="M951" s="148"/>
      <c r="T951" s="54"/>
      <c r="AT951" s="18" t="s">
        <v>175</v>
      </c>
      <c r="AU951" s="18" t="s">
        <v>82</v>
      </c>
    </row>
    <row r="952" spans="2:65" s="1" customFormat="1" ht="24.2" customHeight="1">
      <c r="B952" s="33"/>
      <c r="C952" s="132" t="s">
        <v>1371</v>
      </c>
      <c r="D952" s="132" t="s">
        <v>168</v>
      </c>
      <c r="E952" s="133" t="s">
        <v>3308</v>
      </c>
      <c r="F952" s="134" t="s">
        <v>3309</v>
      </c>
      <c r="G952" s="135" t="s">
        <v>458</v>
      </c>
      <c r="H952" s="136">
        <v>212</v>
      </c>
      <c r="I952" s="137"/>
      <c r="J952" s="138">
        <f>ROUND(I952*H952,2)</f>
        <v>0</v>
      </c>
      <c r="K952" s="134" t="s">
        <v>172</v>
      </c>
      <c r="L952" s="33"/>
      <c r="M952" s="139" t="s">
        <v>19</v>
      </c>
      <c r="N952" s="140" t="s">
        <v>43</v>
      </c>
      <c r="P952" s="141">
        <f>O952*H952</f>
        <v>0</v>
      </c>
      <c r="Q952" s="141">
        <v>1.0000000000000001E-5</v>
      </c>
      <c r="R952" s="141">
        <f>Q952*H952</f>
        <v>2.1200000000000004E-3</v>
      </c>
      <c r="S952" s="141">
        <v>0</v>
      </c>
      <c r="T952" s="142">
        <f>S952*H952</f>
        <v>0</v>
      </c>
      <c r="AR952" s="143" t="s">
        <v>173</v>
      </c>
      <c r="AT952" s="143" t="s">
        <v>168</v>
      </c>
      <c r="AU952" s="143" t="s">
        <v>82</v>
      </c>
      <c r="AY952" s="18" t="s">
        <v>166</v>
      </c>
      <c r="BE952" s="144">
        <f>IF(N952="základní",J952,0)</f>
        <v>0</v>
      </c>
      <c r="BF952" s="144">
        <f>IF(N952="snížená",J952,0)</f>
        <v>0</v>
      </c>
      <c r="BG952" s="144">
        <f>IF(N952="zákl. přenesená",J952,0)</f>
        <v>0</v>
      </c>
      <c r="BH952" s="144">
        <f>IF(N952="sníž. přenesená",J952,0)</f>
        <v>0</v>
      </c>
      <c r="BI952" s="144">
        <f>IF(N952="nulová",J952,0)</f>
        <v>0</v>
      </c>
      <c r="BJ952" s="18" t="s">
        <v>80</v>
      </c>
      <c r="BK952" s="144">
        <f>ROUND(I952*H952,2)</f>
        <v>0</v>
      </c>
      <c r="BL952" s="18" t="s">
        <v>173</v>
      </c>
      <c r="BM952" s="143" t="s">
        <v>3310</v>
      </c>
    </row>
    <row r="953" spans="2:65" s="1" customFormat="1" ht="11.25">
      <c r="B953" s="33"/>
      <c r="D953" s="145" t="s">
        <v>175</v>
      </c>
      <c r="F953" s="146" t="s">
        <v>3311</v>
      </c>
      <c r="I953" s="147"/>
      <c r="L953" s="33"/>
      <c r="M953" s="148"/>
      <c r="T953" s="54"/>
      <c r="AT953" s="18" t="s">
        <v>175</v>
      </c>
      <c r="AU953" s="18" t="s">
        <v>82</v>
      </c>
    </row>
    <row r="954" spans="2:65" s="1" customFormat="1" ht="33" customHeight="1">
      <c r="B954" s="33"/>
      <c r="C954" s="132" t="s">
        <v>1379</v>
      </c>
      <c r="D954" s="132" t="s">
        <v>168</v>
      </c>
      <c r="E954" s="133" t="s">
        <v>3312</v>
      </c>
      <c r="F954" s="134" t="s">
        <v>3313</v>
      </c>
      <c r="G954" s="135" t="s">
        <v>307</v>
      </c>
      <c r="H954" s="136">
        <v>2</v>
      </c>
      <c r="I954" s="137"/>
      <c r="J954" s="138">
        <f>ROUND(I954*H954,2)</f>
        <v>0</v>
      </c>
      <c r="K954" s="134" t="s">
        <v>172</v>
      </c>
      <c r="L954" s="33"/>
      <c r="M954" s="139" t="s">
        <v>19</v>
      </c>
      <c r="N954" s="140" t="s">
        <v>43</v>
      </c>
      <c r="P954" s="141">
        <f>O954*H954</f>
        <v>0</v>
      </c>
      <c r="Q954" s="141">
        <v>0.47094000000000003</v>
      </c>
      <c r="R954" s="141">
        <f>Q954*H954</f>
        <v>0.94188000000000005</v>
      </c>
      <c r="S954" s="141">
        <v>0</v>
      </c>
      <c r="T954" s="142">
        <f>S954*H954</f>
        <v>0</v>
      </c>
      <c r="AR954" s="143" t="s">
        <v>173</v>
      </c>
      <c r="AT954" s="143" t="s">
        <v>168</v>
      </c>
      <c r="AU954" s="143" t="s">
        <v>82</v>
      </c>
      <c r="AY954" s="18" t="s">
        <v>166</v>
      </c>
      <c r="BE954" s="144">
        <f>IF(N954="základní",J954,0)</f>
        <v>0</v>
      </c>
      <c r="BF954" s="144">
        <f>IF(N954="snížená",J954,0)</f>
        <v>0</v>
      </c>
      <c r="BG954" s="144">
        <f>IF(N954="zákl. přenesená",J954,0)</f>
        <v>0</v>
      </c>
      <c r="BH954" s="144">
        <f>IF(N954="sníž. přenesená",J954,0)</f>
        <v>0</v>
      </c>
      <c r="BI954" s="144">
        <f>IF(N954="nulová",J954,0)</f>
        <v>0</v>
      </c>
      <c r="BJ954" s="18" t="s">
        <v>80</v>
      </c>
      <c r="BK954" s="144">
        <f>ROUND(I954*H954,2)</f>
        <v>0</v>
      </c>
      <c r="BL954" s="18" t="s">
        <v>173</v>
      </c>
      <c r="BM954" s="143" t="s">
        <v>3314</v>
      </c>
    </row>
    <row r="955" spans="2:65" s="1" customFormat="1" ht="11.25">
      <c r="B955" s="33"/>
      <c r="D955" s="145" t="s">
        <v>175</v>
      </c>
      <c r="F955" s="146" t="s">
        <v>3315</v>
      </c>
      <c r="I955" s="147"/>
      <c r="L955" s="33"/>
      <c r="M955" s="148"/>
      <c r="T955" s="54"/>
      <c r="AT955" s="18" t="s">
        <v>175</v>
      </c>
      <c r="AU955" s="18" t="s">
        <v>82</v>
      </c>
    </row>
    <row r="956" spans="2:65" s="1" customFormat="1" ht="44.25" customHeight="1">
      <c r="B956" s="33"/>
      <c r="C956" s="132" t="s">
        <v>1384</v>
      </c>
      <c r="D956" s="132" t="s">
        <v>168</v>
      </c>
      <c r="E956" s="133" t="s">
        <v>3316</v>
      </c>
      <c r="F956" s="134" t="s">
        <v>3317</v>
      </c>
      <c r="G956" s="135" t="s">
        <v>307</v>
      </c>
      <c r="H956" s="136">
        <v>1</v>
      </c>
      <c r="I956" s="137"/>
      <c r="J956" s="138">
        <f>ROUND(I956*H956,2)</f>
        <v>0</v>
      </c>
      <c r="K956" s="134" t="s">
        <v>172</v>
      </c>
      <c r="L956" s="33"/>
      <c r="M956" s="139" t="s">
        <v>19</v>
      </c>
      <c r="N956" s="140" t="s">
        <v>43</v>
      </c>
      <c r="P956" s="141">
        <f>O956*H956</f>
        <v>0</v>
      </c>
      <c r="Q956" s="141">
        <v>0.1056</v>
      </c>
      <c r="R956" s="141">
        <f>Q956*H956</f>
        <v>0.1056</v>
      </c>
      <c r="S956" s="141">
        <v>0</v>
      </c>
      <c r="T956" s="142">
        <f>S956*H956</f>
        <v>0</v>
      </c>
      <c r="AR956" s="143" t="s">
        <v>173</v>
      </c>
      <c r="AT956" s="143" t="s">
        <v>168</v>
      </c>
      <c r="AU956" s="143" t="s">
        <v>82</v>
      </c>
      <c r="AY956" s="18" t="s">
        <v>166</v>
      </c>
      <c r="BE956" s="144">
        <f>IF(N956="základní",J956,0)</f>
        <v>0</v>
      </c>
      <c r="BF956" s="144">
        <f>IF(N956="snížená",J956,0)</f>
        <v>0</v>
      </c>
      <c r="BG956" s="144">
        <f>IF(N956="zákl. přenesená",J956,0)</f>
        <v>0</v>
      </c>
      <c r="BH956" s="144">
        <f>IF(N956="sníž. přenesená",J956,0)</f>
        <v>0</v>
      </c>
      <c r="BI956" s="144">
        <f>IF(N956="nulová",J956,0)</f>
        <v>0</v>
      </c>
      <c r="BJ956" s="18" t="s">
        <v>80</v>
      </c>
      <c r="BK956" s="144">
        <f>ROUND(I956*H956,2)</f>
        <v>0</v>
      </c>
      <c r="BL956" s="18" t="s">
        <v>173</v>
      </c>
      <c r="BM956" s="143" t="s">
        <v>3318</v>
      </c>
    </row>
    <row r="957" spans="2:65" s="1" customFormat="1" ht="11.25">
      <c r="B957" s="33"/>
      <c r="D957" s="145" t="s">
        <v>175</v>
      </c>
      <c r="F957" s="146" t="s">
        <v>3319</v>
      </c>
      <c r="I957" s="147"/>
      <c r="L957" s="33"/>
      <c r="M957" s="148"/>
      <c r="T957" s="54"/>
      <c r="AT957" s="18" t="s">
        <v>175</v>
      </c>
      <c r="AU957" s="18" t="s">
        <v>82</v>
      </c>
    </row>
    <row r="958" spans="2:65" s="12" customFormat="1" ht="11.25">
      <c r="B958" s="149"/>
      <c r="D958" s="150" t="s">
        <v>177</v>
      </c>
      <c r="E958" s="151" t="s">
        <v>19</v>
      </c>
      <c r="F958" s="152" t="s">
        <v>2714</v>
      </c>
      <c r="H958" s="151" t="s">
        <v>19</v>
      </c>
      <c r="I958" s="153"/>
      <c r="L958" s="149"/>
      <c r="M958" s="154"/>
      <c r="T958" s="155"/>
      <c r="AT958" s="151" t="s">
        <v>177</v>
      </c>
      <c r="AU958" s="151" t="s">
        <v>82</v>
      </c>
      <c r="AV958" s="12" t="s">
        <v>80</v>
      </c>
      <c r="AW958" s="12" t="s">
        <v>33</v>
      </c>
      <c r="AX958" s="12" t="s">
        <v>72</v>
      </c>
      <c r="AY958" s="151" t="s">
        <v>166</v>
      </c>
    </row>
    <row r="959" spans="2:65" s="13" customFormat="1" ht="11.25">
      <c r="B959" s="156"/>
      <c r="D959" s="150" t="s">
        <v>177</v>
      </c>
      <c r="E959" s="157" t="s">
        <v>19</v>
      </c>
      <c r="F959" s="158" t="s">
        <v>3320</v>
      </c>
      <c r="H959" s="159">
        <v>1</v>
      </c>
      <c r="I959" s="160"/>
      <c r="L959" s="156"/>
      <c r="M959" s="161"/>
      <c r="T959" s="162"/>
      <c r="AT959" s="157" t="s">
        <v>177</v>
      </c>
      <c r="AU959" s="157" t="s">
        <v>82</v>
      </c>
      <c r="AV959" s="13" t="s">
        <v>82</v>
      </c>
      <c r="AW959" s="13" t="s">
        <v>33</v>
      </c>
      <c r="AX959" s="13" t="s">
        <v>80</v>
      </c>
      <c r="AY959" s="157" t="s">
        <v>166</v>
      </c>
    </row>
    <row r="960" spans="2:65" s="1" customFormat="1" ht="37.9" customHeight="1">
      <c r="B960" s="33"/>
      <c r="C960" s="132" t="s">
        <v>1390</v>
      </c>
      <c r="D960" s="132" t="s">
        <v>168</v>
      </c>
      <c r="E960" s="133" t="s">
        <v>3321</v>
      </c>
      <c r="F960" s="134" t="s">
        <v>3322</v>
      </c>
      <c r="G960" s="135" t="s">
        <v>307</v>
      </c>
      <c r="H960" s="136">
        <v>3</v>
      </c>
      <c r="I960" s="137"/>
      <c r="J960" s="138">
        <f>ROUND(I960*H960,2)</f>
        <v>0</v>
      </c>
      <c r="K960" s="134" t="s">
        <v>172</v>
      </c>
      <c r="L960" s="33"/>
      <c r="M960" s="139" t="s">
        <v>19</v>
      </c>
      <c r="N960" s="140" t="s">
        <v>43</v>
      </c>
      <c r="P960" s="141">
        <f>O960*H960</f>
        <v>0</v>
      </c>
      <c r="Q960" s="141">
        <v>0.11045000000000001</v>
      </c>
      <c r="R960" s="141">
        <f>Q960*H960</f>
        <v>0.33135000000000003</v>
      </c>
      <c r="S960" s="141">
        <v>0</v>
      </c>
      <c r="T960" s="142">
        <f>S960*H960</f>
        <v>0</v>
      </c>
      <c r="AR960" s="143" t="s">
        <v>173</v>
      </c>
      <c r="AT960" s="143" t="s">
        <v>168</v>
      </c>
      <c r="AU960" s="143" t="s">
        <v>82</v>
      </c>
      <c r="AY960" s="18" t="s">
        <v>166</v>
      </c>
      <c r="BE960" s="144">
        <f>IF(N960="základní",J960,0)</f>
        <v>0</v>
      </c>
      <c r="BF960" s="144">
        <f>IF(N960="snížená",J960,0)</f>
        <v>0</v>
      </c>
      <c r="BG960" s="144">
        <f>IF(N960="zákl. přenesená",J960,0)</f>
        <v>0</v>
      </c>
      <c r="BH960" s="144">
        <f>IF(N960="sníž. přenesená",J960,0)</f>
        <v>0</v>
      </c>
      <c r="BI960" s="144">
        <f>IF(N960="nulová",J960,0)</f>
        <v>0</v>
      </c>
      <c r="BJ960" s="18" t="s">
        <v>80</v>
      </c>
      <c r="BK960" s="144">
        <f>ROUND(I960*H960,2)</f>
        <v>0</v>
      </c>
      <c r="BL960" s="18" t="s">
        <v>173</v>
      </c>
      <c r="BM960" s="143" t="s">
        <v>3323</v>
      </c>
    </row>
    <row r="961" spans="2:65" s="1" customFormat="1" ht="11.25">
      <c r="B961" s="33"/>
      <c r="D961" s="145" t="s">
        <v>175</v>
      </c>
      <c r="F961" s="146" t="s">
        <v>3324</v>
      </c>
      <c r="I961" s="147"/>
      <c r="L961" s="33"/>
      <c r="M961" s="148"/>
      <c r="T961" s="54"/>
      <c r="AT961" s="18" t="s">
        <v>175</v>
      </c>
      <c r="AU961" s="18" t="s">
        <v>82</v>
      </c>
    </row>
    <row r="962" spans="2:65" s="12" customFormat="1" ht="11.25">
      <c r="B962" s="149"/>
      <c r="D962" s="150" t="s">
        <v>177</v>
      </c>
      <c r="E962" s="151" t="s">
        <v>19</v>
      </c>
      <c r="F962" s="152" t="s">
        <v>192</v>
      </c>
      <c r="H962" s="151" t="s">
        <v>19</v>
      </c>
      <c r="I962" s="153"/>
      <c r="L962" s="149"/>
      <c r="M962" s="154"/>
      <c r="T962" s="155"/>
      <c r="AT962" s="151" t="s">
        <v>177</v>
      </c>
      <c r="AU962" s="151" t="s">
        <v>82</v>
      </c>
      <c r="AV962" s="12" t="s">
        <v>80</v>
      </c>
      <c r="AW962" s="12" t="s">
        <v>33</v>
      </c>
      <c r="AX962" s="12" t="s">
        <v>72</v>
      </c>
      <c r="AY962" s="151" t="s">
        <v>166</v>
      </c>
    </row>
    <row r="963" spans="2:65" s="12" customFormat="1" ht="11.25">
      <c r="B963" s="149"/>
      <c r="D963" s="150" t="s">
        <v>177</v>
      </c>
      <c r="E963" s="151" t="s">
        <v>19</v>
      </c>
      <c r="F963" s="152" t="s">
        <v>2510</v>
      </c>
      <c r="H963" s="151" t="s">
        <v>19</v>
      </c>
      <c r="I963" s="153"/>
      <c r="L963" s="149"/>
      <c r="M963" s="154"/>
      <c r="T963" s="155"/>
      <c r="AT963" s="151" t="s">
        <v>177</v>
      </c>
      <c r="AU963" s="151" t="s">
        <v>82</v>
      </c>
      <c r="AV963" s="12" t="s">
        <v>80</v>
      </c>
      <c r="AW963" s="12" t="s">
        <v>33</v>
      </c>
      <c r="AX963" s="12" t="s">
        <v>72</v>
      </c>
      <c r="AY963" s="151" t="s">
        <v>166</v>
      </c>
    </row>
    <row r="964" spans="2:65" s="13" customFormat="1" ht="11.25">
      <c r="B964" s="156"/>
      <c r="D964" s="150" t="s">
        <v>177</v>
      </c>
      <c r="E964" s="157" t="s">
        <v>19</v>
      </c>
      <c r="F964" s="158" t="s">
        <v>185</v>
      </c>
      <c r="H964" s="159">
        <v>3</v>
      </c>
      <c r="I964" s="160"/>
      <c r="L964" s="156"/>
      <c r="M964" s="161"/>
      <c r="T964" s="162"/>
      <c r="AT964" s="157" t="s">
        <v>177</v>
      </c>
      <c r="AU964" s="157" t="s">
        <v>82</v>
      </c>
      <c r="AV964" s="13" t="s">
        <v>82</v>
      </c>
      <c r="AW964" s="13" t="s">
        <v>33</v>
      </c>
      <c r="AX964" s="13" t="s">
        <v>80</v>
      </c>
      <c r="AY964" s="157" t="s">
        <v>166</v>
      </c>
    </row>
    <row r="965" spans="2:65" s="1" customFormat="1" ht="44.25" customHeight="1">
      <c r="B965" s="33"/>
      <c r="C965" s="132" t="s">
        <v>1394</v>
      </c>
      <c r="D965" s="132" t="s">
        <v>168</v>
      </c>
      <c r="E965" s="133" t="s">
        <v>3325</v>
      </c>
      <c r="F965" s="134" t="s">
        <v>3326</v>
      </c>
      <c r="G965" s="135" t="s">
        <v>307</v>
      </c>
      <c r="H965" s="136">
        <v>8</v>
      </c>
      <c r="I965" s="137"/>
      <c r="J965" s="138">
        <f>ROUND(I965*H965,2)</f>
        <v>0</v>
      </c>
      <c r="K965" s="134" t="s">
        <v>172</v>
      </c>
      <c r="L965" s="33"/>
      <c r="M965" s="139" t="s">
        <v>19</v>
      </c>
      <c r="N965" s="140" t="s">
        <v>43</v>
      </c>
      <c r="P965" s="141">
        <f>O965*H965</f>
        <v>0</v>
      </c>
      <c r="Q965" s="141">
        <v>0.11045000000000001</v>
      </c>
      <c r="R965" s="141">
        <f>Q965*H965</f>
        <v>0.88360000000000005</v>
      </c>
      <c r="S965" s="141">
        <v>0</v>
      </c>
      <c r="T965" s="142">
        <f>S965*H965</f>
        <v>0</v>
      </c>
      <c r="AR965" s="143" t="s">
        <v>173</v>
      </c>
      <c r="AT965" s="143" t="s">
        <v>168</v>
      </c>
      <c r="AU965" s="143" t="s">
        <v>82</v>
      </c>
      <c r="AY965" s="18" t="s">
        <v>166</v>
      </c>
      <c r="BE965" s="144">
        <f>IF(N965="základní",J965,0)</f>
        <v>0</v>
      </c>
      <c r="BF965" s="144">
        <f>IF(N965="snížená",J965,0)</f>
        <v>0</v>
      </c>
      <c r="BG965" s="144">
        <f>IF(N965="zákl. přenesená",J965,0)</f>
        <v>0</v>
      </c>
      <c r="BH965" s="144">
        <f>IF(N965="sníž. přenesená",J965,0)</f>
        <v>0</v>
      </c>
      <c r="BI965" s="144">
        <f>IF(N965="nulová",J965,0)</f>
        <v>0</v>
      </c>
      <c r="BJ965" s="18" t="s">
        <v>80</v>
      </c>
      <c r="BK965" s="144">
        <f>ROUND(I965*H965,2)</f>
        <v>0</v>
      </c>
      <c r="BL965" s="18" t="s">
        <v>173</v>
      </c>
      <c r="BM965" s="143" t="s">
        <v>3327</v>
      </c>
    </row>
    <row r="966" spans="2:65" s="1" customFormat="1" ht="11.25">
      <c r="B966" s="33"/>
      <c r="D966" s="145" t="s">
        <v>175</v>
      </c>
      <c r="F966" s="146" t="s">
        <v>3328</v>
      </c>
      <c r="I966" s="147"/>
      <c r="L966" s="33"/>
      <c r="M966" s="148"/>
      <c r="T966" s="54"/>
      <c r="AT966" s="18" t="s">
        <v>175</v>
      </c>
      <c r="AU966" s="18" t="s">
        <v>82</v>
      </c>
    </row>
    <row r="967" spans="2:65" s="12" customFormat="1" ht="11.25">
      <c r="B967" s="149"/>
      <c r="D967" s="150" t="s">
        <v>177</v>
      </c>
      <c r="E967" s="151" t="s">
        <v>19</v>
      </c>
      <c r="F967" s="152" t="s">
        <v>192</v>
      </c>
      <c r="H967" s="151" t="s">
        <v>19</v>
      </c>
      <c r="I967" s="153"/>
      <c r="L967" s="149"/>
      <c r="M967" s="154"/>
      <c r="T967" s="155"/>
      <c r="AT967" s="151" t="s">
        <v>177</v>
      </c>
      <c r="AU967" s="151" t="s">
        <v>82</v>
      </c>
      <c r="AV967" s="12" t="s">
        <v>80</v>
      </c>
      <c r="AW967" s="12" t="s">
        <v>33</v>
      </c>
      <c r="AX967" s="12" t="s">
        <v>72</v>
      </c>
      <c r="AY967" s="151" t="s">
        <v>166</v>
      </c>
    </row>
    <row r="968" spans="2:65" s="12" customFormat="1" ht="11.25">
      <c r="B968" s="149"/>
      <c r="D968" s="150" t="s">
        <v>177</v>
      </c>
      <c r="E968" s="151" t="s">
        <v>19</v>
      </c>
      <c r="F968" s="152" t="s">
        <v>2510</v>
      </c>
      <c r="H968" s="151" t="s">
        <v>19</v>
      </c>
      <c r="I968" s="153"/>
      <c r="L968" s="149"/>
      <c r="M968" s="154"/>
      <c r="T968" s="155"/>
      <c r="AT968" s="151" t="s">
        <v>177</v>
      </c>
      <c r="AU968" s="151" t="s">
        <v>82</v>
      </c>
      <c r="AV968" s="12" t="s">
        <v>80</v>
      </c>
      <c r="AW968" s="12" t="s">
        <v>33</v>
      </c>
      <c r="AX968" s="12" t="s">
        <v>72</v>
      </c>
      <c r="AY968" s="151" t="s">
        <v>166</v>
      </c>
    </row>
    <row r="969" spans="2:65" s="13" customFormat="1" ht="11.25">
      <c r="B969" s="156"/>
      <c r="D969" s="150" t="s">
        <v>177</v>
      </c>
      <c r="E969" s="157" t="s">
        <v>19</v>
      </c>
      <c r="F969" s="158" t="s">
        <v>233</v>
      </c>
      <c r="H969" s="159">
        <v>8</v>
      </c>
      <c r="I969" s="160"/>
      <c r="L969" s="156"/>
      <c r="M969" s="161"/>
      <c r="T969" s="162"/>
      <c r="AT969" s="157" t="s">
        <v>177</v>
      </c>
      <c r="AU969" s="157" t="s">
        <v>82</v>
      </c>
      <c r="AV969" s="13" t="s">
        <v>82</v>
      </c>
      <c r="AW969" s="13" t="s">
        <v>33</v>
      </c>
      <c r="AX969" s="13" t="s">
        <v>80</v>
      </c>
      <c r="AY969" s="157" t="s">
        <v>166</v>
      </c>
    </row>
    <row r="970" spans="2:65" s="1" customFormat="1" ht="44.25" customHeight="1">
      <c r="B970" s="33"/>
      <c r="C970" s="132" t="s">
        <v>1405</v>
      </c>
      <c r="D970" s="132" t="s">
        <v>168</v>
      </c>
      <c r="E970" s="133" t="s">
        <v>3329</v>
      </c>
      <c r="F970" s="134" t="s">
        <v>3330</v>
      </c>
      <c r="G970" s="135" t="s">
        <v>307</v>
      </c>
      <c r="H970" s="136">
        <v>1</v>
      </c>
      <c r="I970" s="137"/>
      <c r="J970" s="138">
        <f>ROUND(I970*H970,2)</f>
        <v>0</v>
      </c>
      <c r="K970" s="134" t="s">
        <v>172</v>
      </c>
      <c r="L970" s="33"/>
      <c r="M970" s="139" t="s">
        <v>19</v>
      </c>
      <c r="N970" s="140" t="s">
        <v>43</v>
      </c>
      <c r="P970" s="141">
        <f>O970*H970</f>
        <v>0</v>
      </c>
      <c r="Q970" s="141">
        <v>0.11337999999999999</v>
      </c>
      <c r="R970" s="141">
        <f>Q970*H970</f>
        <v>0.11337999999999999</v>
      </c>
      <c r="S970" s="141">
        <v>0</v>
      </c>
      <c r="T970" s="142">
        <f>S970*H970</f>
        <v>0</v>
      </c>
      <c r="AR970" s="143" t="s">
        <v>173</v>
      </c>
      <c r="AT970" s="143" t="s">
        <v>168</v>
      </c>
      <c r="AU970" s="143" t="s">
        <v>82</v>
      </c>
      <c r="AY970" s="18" t="s">
        <v>166</v>
      </c>
      <c r="BE970" s="144">
        <f>IF(N970="základní",J970,0)</f>
        <v>0</v>
      </c>
      <c r="BF970" s="144">
        <f>IF(N970="snížená",J970,0)</f>
        <v>0</v>
      </c>
      <c r="BG970" s="144">
        <f>IF(N970="zákl. přenesená",J970,0)</f>
        <v>0</v>
      </c>
      <c r="BH970" s="144">
        <f>IF(N970="sníž. přenesená",J970,0)</f>
        <v>0</v>
      </c>
      <c r="BI970" s="144">
        <f>IF(N970="nulová",J970,0)</f>
        <v>0</v>
      </c>
      <c r="BJ970" s="18" t="s">
        <v>80</v>
      </c>
      <c r="BK970" s="144">
        <f>ROUND(I970*H970,2)</f>
        <v>0</v>
      </c>
      <c r="BL970" s="18" t="s">
        <v>173</v>
      </c>
      <c r="BM970" s="143" t="s">
        <v>3331</v>
      </c>
    </row>
    <row r="971" spans="2:65" s="1" customFormat="1" ht="11.25">
      <c r="B971" s="33"/>
      <c r="D971" s="145" t="s">
        <v>175</v>
      </c>
      <c r="F971" s="146" t="s">
        <v>3332</v>
      </c>
      <c r="I971" s="147"/>
      <c r="L971" s="33"/>
      <c r="M971" s="148"/>
      <c r="T971" s="54"/>
      <c r="AT971" s="18" t="s">
        <v>175</v>
      </c>
      <c r="AU971" s="18" t="s">
        <v>82</v>
      </c>
    </row>
    <row r="972" spans="2:65" s="12" customFormat="1" ht="11.25">
      <c r="B972" s="149"/>
      <c r="D972" s="150" t="s">
        <v>177</v>
      </c>
      <c r="E972" s="151" t="s">
        <v>19</v>
      </c>
      <c r="F972" s="152" t="s">
        <v>192</v>
      </c>
      <c r="H972" s="151" t="s">
        <v>19</v>
      </c>
      <c r="I972" s="153"/>
      <c r="L972" s="149"/>
      <c r="M972" s="154"/>
      <c r="T972" s="155"/>
      <c r="AT972" s="151" t="s">
        <v>177</v>
      </c>
      <c r="AU972" s="151" t="s">
        <v>82</v>
      </c>
      <c r="AV972" s="12" t="s">
        <v>80</v>
      </c>
      <c r="AW972" s="12" t="s">
        <v>33</v>
      </c>
      <c r="AX972" s="12" t="s">
        <v>72</v>
      </c>
      <c r="AY972" s="151" t="s">
        <v>166</v>
      </c>
    </row>
    <row r="973" spans="2:65" s="12" customFormat="1" ht="11.25">
      <c r="B973" s="149"/>
      <c r="D973" s="150" t="s">
        <v>177</v>
      </c>
      <c r="E973" s="151" t="s">
        <v>19</v>
      </c>
      <c r="F973" s="152" t="s">
        <v>2510</v>
      </c>
      <c r="H973" s="151" t="s">
        <v>19</v>
      </c>
      <c r="I973" s="153"/>
      <c r="L973" s="149"/>
      <c r="M973" s="154"/>
      <c r="T973" s="155"/>
      <c r="AT973" s="151" t="s">
        <v>177</v>
      </c>
      <c r="AU973" s="151" t="s">
        <v>82</v>
      </c>
      <c r="AV973" s="12" t="s">
        <v>80</v>
      </c>
      <c r="AW973" s="12" t="s">
        <v>33</v>
      </c>
      <c r="AX973" s="12" t="s">
        <v>72</v>
      </c>
      <c r="AY973" s="151" t="s">
        <v>166</v>
      </c>
    </row>
    <row r="974" spans="2:65" s="13" customFormat="1" ht="11.25">
      <c r="B974" s="156"/>
      <c r="D974" s="150" t="s">
        <v>177</v>
      </c>
      <c r="E974" s="157" t="s">
        <v>19</v>
      </c>
      <c r="F974" s="158" t="s">
        <v>80</v>
      </c>
      <c r="H974" s="159">
        <v>1</v>
      </c>
      <c r="I974" s="160"/>
      <c r="L974" s="156"/>
      <c r="M974" s="161"/>
      <c r="T974" s="162"/>
      <c r="AT974" s="157" t="s">
        <v>177</v>
      </c>
      <c r="AU974" s="157" t="s">
        <v>82</v>
      </c>
      <c r="AV974" s="13" t="s">
        <v>82</v>
      </c>
      <c r="AW974" s="13" t="s">
        <v>33</v>
      </c>
      <c r="AX974" s="13" t="s">
        <v>80</v>
      </c>
      <c r="AY974" s="157" t="s">
        <v>166</v>
      </c>
    </row>
    <row r="975" spans="2:65" s="1" customFormat="1" ht="37.9" customHeight="1">
      <c r="B975" s="33"/>
      <c r="C975" s="132" t="s">
        <v>1412</v>
      </c>
      <c r="D975" s="132" t="s">
        <v>168</v>
      </c>
      <c r="E975" s="133" t="s">
        <v>3333</v>
      </c>
      <c r="F975" s="134" t="s">
        <v>3334</v>
      </c>
      <c r="G975" s="135" t="s">
        <v>307</v>
      </c>
      <c r="H975" s="136">
        <v>11</v>
      </c>
      <c r="I975" s="137"/>
      <c r="J975" s="138">
        <f>ROUND(I975*H975,2)</f>
        <v>0</v>
      </c>
      <c r="K975" s="134" t="s">
        <v>172</v>
      </c>
      <c r="L975" s="33"/>
      <c r="M975" s="139" t="s">
        <v>19</v>
      </c>
      <c r="N975" s="140" t="s">
        <v>43</v>
      </c>
      <c r="P975" s="141">
        <f>O975*H975</f>
        <v>0</v>
      </c>
      <c r="Q975" s="141">
        <v>3.637E-2</v>
      </c>
      <c r="R975" s="141">
        <f>Q975*H975</f>
        <v>0.40006999999999998</v>
      </c>
      <c r="S975" s="141">
        <v>0</v>
      </c>
      <c r="T975" s="142">
        <f>S975*H975</f>
        <v>0</v>
      </c>
      <c r="AR975" s="143" t="s">
        <v>173</v>
      </c>
      <c r="AT975" s="143" t="s">
        <v>168</v>
      </c>
      <c r="AU975" s="143" t="s">
        <v>82</v>
      </c>
      <c r="AY975" s="18" t="s">
        <v>166</v>
      </c>
      <c r="BE975" s="144">
        <f>IF(N975="základní",J975,0)</f>
        <v>0</v>
      </c>
      <c r="BF975" s="144">
        <f>IF(N975="snížená",J975,0)</f>
        <v>0</v>
      </c>
      <c r="BG975" s="144">
        <f>IF(N975="zákl. přenesená",J975,0)</f>
        <v>0</v>
      </c>
      <c r="BH975" s="144">
        <f>IF(N975="sníž. přenesená",J975,0)</f>
        <v>0</v>
      </c>
      <c r="BI975" s="144">
        <f>IF(N975="nulová",J975,0)</f>
        <v>0</v>
      </c>
      <c r="BJ975" s="18" t="s">
        <v>80</v>
      </c>
      <c r="BK975" s="144">
        <f>ROUND(I975*H975,2)</f>
        <v>0</v>
      </c>
      <c r="BL975" s="18" t="s">
        <v>173</v>
      </c>
      <c r="BM975" s="143" t="s">
        <v>3335</v>
      </c>
    </row>
    <row r="976" spans="2:65" s="1" customFormat="1" ht="11.25">
      <c r="B976" s="33"/>
      <c r="D976" s="145" t="s">
        <v>175</v>
      </c>
      <c r="F976" s="146" t="s">
        <v>3336</v>
      </c>
      <c r="I976" s="147"/>
      <c r="L976" s="33"/>
      <c r="M976" s="148"/>
      <c r="T976" s="54"/>
      <c r="AT976" s="18" t="s">
        <v>175</v>
      </c>
      <c r="AU976" s="18" t="s">
        <v>82</v>
      </c>
    </row>
    <row r="977" spans="2:65" s="12" customFormat="1" ht="11.25">
      <c r="B977" s="149"/>
      <c r="D977" s="150" t="s">
        <v>177</v>
      </c>
      <c r="E977" s="151" t="s">
        <v>19</v>
      </c>
      <c r="F977" s="152" t="s">
        <v>2714</v>
      </c>
      <c r="H977" s="151" t="s">
        <v>19</v>
      </c>
      <c r="I977" s="153"/>
      <c r="L977" s="149"/>
      <c r="M977" s="154"/>
      <c r="T977" s="155"/>
      <c r="AT977" s="151" t="s">
        <v>177</v>
      </c>
      <c r="AU977" s="151" t="s">
        <v>82</v>
      </c>
      <c r="AV977" s="12" t="s">
        <v>80</v>
      </c>
      <c r="AW977" s="12" t="s">
        <v>33</v>
      </c>
      <c r="AX977" s="12" t="s">
        <v>72</v>
      </c>
      <c r="AY977" s="151" t="s">
        <v>166</v>
      </c>
    </row>
    <row r="978" spans="2:65" s="13" customFormat="1" ht="11.25">
      <c r="B978" s="156"/>
      <c r="D978" s="150" t="s">
        <v>177</v>
      </c>
      <c r="E978" s="157" t="s">
        <v>19</v>
      </c>
      <c r="F978" s="158" t="s">
        <v>3320</v>
      </c>
      <c r="H978" s="159">
        <v>1</v>
      </c>
      <c r="I978" s="160"/>
      <c r="L978" s="156"/>
      <c r="M978" s="161"/>
      <c r="T978" s="162"/>
      <c r="AT978" s="157" t="s">
        <v>177</v>
      </c>
      <c r="AU978" s="157" t="s">
        <v>82</v>
      </c>
      <c r="AV978" s="13" t="s">
        <v>82</v>
      </c>
      <c r="AW978" s="13" t="s">
        <v>33</v>
      </c>
      <c r="AX978" s="13" t="s">
        <v>72</v>
      </c>
      <c r="AY978" s="157" t="s">
        <v>166</v>
      </c>
    </row>
    <row r="979" spans="2:65" s="12" customFormat="1" ht="11.25">
      <c r="B979" s="149"/>
      <c r="D979" s="150" t="s">
        <v>177</v>
      </c>
      <c r="E979" s="151" t="s">
        <v>19</v>
      </c>
      <c r="F979" s="152" t="s">
        <v>2510</v>
      </c>
      <c r="H979" s="151" t="s">
        <v>19</v>
      </c>
      <c r="I979" s="153"/>
      <c r="L979" s="149"/>
      <c r="M979" s="154"/>
      <c r="T979" s="155"/>
      <c r="AT979" s="151" t="s">
        <v>177</v>
      </c>
      <c r="AU979" s="151" t="s">
        <v>82</v>
      </c>
      <c r="AV979" s="12" t="s">
        <v>80</v>
      </c>
      <c r="AW979" s="12" t="s">
        <v>33</v>
      </c>
      <c r="AX979" s="12" t="s">
        <v>72</v>
      </c>
      <c r="AY979" s="151" t="s">
        <v>166</v>
      </c>
    </row>
    <row r="980" spans="2:65" s="13" customFormat="1" ht="11.25">
      <c r="B980" s="156"/>
      <c r="D980" s="150" t="s">
        <v>177</v>
      </c>
      <c r="E980" s="157" t="s">
        <v>19</v>
      </c>
      <c r="F980" s="158" t="s">
        <v>246</v>
      </c>
      <c r="H980" s="159">
        <v>10</v>
      </c>
      <c r="I980" s="160"/>
      <c r="L980" s="156"/>
      <c r="M980" s="161"/>
      <c r="T980" s="162"/>
      <c r="AT980" s="157" t="s">
        <v>177</v>
      </c>
      <c r="AU980" s="157" t="s">
        <v>82</v>
      </c>
      <c r="AV980" s="13" t="s">
        <v>82</v>
      </c>
      <c r="AW980" s="13" t="s">
        <v>33</v>
      </c>
      <c r="AX980" s="13" t="s">
        <v>72</v>
      </c>
      <c r="AY980" s="157" t="s">
        <v>166</v>
      </c>
    </row>
    <row r="981" spans="2:65" s="14" customFormat="1" ht="11.25">
      <c r="B981" s="163"/>
      <c r="D981" s="150" t="s">
        <v>177</v>
      </c>
      <c r="E981" s="164" t="s">
        <v>19</v>
      </c>
      <c r="F981" s="165" t="s">
        <v>206</v>
      </c>
      <c r="H981" s="166">
        <v>11</v>
      </c>
      <c r="I981" s="167"/>
      <c r="L981" s="163"/>
      <c r="M981" s="168"/>
      <c r="T981" s="169"/>
      <c r="AT981" s="164" t="s">
        <v>177</v>
      </c>
      <c r="AU981" s="164" t="s">
        <v>82</v>
      </c>
      <c r="AV981" s="14" t="s">
        <v>173</v>
      </c>
      <c r="AW981" s="14" t="s">
        <v>33</v>
      </c>
      <c r="AX981" s="14" t="s">
        <v>80</v>
      </c>
      <c r="AY981" s="164" t="s">
        <v>166</v>
      </c>
    </row>
    <row r="982" spans="2:65" s="1" customFormat="1" ht="37.9" customHeight="1">
      <c r="B982" s="33"/>
      <c r="C982" s="132" t="s">
        <v>1418</v>
      </c>
      <c r="D982" s="132" t="s">
        <v>168</v>
      </c>
      <c r="E982" s="133" t="s">
        <v>3337</v>
      </c>
      <c r="F982" s="134" t="s">
        <v>3338</v>
      </c>
      <c r="G982" s="135" t="s">
        <v>307</v>
      </c>
      <c r="H982" s="136">
        <v>2</v>
      </c>
      <c r="I982" s="137"/>
      <c r="J982" s="138">
        <f>ROUND(I982*H982,2)</f>
        <v>0</v>
      </c>
      <c r="K982" s="134" t="s">
        <v>172</v>
      </c>
      <c r="L982" s="33"/>
      <c r="M982" s="139" t="s">
        <v>19</v>
      </c>
      <c r="N982" s="140" t="s">
        <v>43</v>
      </c>
      <c r="P982" s="141">
        <f>O982*H982</f>
        <v>0</v>
      </c>
      <c r="Q982" s="141">
        <v>7.2480000000000003E-2</v>
      </c>
      <c r="R982" s="141">
        <f>Q982*H982</f>
        <v>0.14496000000000001</v>
      </c>
      <c r="S982" s="141">
        <v>0</v>
      </c>
      <c r="T982" s="142">
        <f>S982*H982</f>
        <v>0</v>
      </c>
      <c r="AR982" s="143" t="s">
        <v>173</v>
      </c>
      <c r="AT982" s="143" t="s">
        <v>168</v>
      </c>
      <c r="AU982" s="143" t="s">
        <v>82</v>
      </c>
      <c r="AY982" s="18" t="s">
        <v>166</v>
      </c>
      <c r="BE982" s="144">
        <f>IF(N982="základní",J982,0)</f>
        <v>0</v>
      </c>
      <c r="BF982" s="144">
        <f>IF(N982="snížená",J982,0)</f>
        <v>0</v>
      </c>
      <c r="BG982" s="144">
        <f>IF(N982="zákl. přenesená",J982,0)</f>
        <v>0</v>
      </c>
      <c r="BH982" s="144">
        <f>IF(N982="sníž. přenesená",J982,0)</f>
        <v>0</v>
      </c>
      <c r="BI982" s="144">
        <f>IF(N982="nulová",J982,0)</f>
        <v>0</v>
      </c>
      <c r="BJ982" s="18" t="s">
        <v>80</v>
      </c>
      <c r="BK982" s="144">
        <f>ROUND(I982*H982,2)</f>
        <v>0</v>
      </c>
      <c r="BL982" s="18" t="s">
        <v>173</v>
      </c>
      <c r="BM982" s="143" t="s">
        <v>3339</v>
      </c>
    </row>
    <row r="983" spans="2:65" s="1" customFormat="1" ht="11.25">
      <c r="B983" s="33"/>
      <c r="D983" s="145" t="s">
        <v>175</v>
      </c>
      <c r="F983" s="146" t="s">
        <v>3340</v>
      </c>
      <c r="I983" s="147"/>
      <c r="L983" s="33"/>
      <c r="M983" s="148"/>
      <c r="T983" s="54"/>
      <c r="AT983" s="18" t="s">
        <v>175</v>
      </c>
      <c r="AU983" s="18" t="s">
        <v>82</v>
      </c>
    </row>
    <row r="984" spans="2:65" s="12" customFormat="1" ht="11.25">
      <c r="B984" s="149"/>
      <c r="D984" s="150" t="s">
        <v>177</v>
      </c>
      <c r="E984" s="151" t="s">
        <v>19</v>
      </c>
      <c r="F984" s="152" t="s">
        <v>2510</v>
      </c>
      <c r="H984" s="151" t="s">
        <v>19</v>
      </c>
      <c r="I984" s="153"/>
      <c r="L984" s="149"/>
      <c r="M984" s="154"/>
      <c r="T984" s="155"/>
      <c r="AT984" s="151" t="s">
        <v>177</v>
      </c>
      <c r="AU984" s="151" t="s">
        <v>82</v>
      </c>
      <c r="AV984" s="12" t="s">
        <v>80</v>
      </c>
      <c r="AW984" s="12" t="s">
        <v>33</v>
      </c>
      <c r="AX984" s="12" t="s">
        <v>72</v>
      </c>
      <c r="AY984" s="151" t="s">
        <v>166</v>
      </c>
    </row>
    <row r="985" spans="2:65" s="13" customFormat="1" ht="11.25">
      <c r="B985" s="156"/>
      <c r="D985" s="150" t="s">
        <v>177</v>
      </c>
      <c r="E985" s="157" t="s">
        <v>19</v>
      </c>
      <c r="F985" s="158" t="s">
        <v>82</v>
      </c>
      <c r="H985" s="159">
        <v>2</v>
      </c>
      <c r="I985" s="160"/>
      <c r="L985" s="156"/>
      <c r="M985" s="161"/>
      <c r="T985" s="162"/>
      <c r="AT985" s="157" t="s">
        <v>177</v>
      </c>
      <c r="AU985" s="157" t="s">
        <v>82</v>
      </c>
      <c r="AV985" s="13" t="s">
        <v>82</v>
      </c>
      <c r="AW985" s="13" t="s">
        <v>33</v>
      </c>
      <c r="AX985" s="13" t="s">
        <v>80</v>
      </c>
      <c r="AY985" s="157" t="s">
        <v>166</v>
      </c>
    </row>
    <row r="986" spans="2:65" s="1" customFormat="1" ht="37.9" customHeight="1">
      <c r="B986" s="33"/>
      <c r="C986" s="132" t="s">
        <v>1422</v>
      </c>
      <c r="D986" s="132" t="s">
        <v>168</v>
      </c>
      <c r="E986" s="133" t="s">
        <v>3341</v>
      </c>
      <c r="F986" s="134" t="s">
        <v>3342</v>
      </c>
      <c r="G986" s="135" t="s">
        <v>307</v>
      </c>
      <c r="H986" s="136">
        <v>13</v>
      </c>
      <c r="I986" s="137"/>
      <c r="J986" s="138">
        <f>ROUND(I986*H986,2)</f>
        <v>0</v>
      </c>
      <c r="K986" s="134" t="s">
        <v>172</v>
      </c>
      <c r="L986" s="33"/>
      <c r="M986" s="139" t="s">
        <v>19</v>
      </c>
      <c r="N986" s="140" t="s">
        <v>43</v>
      </c>
      <c r="P986" s="141">
        <f>O986*H986</f>
        <v>0</v>
      </c>
      <c r="Q986" s="141">
        <v>0</v>
      </c>
      <c r="R986" s="141">
        <f>Q986*H986</f>
        <v>0</v>
      </c>
      <c r="S986" s="141">
        <v>0</v>
      </c>
      <c r="T986" s="142">
        <f>S986*H986</f>
        <v>0</v>
      </c>
      <c r="AR986" s="143" t="s">
        <v>173</v>
      </c>
      <c r="AT986" s="143" t="s">
        <v>168</v>
      </c>
      <c r="AU986" s="143" t="s">
        <v>82</v>
      </c>
      <c r="AY986" s="18" t="s">
        <v>166</v>
      </c>
      <c r="BE986" s="144">
        <f>IF(N986="základní",J986,0)</f>
        <v>0</v>
      </c>
      <c r="BF986" s="144">
        <f>IF(N986="snížená",J986,0)</f>
        <v>0</v>
      </c>
      <c r="BG986" s="144">
        <f>IF(N986="zákl. přenesená",J986,0)</f>
        <v>0</v>
      </c>
      <c r="BH986" s="144">
        <f>IF(N986="sníž. přenesená",J986,0)</f>
        <v>0</v>
      </c>
      <c r="BI986" s="144">
        <f>IF(N986="nulová",J986,0)</f>
        <v>0</v>
      </c>
      <c r="BJ986" s="18" t="s">
        <v>80</v>
      </c>
      <c r="BK986" s="144">
        <f>ROUND(I986*H986,2)</f>
        <v>0</v>
      </c>
      <c r="BL986" s="18" t="s">
        <v>173</v>
      </c>
      <c r="BM986" s="143" t="s">
        <v>3343</v>
      </c>
    </row>
    <row r="987" spans="2:65" s="1" customFormat="1" ht="11.25">
      <c r="B987" s="33"/>
      <c r="D987" s="145" t="s">
        <v>175</v>
      </c>
      <c r="F987" s="146" t="s">
        <v>3344</v>
      </c>
      <c r="I987" s="147"/>
      <c r="L987" s="33"/>
      <c r="M987" s="148"/>
      <c r="T987" s="54"/>
      <c r="AT987" s="18" t="s">
        <v>175</v>
      </c>
      <c r="AU987" s="18" t="s">
        <v>82</v>
      </c>
    </row>
    <row r="988" spans="2:65" s="1" customFormat="1" ht="37.9" customHeight="1">
      <c r="B988" s="33"/>
      <c r="C988" s="132" t="s">
        <v>1427</v>
      </c>
      <c r="D988" s="132" t="s">
        <v>168</v>
      </c>
      <c r="E988" s="133" t="s">
        <v>3345</v>
      </c>
      <c r="F988" s="134" t="s">
        <v>3346</v>
      </c>
      <c r="G988" s="135" t="s">
        <v>307</v>
      </c>
      <c r="H988" s="136">
        <v>13</v>
      </c>
      <c r="I988" s="137"/>
      <c r="J988" s="138">
        <f>ROUND(I988*H988,2)</f>
        <v>0</v>
      </c>
      <c r="K988" s="134" t="s">
        <v>172</v>
      </c>
      <c r="L988" s="33"/>
      <c r="M988" s="139" t="s">
        <v>19</v>
      </c>
      <c r="N988" s="140" t="s">
        <v>43</v>
      </c>
      <c r="P988" s="141">
        <f>O988*H988</f>
        <v>0</v>
      </c>
      <c r="Q988" s="141">
        <v>0.42115999999999998</v>
      </c>
      <c r="R988" s="141">
        <f>Q988*H988</f>
        <v>5.4750800000000002</v>
      </c>
      <c r="S988" s="141">
        <v>0</v>
      </c>
      <c r="T988" s="142">
        <f>S988*H988</f>
        <v>0</v>
      </c>
      <c r="AR988" s="143" t="s">
        <v>173</v>
      </c>
      <c r="AT988" s="143" t="s">
        <v>168</v>
      </c>
      <c r="AU988" s="143" t="s">
        <v>82</v>
      </c>
      <c r="AY988" s="18" t="s">
        <v>166</v>
      </c>
      <c r="BE988" s="144">
        <f>IF(N988="základní",J988,0)</f>
        <v>0</v>
      </c>
      <c r="BF988" s="144">
        <f>IF(N988="snížená",J988,0)</f>
        <v>0</v>
      </c>
      <c r="BG988" s="144">
        <f>IF(N988="zákl. přenesená",J988,0)</f>
        <v>0</v>
      </c>
      <c r="BH988" s="144">
        <f>IF(N988="sníž. přenesená",J988,0)</f>
        <v>0</v>
      </c>
      <c r="BI988" s="144">
        <f>IF(N988="nulová",J988,0)</f>
        <v>0</v>
      </c>
      <c r="BJ988" s="18" t="s">
        <v>80</v>
      </c>
      <c r="BK988" s="144">
        <f>ROUND(I988*H988,2)</f>
        <v>0</v>
      </c>
      <c r="BL988" s="18" t="s">
        <v>173</v>
      </c>
      <c r="BM988" s="143" t="s">
        <v>3347</v>
      </c>
    </row>
    <row r="989" spans="2:65" s="1" customFormat="1" ht="11.25">
      <c r="B989" s="33"/>
      <c r="D989" s="145" t="s">
        <v>175</v>
      </c>
      <c r="F989" s="146" t="s">
        <v>3348</v>
      </c>
      <c r="I989" s="147"/>
      <c r="L989" s="33"/>
      <c r="M989" s="148"/>
      <c r="T989" s="54"/>
      <c r="AT989" s="18" t="s">
        <v>175</v>
      </c>
      <c r="AU989" s="18" t="s">
        <v>82</v>
      </c>
    </row>
    <row r="990" spans="2:65" s="1" customFormat="1" ht="33" customHeight="1">
      <c r="B990" s="33"/>
      <c r="C990" s="132" t="s">
        <v>1434</v>
      </c>
      <c r="D990" s="132" t="s">
        <v>168</v>
      </c>
      <c r="E990" s="133" t="s">
        <v>3349</v>
      </c>
      <c r="F990" s="134" t="s">
        <v>3350</v>
      </c>
      <c r="G990" s="135" t="s">
        <v>307</v>
      </c>
      <c r="H990" s="136">
        <v>1</v>
      </c>
      <c r="I990" s="137"/>
      <c r="J990" s="138">
        <f>ROUND(I990*H990,2)</f>
        <v>0</v>
      </c>
      <c r="K990" s="134" t="s">
        <v>19</v>
      </c>
      <c r="L990" s="33"/>
      <c r="M990" s="139" t="s">
        <v>19</v>
      </c>
      <c r="N990" s="140" t="s">
        <v>43</v>
      </c>
      <c r="P990" s="141">
        <f>O990*H990</f>
        <v>0</v>
      </c>
      <c r="Q990" s="141">
        <v>1.56E-3</v>
      </c>
      <c r="R990" s="141">
        <f>Q990*H990</f>
        <v>1.56E-3</v>
      </c>
      <c r="S990" s="141">
        <v>0</v>
      </c>
      <c r="T990" s="142">
        <f>S990*H990</f>
        <v>0</v>
      </c>
      <c r="AR990" s="143" t="s">
        <v>173</v>
      </c>
      <c r="AT990" s="143" t="s">
        <v>168</v>
      </c>
      <c r="AU990" s="143" t="s">
        <v>82</v>
      </c>
      <c r="AY990" s="18" t="s">
        <v>166</v>
      </c>
      <c r="BE990" s="144">
        <f>IF(N990="základní",J990,0)</f>
        <v>0</v>
      </c>
      <c r="BF990" s="144">
        <f>IF(N990="snížená",J990,0)</f>
        <v>0</v>
      </c>
      <c r="BG990" s="144">
        <f>IF(N990="zákl. přenesená",J990,0)</f>
        <v>0</v>
      </c>
      <c r="BH990" s="144">
        <f>IF(N990="sníž. přenesená",J990,0)</f>
        <v>0</v>
      </c>
      <c r="BI990" s="144">
        <f>IF(N990="nulová",J990,0)</f>
        <v>0</v>
      </c>
      <c r="BJ990" s="18" t="s">
        <v>80</v>
      </c>
      <c r="BK990" s="144">
        <f>ROUND(I990*H990,2)</f>
        <v>0</v>
      </c>
      <c r="BL990" s="18" t="s">
        <v>173</v>
      </c>
      <c r="BM990" s="143" t="s">
        <v>3351</v>
      </c>
    </row>
    <row r="991" spans="2:65" s="1" customFormat="1" ht="37.9" customHeight="1">
      <c r="B991" s="33"/>
      <c r="C991" s="132" t="s">
        <v>1440</v>
      </c>
      <c r="D991" s="132" t="s">
        <v>168</v>
      </c>
      <c r="E991" s="133" t="s">
        <v>3352</v>
      </c>
      <c r="F991" s="134" t="s">
        <v>3353</v>
      </c>
      <c r="G991" s="135" t="s">
        <v>307</v>
      </c>
      <c r="H991" s="136">
        <v>4</v>
      </c>
      <c r="I991" s="137"/>
      <c r="J991" s="138">
        <f>ROUND(I991*H991,2)</f>
        <v>0</v>
      </c>
      <c r="K991" s="134" t="s">
        <v>172</v>
      </c>
      <c r="L991" s="33"/>
      <c r="M991" s="139" t="s">
        <v>19</v>
      </c>
      <c r="N991" s="140" t="s">
        <v>43</v>
      </c>
      <c r="P991" s="141">
        <f>O991*H991</f>
        <v>0</v>
      </c>
      <c r="Q991" s="141">
        <v>0.09</v>
      </c>
      <c r="R991" s="141">
        <f>Q991*H991</f>
        <v>0.36</v>
      </c>
      <c r="S991" s="141">
        <v>0</v>
      </c>
      <c r="T991" s="142">
        <f>S991*H991</f>
        <v>0</v>
      </c>
      <c r="AR991" s="143" t="s">
        <v>173</v>
      </c>
      <c r="AT991" s="143" t="s">
        <v>168</v>
      </c>
      <c r="AU991" s="143" t="s">
        <v>82</v>
      </c>
      <c r="AY991" s="18" t="s">
        <v>166</v>
      </c>
      <c r="BE991" s="144">
        <f>IF(N991="základní",J991,0)</f>
        <v>0</v>
      </c>
      <c r="BF991" s="144">
        <f>IF(N991="snížená",J991,0)</f>
        <v>0</v>
      </c>
      <c r="BG991" s="144">
        <f>IF(N991="zákl. přenesená",J991,0)</f>
        <v>0</v>
      </c>
      <c r="BH991" s="144">
        <f>IF(N991="sníž. přenesená",J991,0)</f>
        <v>0</v>
      </c>
      <c r="BI991" s="144">
        <f>IF(N991="nulová",J991,0)</f>
        <v>0</v>
      </c>
      <c r="BJ991" s="18" t="s">
        <v>80</v>
      </c>
      <c r="BK991" s="144">
        <f>ROUND(I991*H991,2)</f>
        <v>0</v>
      </c>
      <c r="BL991" s="18" t="s">
        <v>173</v>
      </c>
      <c r="BM991" s="143" t="s">
        <v>3354</v>
      </c>
    </row>
    <row r="992" spans="2:65" s="1" customFormat="1" ht="11.25">
      <c r="B992" s="33"/>
      <c r="D992" s="145" t="s">
        <v>175</v>
      </c>
      <c r="F992" s="146" t="s">
        <v>3355</v>
      </c>
      <c r="I992" s="147"/>
      <c r="L992" s="33"/>
      <c r="M992" s="148"/>
      <c r="T992" s="54"/>
      <c r="AT992" s="18" t="s">
        <v>175</v>
      </c>
      <c r="AU992" s="18" t="s">
        <v>82</v>
      </c>
    </row>
    <row r="993" spans="2:65" s="1" customFormat="1" ht="24.2" customHeight="1">
      <c r="B993" s="33"/>
      <c r="C993" s="170" t="s">
        <v>1447</v>
      </c>
      <c r="D993" s="170" t="s">
        <v>277</v>
      </c>
      <c r="E993" s="171" t="s">
        <v>3356</v>
      </c>
      <c r="F993" s="172" t="s">
        <v>3357</v>
      </c>
      <c r="G993" s="173" t="s">
        <v>307</v>
      </c>
      <c r="H993" s="174">
        <v>1</v>
      </c>
      <c r="I993" s="175"/>
      <c r="J993" s="176">
        <f>ROUND(I993*H993,2)</f>
        <v>0</v>
      </c>
      <c r="K993" s="172" t="s">
        <v>19</v>
      </c>
      <c r="L993" s="177"/>
      <c r="M993" s="178" t="s">
        <v>19</v>
      </c>
      <c r="N993" s="179" t="s">
        <v>43</v>
      </c>
      <c r="P993" s="141">
        <f>O993*H993</f>
        <v>0</v>
      </c>
      <c r="Q993" s="141">
        <v>0</v>
      </c>
      <c r="R993" s="141">
        <f>Q993*H993</f>
        <v>0</v>
      </c>
      <c r="S993" s="141">
        <v>0</v>
      </c>
      <c r="T993" s="142">
        <f>S993*H993</f>
        <v>0</v>
      </c>
      <c r="AR993" s="143" t="s">
        <v>233</v>
      </c>
      <c r="AT993" s="143" t="s">
        <v>277</v>
      </c>
      <c r="AU993" s="143" t="s">
        <v>82</v>
      </c>
      <c r="AY993" s="18" t="s">
        <v>166</v>
      </c>
      <c r="BE993" s="144">
        <f>IF(N993="základní",J993,0)</f>
        <v>0</v>
      </c>
      <c r="BF993" s="144">
        <f>IF(N993="snížená",J993,0)</f>
        <v>0</v>
      </c>
      <c r="BG993" s="144">
        <f>IF(N993="zákl. přenesená",J993,0)</f>
        <v>0</v>
      </c>
      <c r="BH993" s="144">
        <f>IF(N993="sníž. přenesená",J993,0)</f>
        <v>0</v>
      </c>
      <c r="BI993" s="144">
        <f>IF(N993="nulová",J993,0)</f>
        <v>0</v>
      </c>
      <c r="BJ993" s="18" t="s">
        <v>80</v>
      </c>
      <c r="BK993" s="144">
        <f>ROUND(I993*H993,2)</f>
        <v>0</v>
      </c>
      <c r="BL993" s="18" t="s">
        <v>173</v>
      </c>
      <c r="BM993" s="143" t="s">
        <v>3358</v>
      </c>
    </row>
    <row r="994" spans="2:65" s="12" customFormat="1" ht="11.25">
      <c r="B994" s="149"/>
      <c r="D994" s="150" t="s">
        <v>177</v>
      </c>
      <c r="E994" s="151" t="s">
        <v>19</v>
      </c>
      <c r="F994" s="152" t="s">
        <v>2500</v>
      </c>
      <c r="H994" s="151" t="s">
        <v>19</v>
      </c>
      <c r="I994" s="153"/>
      <c r="L994" s="149"/>
      <c r="M994" s="154"/>
      <c r="T994" s="155"/>
      <c r="AT994" s="151" t="s">
        <v>177</v>
      </c>
      <c r="AU994" s="151" t="s">
        <v>82</v>
      </c>
      <c r="AV994" s="12" t="s">
        <v>80</v>
      </c>
      <c r="AW994" s="12" t="s">
        <v>33</v>
      </c>
      <c r="AX994" s="12" t="s">
        <v>72</v>
      </c>
      <c r="AY994" s="151" t="s">
        <v>166</v>
      </c>
    </row>
    <row r="995" spans="2:65" s="13" customFormat="1" ht="11.25">
      <c r="B995" s="156"/>
      <c r="D995" s="150" t="s">
        <v>177</v>
      </c>
      <c r="E995" s="157" t="s">
        <v>19</v>
      </c>
      <c r="F995" s="158" t="s">
        <v>80</v>
      </c>
      <c r="H995" s="159">
        <v>1</v>
      </c>
      <c r="I995" s="160"/>
      <c r="L995" s="156"/>
      <c r="M995" s="161"/>
      <c r="T995" s="162"/>
      <c r="AT995" s="157" t="s">
        <v>177</v>
      </c>
      <c r="AU995" s="157" t="s">
        <v>82</v>
      </c>
      <c r="AV995" s="13" t="s">
        <v>82</v>
      </c>
      <c r="AW995" s="13" t="s">
        <v>33</v>
      </c>
      <c r="AX995" s="13" t="s">
        <v>80</v>
      </c>
      <c r="AY995" s="157" t="s">
        <v>166</v>
      </c>
    </row>
    <row r="996" spans="2:65" s="12" customFormat="1" ht="11.25">
      <c r="B996" s="149"/>
      <c r="D996" s="150" t="s">
        <v>177</v>
      </c>
      <c r="E996" s="151" t="s">
        <v>19</v>
      </c>
      <c r="F996" s="152" t="s">
        <v>2519</v>
      </c>
      <c r="H996" s="151" t="s">
        <v>19</v>
      </c>
      <c r="I996" s="153"/>
      <c r="L996" s="149"/>
      <c r="M996" s="154"/>
      <c r="T996" s="155"/>
      <c r="AT996" s="151" t="s">
        <v>177</v>
      </c>
      <c r="AU996" s="151" t="s">
        <v>82</v>
      </c>
      <c r="AV996" s="12" t="s">
        <v>80</v>
      </c>
      <c r="AW996" s="12" t="s">
        <v>33</v>
      </c>
      <c r="AX996" s="12" t="s">
        <v>72</v>
      </c>
      <c r="AY996" s="151" t="s">
        <v>166</v>
      </c>
    </row>
    <row r="997" spans="2:65" s="1" customFormat="1" ht="24.2" customHeight="1">
      <c r="B997" s="33"/>
      <c r="C997" s="170" t="s">
        <v>1453</v>
      </c>
      <c r="D997" s="170" t="s">
        <v>277</v>
      </c>
      <c r="E997" s="171" t="s">
        <v>3359</v>
      </c>
      <c r="F997" s="172" t="s">
        <v>3360</v>
      </c>
      <c r="G997" s="173" t="s">
        <v>307</v>
      </c>
      <c r="H997" s="174">
        <v>1</v>
      </c>
      <c r="I997" s="175"/>
      <c r="J997" s="176">
        <f>ROUND(I997*H997,2)</f>
        <v>0</v>
      </c>
      <c r="K997" s="172" t="s">
        <v>19</v>
      </c>
      <c r="L997" s="177"/>
      <c r="M997" s="178" t="s">
        <v>19</v>
      </c>
      <c r="N997" s="179" t="s">
        <v>43</v>
      </c>
      <c r="P997" s="141">
        <f>O997*H997</f>
        <v>0</v>
      </c>
      <c r="Q997" s="141">
        <v>0</v>
      </c>
      <c r="R997" s="141">
        <f>Q997*H997</f>
        <v>0</v>
      </c>
      <c r="S997" s="141">
        <v>0</v>
      </c>
      <c r="T997" s="142">
        <f>S997*H997</f>
        <v>0</v>
      </c>
      <c r="AR997" s="143" t="s">
        <v>233</v>
      </c>
      <c r="AT997" s="143" t="s">
        <v>277</v>
      </c>
      <c r="AU997" s="143" t="s">
        <v>82</v>
      </c>
      <c r="AY997" s="18" t="s">
        <v>166</v>
      </c>
      <c r="BE997" s="144">
        <f>IF(N997="základní",J997,0)</f>
        <v>0</v>
      </c>
      <c r="BF997" s="144">
        <f>IF(N997="snížená",J997,0)</f>
        <v>0</v>
      </c>
      <c r="BG997" s="144">
        <f>IF(N997="zákl. přenesená",J997,0)</f>
        <v>0</v>
      </c>
      <c r="BH997" s="144">
        <f>IF(N997="sníž. přenesená",J997,0)</f>
        <v>0</v>
      </c>
      <c r="BI997" s="144">
        <f>IF(N997="nulová",J997,0)</f>
        <v>0</v>
      </c>
      <c r="BJ997" s="18" t="s">
        <v>80</v>
      </c>
      <c r="BK997" s="144">
        <f>ROUND(I997*H997,2)</f>
        <v>0</v>
      </c>
      <c r="BL997" s="18" t="s">
        <v>173</v>
      </c>
      <c r="BM997" s="143" t="s">
        <v>3361</v>
      </c>
    </row>
    <row r="998" spans="2:65" s="12" customFormat="1" ht="11.25">
      <c r="B998" s="149"/>
      <c r="D998" s="150" t="s">
        <v>177</v>
      </c>
      <c r="E998" s="151" t="s">
        <v>19</v>
      </c>
      <c r="F998" s="152" t="s">
        <v>2500</v>
      </c>
      <c r="H998" s="151" t="s">
        <v>19</v>
      </c>
      <c r="I998" s="153"/>
      <c r="L998" s="149"/>
      <c r="M998" s="154"/>
      <c r="T998" s="155"/>
      <c r="AT998" s="151" t="s">
        <v>177</v>
      </c>
      <c r="AU998" s="151" t="s">
        <v>82</v>
      </c>
      <c r="AV998" s="12" t="s">
        <v>80</v>
      </c>
      <c r="AW998" s="12" t="s">
        <v>33</v>
      </c>
      <c r="AX998" s="12" t="s">
        <v>72</v>
      </c>
      <c r="AY998" s="151" t="s">
        <v>166</v>
      </c>
    </row>
    <row r="999" spans="2:65" s="13" customFormat="1" ht="11.25">
      <c r="B999" s="156"/>
      <c r="D999" s="150" t="s">
        <v>177</v>
      </c>
      <c r="E999" s="157" t="s">
        <v>19</v>
      </c>
      <c r="F999" s="158" t="s">
        <v>80</v>
      </c>
      <c r="H999" s="159">
        <v>1</v>
      </c>
      <c r="I999" s="160"/>
      <c r="L999" s="156"/>
      <c r="M999" s="161"/>
      <c r="T999" s="162"/>
      <c r="AT999" s="157" t="s">
        <v>177</v>
      </c>
      <c r="AU999" s="157" t="s">
        <v>82</v>
      </c>
      <c r="AV999" s="13" t="s">
        <v>82</v>
      </c>
      <c r="AW999" s="13" t="s">
        <v>33</v>
      </c>
      <c r="AX999" s="13" t="s">
        <v>80</v>
      </c>
      <c r="AY999" s="157" t="s">
        <v>166</v>
      </c>
    </row>
    <row r="1000" spans="2:65" s="1" customFormat="1" ht="24.2" customHeight="1">
      <c r="B1000" s="33"/>
      <c r="C1000" s="170" t="s">
        <v>1459</v>
      </c>
      <c r="D1000" s="170" t="s">
        <v>277</v>
      </c>
      <c r="E1000" s="171" t="s">
        <v>3362</v>
      </c>
      <c r="F1000" s="172" t="s">
        <v>3363</v>
      </c>
      <c r="G1000" s="173" t="s">
        <v>307</v>
      </c>
      <c r="H1000" s="174">
        <v>2</v>
      </c>
      <c r="I1000" s="175"/>
      <c r="J1000" s="176">
        <f>ROUND(I1000*H1000,2)</f>
        <v>0</v>
      </c>
      <c r="K1000" s="172" t="s">
        <v>19</v>
      </c>
      <c r="L1000" s="177"/>
      <c r="M1000" s="178" t="s">
        <v>19</v>
      </c>
      <c r="N1000" s="179" t="s">
        <v>43</v>
      </c>
      <c r="P1000" s="141">
        <f>O1000*H1000</f>
        <v>0</v>
      </c>
      <c r="Q1000" s="141">
        <v>0</v>
      </c>
      <c r="R1000" s="141">
        <f>Q1000*H1000</f>
        <v>0</v>
      </c>
      <c r="S1000" s="141">
        <v>0</v>
      </c>
      <c r="T1000" s="142">
        <f>S1000*H1000</f>
        <v>0</v>
      </c>
      <c r="AR1000" s="143" t="s">
        <v>233</v>
      </c>
      <c r="AT1000" s="143" t="s">
        <v>277</v>
      </c>
      <c r="AU1000" s="143" t="s">
        <v>82</v>
      </c>
      <c r="AY1000" s="18" t="s">
        <v>166</v>
      </c>
      <c r="BE1000" s="144">
        <f>IF(N1000="základní",J1000,0)</f>
        <v>0</v>
      </c>
      <c r="BF1000" s="144">
        <f>IF(N1000="snížená",J1000,0)</f>
        <v>0</v>
      </c>
      <c r="BG1000" s="144">
        <f>IF(N1000="zákl. přenesená",J1000,0)</f>
        <v>0</v>
      </c>
      <c r="BH1000" s="144">
        <f>IF(N1000="sníž. přenesená",J1000,0)</f>
        <v>0</v>
      </c>
      <c r="BI1000" s="144">
        <f>IF(N1000="nulová",J1000,0)</f>
        <v>0</v>
      </c>
      <c r="BJ1000" s="18" t="s">
        <v>80</v>
      </c>
      <c r="BK1000" s="144">
        <f>ROUND(I1000*H1000,2)</f>
        <v>0</v>
      </c>
      <c r="BL1000" s="18" t="s">
        <v>173</v>
      </c>
      <c r="BM1000" s="143" t="s">
        <v>3364</v>
      </c>
    </row>
    <row r="1001" spans="2:65" s="1" customFormat="1" ht="97.5">
      <c r="B1001" s="33"/>
      <c r="D1001" s="150" t="s">
        <v>887</v>
      </c>
      <c r="F1001" s="187" t="s">
        <v>3365</v>
      </c>
      <c r="I1001" s="147"/>
      <c r="L1001" s="33"/>
      <c r="M1001" s="148"/>
      <c r="T1001" s="54"/>
      <c r="AT1001" s="18" t="s">
        <v>887</v>
      </c>
      <c r="AU1001" s="18" t="s">
        <v>82</v>
      </c>
    </row>
    <row r="1002" spans="2:65" s="12" customFormat="1" ht="11.25">
      <c r="B1002" s="149"/>
      <c r="D1002" s="150" t="s">
        <v>177</v>
      </c>
      <c r="E1002" s="151" t="s">
        <v>19</v>
      </c>
      <c r="F1002" s="152" t="s">
        <v>2519</v>
      </c>
      <c r="H1002" s="151" t="s">
        <v>19</v>
      </c>
      <c r="I1002" s="153"/>
      <c r="L1002" s="149"/>
      <c r="M1002" s="154"/>
      <c r="T1002" s="155"/>
      <c r="AT1002" s="151" t="s">
        <v>177</v>
      </c>
      <c r="AU1002" s="151" t="s">
        <v>82</v>
      </c>
      <c r="AV1002" s="12" t="s">
        <v>80</v>
      </c>
      <c r="AW1002" s="12" t="s">
        <v>33</v>
      </c>
      <c r="AX1002" s="12" t="s">
        <v>72</v>
      </c>
      <c r="AY1002" s="151" t="s">
        <v>166</v>
      </c>
    </row>
    <row r="1003" spans="2:65" s="13" customFormat="1" ht="11.25">
      <c r="B1003" s="156"/>
      <c r="D1003" s="150" t="s">
        <v>177</v>
      </c>
      <c r="E1003" s="157" t="s">
        <v>19</v>
      </c>
      <c r="F1003" s="158" t="s">
        <v>3366</v>
      </c>
      <c r="H1003" s="159">
        <v>2</v>
      </c>
      <c r="I1003" s="160"/>
      <c r="L1003" s="156"/>
      <c r="M1003" s="161"/>
      <c r="T1003" s="162"/>
      <c r="AT1003" s="157" t="s">
        <v>177</v>
      </c>
      <c r="AU1003" s="157" t="s">
        <v>82</v>
      </c>
      <c r="AV1003" s="13" t="s">
        <v>82</v>
      </c>
      <c r="AW1003" s="13" t="s">
        <v>33</v>
      </c>
      <c r="AX1003" s="13" t="s">
        <v>80</v>
      </c>
      <c r="AY1003" s="157" t="s">
        <v>166</v>
      </c>
    </row>
    <row r="1004" spans="2:65" s="1" customFormat="1" ht="16.5" customHeight="1">
      <c r="B1004" s="33"/>
      <c r="C1004" s="132" t="s">
        <v>1465</v>
      </c>
      <c r="D1004" s="132" t="s">
        <v>168</v>
      </c>
      <c r="E1004" s="133" t="s">
        <v>3367</v>
      </c>
      <c r="F1004" s="134" t="s">
        <v>3368</v>
      </c>
      <c r="G1004" s="135" t="s">
        <v>307</v>
      </c>
      <c r="H1004" s="136">
        <v>2</v>
      </c>
      <c r="I1004" s="137"/>
      <c r="J1004" s="138">
        <f>ROUND(I1004*H1004,2)</f>
        <v>0</v>
      </c>
      <c r="K1004" s="134" t="s">
        <v>172</v>
      </c>
      <c r="L1004" s="33"/>
      <c r="M1004" s="139" t="s">
        <v>19</v>
      </c>
      <c r="N1004" s="140" t="s">
        <v>43</v>
      </c>
      <c r="P1004" s="141">
        <f>O1004*H1004</f>
        <v>0</v>
      </c>
      <c r="Q1004" s="141">
        <v>0.04</v>
      </c>
      <c r="R1004" s="141">
        <f>Q1004*H1004</f>
        <v>0.08</v>
      </c>
      <c r="S1004" s="141">
        <v>0</v>
      </c>
      <c r="T1004" s="142">
        <f>S1004*H1004</f>
        <v>0</v>
      </c>
      <c r="AR1004" s="143" t="s">
        <v>173</v>
      </c>
      <c r="AT1004" s="143" t="s">
        <v>168</v>
      </c>
      <c r="AU1004" s="143" t="s">
        <v>82</v>
      </c>
      <c r="AY1004" s="18" t="s">
        <v>166</v>
      </c>
      <c r="BE1004" s="144">
        <f>IF(N1004="základní",J1004,0)</f>
        <v>0</v>
      </c>
      <c r="BF1004" s="144">
        <f>IF(N1004="snížená",J1004,0)</f>
        <v>0</v>
      </c>
      <c r="BG1004" s="144">
        <f>IF(N1004="zákl. přenesená",J1004,0)</f>
        <v>0</v>
      </c>
      <c r="BH1004" s="144">
        <f>IF(N1004="sníž. přenesená",J1004,0)</f>
        <v>0</v>
      </c>
      <c r="BI1004" s="144">
        <f>IF(N1004="nulová",J1004,0)</f>
        <v>0</v>
      </c>
      <c r="BJ1004" s="18" t="s">
        <v>80</v>
      </c>
      <c r="BK1004" s="144">
        <f>ROUND(I1004*H1004,2)</f>
        <v>0</v>
      </c>
      <c r="BL1004" s="18" t="s">
        <v>173</v>
      </c>
      <c r="BM1004" s="143" t="s">
        <v>3369</v>
      </c>
    </row>
    <row r="1005" spans="2:65" s="1" customFormat="1" ht="11.25">
      <c r="B1005" s="33"/>
      <c r="D1005" s="145" t="s">
        <v>175</v>
      </c>
      <c r="F1005" s="146" t="s">
        <v>3370</v>
      </c>
      <c r="I1005" s="147"/>
      <c r="L1005" s="33"/>
      <c r="M1005" s="148"/>
      <c r="T1005" s="54"/>
      <c r="AT1005" s="18" t="s">
        <v>175</v>
      </c>
      <c r="AU1005" s="18" t="s">
        <v>82</v>
      </c>
    </row>
    <row r="1006" spans="2:65" s="1" customFormat="1" ht="24.2" customHeight="1">
      <c r="B1006" s="33"/>
      <c r="C1006" s="170" t="s">
        <v>1473</v>
      </c>
      <c r="D1006" s="170" t="s">
        <v>277</v>
      </c>
      <c r="E1006" s="171" t="s">
        <v>3371</v>
      </c>
      <c r="F1006" s="172" t="s">
        <v>3372</v>
      </c>
      <c r="G1006" s="173" t="s">
        <v>307</v>
      </c>
      <c r="H1006" s="174">
        <v>2</v>
      </c>
      <c r="I1006" s="175"/>
      <c r="J1006" s="176">
        <f>ROUND(I1006*H1006,2)</f>
        <v>0</v>
      </c>
      <c r="K1006" s="172" t="s">
        <v>172</v>
      </c>
      <c r="L1006" s="177"/>
      <c r="M1006" s="178" t="s">
        <v>19</v>
      </c>
      <c r="N1006" s="179" t="s">
        <v>43</v>
      </c>
      <c r="P1006" s="141">
        <f>O1006*H1006</f>
        <v>0</v>
      </c>
      <c r="Q1006" s="141">
        <v>1.3299999999999999E-2</v>
      </c>
      <c r="R1006" s="141">
        <f>Q1006*H1006</f>
        <v>2.6599999999999999E-2</v>
      </c>
      <c r="S1006" s="141">
        <v>0</v>
      </c>
      <c r="T1006" s="142">
        <f>S1006*H1006</f>
        <v>0</v>
      </c>
      <c r="AR1006" s="143" t="s">
        <v>233</v>
      </c>
      <c r="AT1006" s="143" t="s">
        <v>277</v>
      </c>
      <c r="AU1006" s="143" t="s">
        <v>82</v>
      </c>
      <c r="AY1006" s="18" t="s">
        <v>166</v>
      </c>
      <c r="BE1006" s="144">
        <f>IF(N1006="základní",J1006,0)</f>
        <v>0</v>
      </c>
      <c r="BF1006" s="144">
        <f>IF(N1006="snížená",J1006,0)</f>
        <v>0</v>
      </c>
      <c r="BG1006" s="144">
        <f>IF(N1006="zákl. přenesená",J1006,0)</f>
        <v>0</v>
      </c>
      <c r="BH1006" s="144">
        <f>IF(N1006="sníž. přenesená",J1006,0)</f>
        <v>0</v>
      </c>
      <c r="BI1006" s="144">
        <f>IF(N1006="nulová",J1006,0)</f>
        <v>0</v>
      </c>
      <c r="BJ1006" s="18" t="s">
        <v>80</v>
      </c>
      <c r="BK1006" s="144">
        <f>ROUND(I1006*H1006,2)</f>
        <v>0</v>
      </c>
      <c r="BL1006" s="18" t="s">
        <v>173</v>
      </c>
      <c r="BM1006" s="143" t="s">
        <v>3373</v>
      </c>
    </row>
    <row r="1007" spans="2:65" s="1" customFormat="1" ht="24.2" customHeight="1">
      <c r="B1007" s="33"/>
      <c r="C1007" s="170" t="s">
        <v>1478</v>
      </c>
      <c r="D1007" s="170" t="s">
        <v>277</v>
      </c>
      <c r="E1007" s="171" t="s">
        <v>3374</v>
      </c>
      <c r="F1007" s="172" t="s">
        <v>3375</v>
      </c>
      <c r="G1007" s="173" t="s">
        <v>307</v>
      </c>
      <c r="H1007" s="174">
        <v>2</v>
      </c>
      <c r="I1007" s="175"/>
      <c r="J1007" s="176">
        <f>ROUND(I1007*H1007,2)</f>
        <v>0</v>
      </c>
      <c r="K1007" s="172" t="s">
        <v>172</v>
      </c>
      <c r="L1007" s="177"/>
      <c r="M1007" s="178" t="s">
        <v>19</v>
      </c>
      <c r="N1007" s="179" t="s">
        <v>43</v>
      </c>
      <c r="P1007" s="141">
        <f>O1007*H1007</f>
        <v>0</v>
      </c>
      <c r="Q1007" s="141">
        <v>2.9999999999999997E-4</v>
      </c>
      <c r="R1007" s="141">
        <f>Q1007*H1007</f>
        <v>5.9999999999999995E-4</v>
      </c>
      <c r="S1007" s="141">
        <v>0</v>
      </c>
      <c r="T1007" s="142">
        <f>S1007*H1007</f>
        <v>0</v>
      </c>
      <c r="AR1007" s="143" t="s">
        <v>233</v>
      </c>
      <c r="AT1007" s="143" t="s">
        <v>277</v>
      </c>
      <c r="AU1007" s="143" t="s">
        <v>82</v>
      </c>
      <c r="AY1007" s="18" t="s">
        <v>166</v>
      </c>
      <c r="BE1007" s="144">
        <f>IF(N1007="základní",J1007,0)</f>
        <v>0</v>
      </c>
      <c r="BF1007" s="144">
        <f>IF(N1007="snížená",J1007,0)</f>
        <v>0</v>
      </c>
      <c r="BG1007" s="144">
        <f>IF(N1007="zákl. přenesená",J1007,0)</f>
        <v>0</v>
      </c>
      <c r="BH1007" s="144">
        <f>IF(N1007="sníž. přenesená",J1007,0)</f>
        <v>0</v>
      </c>
      <c r="BI1007" s="144">
        <f>IF(N1007="nulová",J1007,0)</f>
        <v>0</v>
      </c>
      <c r="BJ1007" s="18" t="s">
        <v>80</v>
      </c>
      <c r="BK1007" s="144">
        <f>ROUND(I1007*H1007,2)</f>
        <v>0</v>
      </c>
      <c r="BL1007" s="18" t="s">
        <v>173</v>
      </c>
      <c r="BM1007" s="143" t="s">
        <v>3376</v>
      </c>
    </row>
    <row r="1008" spans="2:65" s="1" customFormat="1" ht="33" customHeight="1">
      <c r="B1008" s="33"/>
      <c r="C1008" s="132" t="s">
        <v>1487</v>
      </c>
      <c r="D1008" s="132" t="s">
        <v>168</v>
      </c>
      <c r="E1008" s="133" t="s">
        <v>3377</v>
      </c>
      <c r="F1008" s="134" t="s">
        <v>3378</v>
      </c>
      <c r="G1008" s="135" t="s">
        <v>307</v>
      </c>
      <c r="H1008" s="136">
        <v>11</v>
      </c>
      <c r="I1008" s="137"/>
      <c r="J1008" s="138">
        <f>ROUND(I1008*H1008,2)</f>
        <v>0</v>
      </c>
      <c r="K1008" s="134" t="s">
        <v>172</v>
      </c>
      <c r="L1008" s="33"/>
      <c r="M1008" s="139" t="s">
        <v>19</v>
      </c>
      <c r="N1008" s="140" t="s">
        <v>43</v>
      </c>
      <c r="P1008" s="141">
        <f>O1008*H1008</f>
        <v>0</v>
      </c>
      <c r="Q1008" s="141">
        <v>1.6000000000000001E-4</v>
      </c>
      <c r="R1008" s="141">
        <f>Q1008*H1008</f>
        <v>1.7600000000000001E-3</v>
      </c>
      <c r="S1008" s="141">
        <v>0</v>
      </c>
      <c r="T1008" s="142">
        <f>S1008*H1008</f>
        <v>0</v>
      </c>
      <c r="AR1008" s="143" t="s">
        <v>173</v>
      </c>
      <c r="AT1008" s="143" t="s">
        <v>168</v>
      </c>
      <c r="AU1008" s="143" t="s">
        <v>82</v>
      </c>
      <c r="AY1008" s="18" t="s">
        <v>166</v>
      </c>
      <c r="BE1008" s="144">
        <f>IF(N1008="základní",J1008,0)</f>
        <v>0</v>
      </c>
      <c r="BF1008" s="144">
        <f>IF(N1008="snížená",J1008,0)</f>
        <v>0</v>
      </c>
      <c r="BG1008" s="144">
        <f>IF(N1008="zákl. přenesená",J1008,0)</f>
        <v>0</v>
      </c>
      <c r="BH1008" s="144">
        <f>IF(N1008="sníž. přenesená",J1008,0)</f>
        <v>0</v>
      </c>
      <c r="BI1008" s="144">
        <f>IF(N1008="nulová",J1008,0)</f>
        <v>0</v>
      </c>
      <c r="BJ1008" s="18" t="s">
        <v>80</v>
      </c>
      <c r="BK1008" s="144">
        <f>ROUND(I1008*H1008,2)</f>
        <v>0</v>
      </c>
      <c r="BL1008" s="18" t="s">
        <v>173</v>
      </c>
      <c r="BM1008" s="143" t="s">
        <v>3379</v>
      </c>
    </row>
    <row r="1009" spans="2:65" s="1" customFormat="1" ht="11.25">
      <c r="B1009" s="33"/>
      <c r="D1009" s="145" t="s">
        <v>175</v>
      </c>
      <c r="F1009" s="146" t="s">
        <v>3380</v>
      </c>
      <c r="I1009" s="147"/>
      <c r="L1009" s="33"/>
      <c r="M1009" s="148"/>
      <c r="T1009" s="54"/>
      <c r="AT1009" s="18" t="s">
        <v>175</v>
      </c>
      <c r="AU1009" s="18" t="s">
        <v>82</v>
      </c>
    </row>
    <row r="1010" spans="2:65" s="12" customFormat="1" ht="11.25">
      <c r="B1010" s="149"/>
      <c r="D1010" s="150" t="s">
        <v>177</v>
      </c>
      <c r="E1010" s="151" t="s">
        <v>19</v>
      </c>
      <c r="F1010" s="152" t="s">
        <v>2938</v>
      </c>
      <c r="H1010" s="151" t="s">
        <v>19</v>
      </c>
      <c r="I1010" s="153"/>
      <c r="L1010" s="149"/>
      <c r="M1010" s="154"/>
      <c r="T1010" s="155"/>
      <c r="AT1010" s="151" t="s">
        <v>177</v>
      </c>
      <c r="AU1010" s="151" t="s">
        <v>82</v>
      </c>
      <c r="AV1010" s="12" t="s">
        <v>80</v>
      </c>
      <c r="AW1010" s="12" t="s">
        <v>33</v>
      </c>
      <c r="AX1010" s="12" t="s">
        <v>72</v>
      </c>
      <c r="AY1010" s="151" t="s">
        <v>166</v>
      </c>
    </row>
    <row r="1011" spans="2:65" s="13" customFormat="1" ht="11.25">
      <c r="B1011" s="156"/>
      <c r="D1011" s="150" t="s">
        <v>177</v>
      </c>
      <c r="E1011" s="157" t="s">
        <v>19</v>
      </c>
      <c r="F1011" s="158" t="s">
        <v>253</v>
      </c>
      <c r="H1011" s="159">
        <v>11</v>
      </c>
      <c r="I1011" s="160"/>
      <c r="L1011" s="156"/>
      <c r="M1011" s="161"/>
      <c r="T1011" s="162"/>
      <c r="AT1011" s="157" t="s">
        <v>177</v>
      </c>
      <c r="AU1011" s="157" t="s">
        <v>82</v>
      </c>
      <c r="AV1011" s="13" t="s">
        <v>82</v>
      </c>
      <c r="AW1011" s="13" t="s">
        <v>33</v>
      </c>
      <c r="AX1011" s="13" t="s">
        <v>80</v>
      </c>
      <c r="AY1011" s="157" t="s">
        <v>166</v>
      </c>
    </row>
    <row r="1012" spans="2:65" s="1" customFormat="1" ht="24.2" customHeight="1">
      <c r="B1012" s="33"/>
      <c r="C1012" s="170" t="s">
        <v>1510</v>
      </c>
      <c r="D1012" s="170" t="s">
        <v>277</v>
      </c>
      <c r="E1012" s="171" t="s">
        <v>3381</v>
      </c>
      <c r="F1012" s="172" t="s">
        <v>3382</v>
      </c>
      <c r="G1012" s="173" t="s">
        <v>307</v>
      </c>
      <c r="H1012" s="174">
        <v>11</v>
      </c>
      <c r="I1012" s="175"/>
      <c r="J1012" s="176">
        <f>ROUND(I1012*H1012,2)</f>
        <v>0</v>
      </c>
      <c r="K1012" s="172" t="s">
        <v>19</v>
      </c>
      <c r="L1012" s="177"/>
      <c r="M1012" s="178" t="s">
        <v>19</v>
      </c>
      <c r="N1012" s="179" t="s">
        <v>43</v>
      </c>
      <c r="P1012" s="141">
        <f>O1012*H1012</f>
        <v>0</v>
      </c>
      <c r="Q1012" s="141">
        <v>0</v>
      </c>
      <c r="R1012" s="141">
        <f>Q1012*H1012</f>
        <v>0</v>
      </c>
      <c r="S1012" s="141">
        <v>0</v>
      </c>
      <c r="T1012" s="142">
        <f>S1012*H1012</f>
        <v>0</v>
      </c>
      <c r="AR1012" s="143" t="s">
        <v>233</v>
      </c>
      <c r="AT1012" s="143" t="s">
        <v>277</v>
      </c>
      <c r="AU1012" s="143" t="s">
        <v>82</v>
      </c>
      <c r="AY1012" s="18" t="s">
        <v>166</v>
      </c>
      <c r="BE1012" s="144">
        <f>IF(N1012="základní",J1012,0)</f>
        <v>0</v>
      </c>
      <c r="BF1012" s="144">
        <f>IF(N1012="snížená",J1012,0)</f>
        <v>0</v>
      </c>
      <c r="BG1012" s="144">
        <f>IF(N1012="zákl. přenesená",J1012,0)</f>
        <v>0</v>
      </c>
      <c r="BH1012" s="144">
        <f>IF(N1012="sníž. přenesená",J1012,0)</f>
        <v>0</v>
      </c>
      <c r="BI1012" s="144">
        <f>IF(N1012="nulová",J1012,0)</f>
        <v>0</v>
      </c>
      <c r="BJ1012" s="18" t="s">
        <v>80</v>
      </c>
      <c r="BK1012" s="144">
        <f>ROUND(I1012*H1012,2)</f>
        <v>0</v>
      </c>
      <c r="BL1012" s="18" t="s">
        <v>173</v>
      </c>
      <c r="BM1012" s="143" t="s">
        <v>3383</v>
      </c>
    </row>
    <row r="1013" spans="2:65" s="12" customFormat="1" ht="11.25">
      <c r="B1013" s="149"/>
      <c r="D1013" s="150" t="s">
        <v>177</v>
      </c>
      <c r="E1013" s="151" t="s">
        <v>19</v>
      </c>
      <c r="F1013" s="152" t="s">
        <v>2938</v>
      </c>
      <c r="H1013" s="151" t="s">
        <v>19</v>
      </c>
      <c r="I1013" s="153"/>
      <c r="L1013" s="149"/>
      <c r="M1013" s="154"/>
      <c r="T1013" s="155"/>
      <c r="AT1013" s="151" t="s">
        <v>177</v>
      </c>
      <c r="AU1013" s="151" t="s">
        <v>82</v>
      </c>
      <c r="AV1013" s="12" t="s">
        <v>80</v>
      </c>
      <c r="AW1013" s="12" t="s">
        <v>33</v>
      </c>
      <c r="AX1013" s="12" t="s">
        <v>72</v>
      </c>
      <c r="AY1013" s="151" t="s">
        <v>166</v>
      </c>
    </row>
    <row r="1014" spans="2:65" s="12" customFormat="1" ht="11.25">
      <c r="B1014" s="149"/>
      <c r="D1014" s="150" t="s">
        <v>177</v>
      </c>
      <c r="E1014" s="151" t="s">
        <v>19</v>
      </c>
      <c r="F1014" s="152" t="s">
        <v>3384</v>
      </c>
      <c r="H1014" s="151" t="s">
        <v>19</v>
      </c>
      <c r="I1014" s="153"/>
      <c r="L1014" s="149"/>
      <c r="M1014" s="154"/>
      <c r="T1014" s="155"/>
      <c r="AT1014" s="151" t="s">
        <v>177</v>
      </c>
      <c r="AU1014" s="151" t="s">
        <v>82</v>
      </c>
      <c r="AV1014" s="12" t="s">
        <v>80</v>
      </c>
      <c r="AW1014" s="12" t="s">
        <v>33</v>
      </c>
      <c r="AX1014" s="12" t="s">
        <v>72</v>
      </c>
      <c r="AY1014" s="151" t="s">
        <v>166</v>
      </c>
    </row>
    <row r="1015" spans="2:65" s="12" customFormat="1" ht="11.25">
      <c r="B1015" s="149"/>
      <c r="D1015" s="150" t="s">
        <v>177</v>
      </c>
      <c r="E1015" s="151" t="s">
        <v>19</v>
      </c>
      <c r="F1015" s="152" t="s">
        <v>3385</v>
      </c>
      <c r="H1015" s="151" t="s">
        <v>19</v>
      </c>
      <c r="I1015" s="153"/>
      <c r="L1015" s="149"/>
      <c r="M1015" s="154"/>
      <c r="T1015" s="155"/>
      <c r="AT1015" s="151" t="s">
        <v>177</v>
      </c>
      <c r="AU1015" s="151" t="s">
        <v>82</v>
      </c>
      <c r="AV1015" s="12" t="s">
        <v>80</v>
      </c>
      <c r="AW1015" s="12" t="s">
        <v>33</v>
      </c>
      <c r="AX1015" s="12" t="s">
        <v>72</v>
      </c>
      <c r="AY1015" s="151" t="s">
        <v>166</v>
      </c>
    </row>
    <row r="1016" spans="2:65" s="13" customFormat="1" ht="11.25">
      <c r="B1016" s="156"/>
      <c r="D1016" s="150" t="s">
        <v>177</v>
      </c>
      <c r="E1016" s="157" t="s">
        <v>19</v>
      </c>
      <c r="F1016" s="158" t="s">
        <v>253</v>
      </c>
      <c r="H1016" s="159">
        <v>11</v>
      </c>
      <c r="I1016" s="160"/>
      <c r="L1016" s="156"/>
      <c r="M1016" s="161"/>
      <c r="T1016" s="162"/>
      <c r="AT1016" s="157" t="s">
        <v>177</v>
      </c>
      <c r="AU1016" s="157" t="s">
        <v>82</v>
      </c>
      <c r="AV1016" s="13" t="s">
        <v>82</v>
      </c>
      <c r="AW1016" s="13" t="s">
        <v>33</v>
      </c>
      <c r="AX1016" s="13" t="s">
        <v>80</v>
      </c>
      <c r="AY1016" s="157" t="s">
        <v>166</v>
      </c>
    </row>
    <row r="1017" spans="2:65" s="1" customFormat="1" ht="16.5" customHeight="1">
      <c r="B1017" s="33"/>
      <c r="C1017" s="132" t="s">
        <v>1516</v>
      </c>
      <c r="D1017" s="132" t="s">
        <v>168</v>
      </c>
      <c r="E1017" s="133" t="s">
        <v>3386</v>
      </c>
      <c r="F1017" s="134" t="s">
        <v>3387</v>
      </c>
      <c r="G1017" s="135" t="s">
        <v>458</v>
      </c>
      <c r="H1017" s="136">
        <v>253</v>
      </c>
      <c r="I1017" s="137"/>
      <c r="J1017" s="138">
        <f>ROUND(I1017*H1017,2)</f>
        <v>0</v>
      </c>
      <c r="K1017" s="134" t="s">
        <v>172</v>
      </c>
      <c r="L1017" s="33"/>
      <c r="M1017" s="139" t="s">
        <v>19</v>
      </c>
      <c r="N1017" s="140" t="s">
        <v>43</v>
      </c>
      <c r="P1017" s="141">
        <f>O1017*H1017</f>
        <v>0</v>
      </c>
      <c r="Q1017" s="141">
        <v>2.0000000000000001E-4</v>
      </c>
      <c r="R1017" s="141">
        <f>Q1017*H1017</f>
        <v>5.0599999999999999E-2</v>
      </c>
      <c r="S1017" s="141">
        <v>0</v>
      </c>
      <c r="T1017" s="142">
        <f>S1017*H1017</f>
        <v>0</v>
      </c>
      <c r="AR1017" s="143" t="s">
        <v>173</v>
      </c>
      <c r="AT1017" s="143" t="s">
        <v>168</v>
      </c>
      <c r="AU1017" s="143" t="s">
        <v>82</v>
      </c>
      <c r="AY1017" s="18" t="s">
        <v>166</v>
      </c>
      <c r="BE1017" s="144">
        <f>IF(N1017="základní",J1017,0)</f>
        <v>0</v>
      </c>
      <c r="BF1017" s="144">
        <f>IF(N1017="snížená",J1017,0)</f>
        <v>0</v>
      </c>
      <c r="BG1017" s="144">
        <f>IF(N1017="zákl. přenesená",J1017,0)</f>
        <v>0</v>
      </c>
      <c r="BH1017" s="144">
        <f>IF(N1017="sníž. přenesená",J1017,0)</f>
        <v>0</v>
      </c>
      <c r="BI1017" s="144">
        <f>IF(N1017="nulová",J1017,0)</f>
        <v>0</v>
      </c>
      <c r="BJ1017" s="18" t="s">
        <v>80</v>
      </c>
      <c r="BK1017" s="144">
        <f>ROUND(I1017*H1017,2)</f>
        <v>0</v>
      </c>
      <c r="BL1017" s="18" t="s">
        <v>173</v>
      </c>
      <c r="BM1017" s="143" t="s">
        <v>3388</v>
      </c>
    </row>
    <row r="1018" spans="2:65" s="1" customFormat="1" ht="11.25">
      <c r="B1018" s="33"/>
      <c r="D1018" s="145" t="s">
        <v>175</v>
      </c>
      <c r="F1018" s="146" t="s">
        <v>3389</v>
      </c>
      <c r="I1018" s="147"/>
      <c r="L1018" s="33"/>
      <c r="M1018" s="148"/>
      <c r="T1018" s="54"/>
      <c r="AT1018" s="18" t="s">
        <v>175</v>
      </c>
      <c r="AU1018" s="18" t="s">
        <v>82</v>
      </c>
    </row>
    <row r="1019" spans="2:65" s="1" customFormat="1" ht="24.2" customHeight="1">
      <c r="B1019" s="33"/>
      <c r="C1019" s="132" t="s">
        <v>1524</v>
      </c>
      <c r="D1019" s="132" t="s">
        <v>168</v>
      </c>
      <c r="E1019" s="133" t="s">
        <v>3390</v>
      </c>
      <c r="F1019" s="134" t="s">
        <v>3391</v>
      </c>
      <c r="G1019" s="135" t="s">
        <v>458</v>
      </c>
      <c r="H1019" s="136">
        <v>260</v>
      </c>
      <c r="I1019" s="137"/>
      <c r="J1019" s="138">
        <f>ROUND(I1019*H1019,2)</f>
        <v>0</v>
      </c>
      <c r="K1019" s="134" t="s">
        <v>172</v>
      </c>
      <c r="L1019" s="33"/>
      <c r="M1019" s="139" t="s">
        <v>19</v>
      </c>
      <c r="N1019" s="140" t="s">
        <v>43</v>
      </c>
      <c r="P1019" s="141">
        <f>O1019*H1019</f>
        <v>0</v>
      </c>
      <c r="Q1019" s="141">
        <v>1.2999999999999999E-4</v>
      </c>
      <c r="R1019" s="141">
        <f>Q1019*H1019</f>
        <v>3.3799999999999997E-2</v>
      </c>
      <c r="S1019" s="141">
        <v>0</v>
      </c>
      <c r="T1019" s="142">
        <f>S1019*H1019</f>
        <v>0</v>
      </c>
      <c r="AR1019" s="143" t="s">
        <v>173</v>
      </c>
      <c r="AT1019" s="143" t="s">
        <v>168</v>
      </c>
      <c r="AU1019" s="143" t="s">
        <v>82</v>
      </c>
      <c r="AY1019" s="18" t="s">
        <v>166</v>
      </c>
      <c r="BE1019" s="144">
        <f>IF(N1019="základní",J1019,0)</f>
        <v>0</v>
      </c>
      <c r="BF1019" s="144">
        <f>IF(N1019="snížená",J1019,0)</f>
        <v>0</v>
      </c>
      <c r="BG1019" s="144">
        <f>IF(N1019="zákl. přenesená",J1019,0)</f>
        <v>0</v>
      </c>
      <c r="BH1019" s="144">
        <f>IF(N1019="sníž. přenesená",J1019,0)</f>
        <v>0</v>
      </c>
      <c r="BI1019" s="144">
        <f>IF(N1019="nulová",J1019,0)</f>
        <v>0</v>
      </c>
      <c r="BJ1019" s="18" t="s">
        <v>80</v>
      </c>
      <c r="BK1019" s="144">
        <f>ROUND(I1019*H1019,2)</f>
        <v>0</v>
      </c>
      <c r="BL1019" s="18" t="s">
        <v>173</v>
      </c>
      <c r="BM1019" s="143" t="s">
        <v>3392</v>
      </c>
    </row>
    <row r="1020" spans="2:65" s="1" customFormat="1" ht="11.25">
      <c r="B1020" s="33"/>
      <c r="D1020" s="145" t="s">
        <v>175</v>
      </c>
      <c r="F1020" s="146" t="s">
        <v>3393</v>
      </c>
      <c r="I1020" s="147"/>
      <c r="L1020" s="33"/>
      <c r="M1020" s="148"/>
      <c r="T1020" s="54"/>
      <c r="AT1020" s="18" t="s">
        <v>175</v>
      </c>
      <c r="AU1020" s="18" t="s">
        <v>82</v>
      </c>
    </row>
    <row r="1021" spans="2:65" s="1" customFormat="1" ht="24.2" customHeight="1">
      <c r="B1021" s="33"/>
      <c r="C1021" s="132" t="s">
        <v>1529</v>
      </c>
      <c r="D1021" s="132" t="s">
        <v>168</v>
      </c>
      <c r="E1021" s="133" t="s">
        <v>3394</v>
      </c>
      <c r="F1021" s="134" t="s">
        <v>3395</v>
      </c>
      <c r="G1021" s="135" t="s">
        <v>307</v>
      </c>
      <c r="H1021" s="136">
        <v>3</v>
      </c>
      <c r="I1021" s="137"/>
      <c r="J1021" s="138">
        <f>ROUND(I1021*H1021,2)</f>
        <v>0</v>
      </c>
      <c r="K1021" s="134" t="s">
        <v>19</v>
      </c>
      <c r="L1021" s="33"/>
      <c r="M1021" s="139" t="s">
        <v>19</v>
      </c>
      <c r="N1021" s="140" t="s">
        <v>43</v>
      </c>
      <c r="P1021" s="141">
        <f>O1021*H1021</f>
        <v>0</v>
      </c>
      <c r="Q1021" s="141">
        <v>0</v>
      </c>
      <c r="R1021" s="141">
        <f>Q1021*H1021</f>
        <v>0</v>
      </c>
      <c r="S1021" s="141">
        <v>0</v>
      </c>
      <c r="T1021" s="142">
        <f>S1021*H1021</f>
        <v>0</v>
      </c>
      <c r="AR1021" s="143" t="s">
        <v>173</v>
      </c>
      <c r="AT1021" s="143" t="s">
        <v>168</v>
      </c>
      <c r="AU1021" s="143" t="s">
        <v>82</v>
      </c>
      <c r="AY1021" s="18" t="s">
        <v>166</v>
      </c>
      <c r="BE1021" s="144">
        <f>IF(N1021="základní",J1021,0)</f>
        <v>0</v>
      </c>
      <c r="BF1021" s="144">
        <f>IF(N1021="snížená",J1021,0)</f>
        <v>0</v>
      </c>
      <c r="BG1021" s="144">
        <f>IF(N1021="zákl. přenesená",J1021,0)</f>
        <v>0</v>
      </c>
      <c r="BH1021" s="144">
        <f>IF(N1021="sníž. přenesená",J1021,0)</f>
        <v>0</v>
      </c>
      <c r="BI1021" s="144">
        <f>IF(N1021="nulová",J1021,0)</f>
        <v>0</v>
      </c>
      <c r="BJ1021" s="18" t="s">
        <v>80</v>
      </c>
      <c r="BK1021" s="144">
        <f>ROUND(I1021*H1021,2)</f>
        <v>0</v>
      </c>
      <c r="BL1021" s="18" t="s">
        <v>173</v>
      </c>
      <c r="BM1021" s="143" t="s">
        <v>3396</v>
      </c>
    </row>
    <row r="1022" spans="2:65" s="12" customFormat="1" ht="11.25">
      <c r="B1022" s="149"/>
      <c r="D1022" s="150" t="s">
        <v>177</v>
      </c>
      <c r="E1022" s="151" t="s">
        <v>19</v>
      </c>
      <c r="F1022" s="152" t="s">
        <v>191</v>
      </c>
      <c r="H1022" s="151" t="s">
        <v>19</v>
      </c>
      <c r="I1022" s="153"/>
      <c r="L1022" s="149"/>
      <c r="M1022" s="154"/>
      <c r="T1022" s="155"/>
      <c r="AT1022" s="151" t="s">
        <v>177</v>
      </c>
      <c r="AU1022" s="151" t="s">
        <v>82</v>
      </c>
      <c r="AV1022" s="12" t="s">
        <v>80</v>
      </c>
      <c r="AW1022" s="12" t="s">
        <v>33</v>
      </c>
      <c r="AX1022" s="12" t="s">
        <v>72</v>
      </c>
      <c r="AY1022" s="151" t="s">
        <v>166</v>
      </c>
    </row>
    <row r="1023" spans="2:65" s="12" customFormat="1" ht="11.25">
      <c r="B1023" s="149"/>
      <c r="D1023" s="150" t="s">
        <v>177</v>
      </c>
      <c r="E1023" s="151" t="s">
        <v>19</v>
      </c>
      <c r="F1023" s="152" t="s">
        <v>2938</v>
      </c>
      <c r="H1023" s="151" t="s">
        <v>19</v>
      </c>
      <c r="I1023" s="153"/>
      <c r="L1023" s="149"/>
      <c r="M1023" s="154"/>
      <c r="T1023" s="155"/>
      <c r="AT1023" s="151" t="s">
        <v>177</v>
      </c>
      <c r="AU1023" s="151" t="s">
        <v>82</v>
      </c>
      <c r="AV1023" s="12" t="s">
        <v>80</v>
      </c>
      <c r="AW1023" s="12" t="s">
        <v>33</v>
      </c>
      <c r="AX1023" s="12" t="s">
        <v>72</v>
      </c>
      <c r="AY1023" s="151" t="s">
        <v>166</v>
      </c>
    </row>
    <row r="1024" spans="2:65" s="12" customFormat="1" ht="11.25">
      <c r="B1024" s="149"/>
      <c r="D1024" s="150" t="s">
        <v>177</v>
      </c>
      <c r="E1024" s="151" t="s">
        <v>19</v>
      </c>
      <c r="F1024" s="152" t="s">
        <v>3397</v>
      </c>
      <c r="H1024" s="151" t="s">
        <v>19</v>
      </c>
      <c r="I1024" s="153"/>
      <c r="L1024" s="149"/>
      <c r="M1024" s="154"/>
      <c r="T1024" s="155"/>
      <c r="AT1024" s="151" t="s">
        <v>177</v>
      </c>
      <c r="AU1024" s="151" t="s">
        <v>82</v>
      </c>
      <c r="AV1024" s="12" t="s">
        <v>80</v>
      </c>
      <c r="AW1024" s="12" t="s">
        <v>33</v>
      </c>
      <c r="AX1024" s="12" t="s">
        <v>72</v>
      </c>
      <c r="AY1024" s="151" t="s">
        <v>166</v>
      </c>
    </row>
    <row r="1025" spans="2:65" s="13" customFormat="1" ht="11.25">
      <c r="B1025" s="156"/>
      <c r="D1025" s="150" t="s">
        <v>177</v>
      </c>
      <c r="E1025" s="157" t="s">
        <v>19</v>
      </c>
      <c r="F1025" s="158" t="s">
        <v>185</v>
      </c>
      <c r="H1025" s="159">
        <v>3</v>
      </c>
      <c r="I1025" s="160"/>
      <c r="L1025" s="156"/>
      <c r="M1025" s="161"/>
      <c r="T1025" s="162"/>
      <c r="AT1025" s="157" t="s">
        <v>177</v>
      </c>
      <c r="AU1025" s="157" t="s">
        <v>82</v>
      </c>
      <c r="AV1025" s="13" t="s">
        <v>82</v>
      </c>
      <c r="AW1025" s="13" t="s">
        <v>33</v>
      </c>
      <c r="AX1025" s="13" t="s">
        <v>80</v>
      </c>
      <c r="AY1025" s="157" t="s">
        <v>166</v>
      </c>
    </row>
    <row r="1026" spans="2:65" s="12" customFormat="1" ht="11.25">
      <c r="B1026" s="149"/>
      <c r="D1026" s="150" t="s">
        <v>177</v>
      </c>
      <c r="E1026" s="151" t="s">
        <v>19</v>
      </c>
      <c r="F1026" s="152" t="s">
        <v>3398</v>
      </c>
      <c r="H1026" s="151" t="s">
        <v>19</v>
      </c>
      <c r="I1026" s="153"/>
      <c r="L1026" s="149"/>
      <c r="M1026" s="154"/>
      <c r="T1026" s="155"/>
      <c r="AT1026" s="151" t="s">
        <v>177</v>
      </c>
      <c r="AU1026" s="151" t="s">
        <v>82</v>
      </c>
      <c r="AV1026" s="12" t="s">
        <v>80</v>
      </c>
      <c r="AW1026" s="12" t="s">
        <v>33</v>
      </c>
      <c r="AX1026" s="12" t="s">
        <v>72</v>
      </c>
      <c r="AY1026" s="151" t="s">
        <v>166</v>
      </c>
    </row>
    <row r="1027" spans="2:65" s="1" customFormat="1" ht="24.2" customHeight="1">
      <c r="B1027" s="33"/>
      <c r="C1027" s="132" t="s">
        <v>1536</v>
      </c>
      <c r="D1027" s="132" t="s">
        <v>168</v>
      </c>
      <c r="E1027" s="133" t="s">
        <v>3399</v>
      </c>
      <c r="F1027" s="134" t="s">
        <v>3400</v>
      </c>
      <c r="G1027" s="135" t="s">
        <v>307</v>
      </c>
      <c r="H1027" s="136">
        <v>2</v>
      </c>
      <c r="I1027" s="137"/>
      <c r="J1027" s="138">
        <f>ROUND(I1027*H1027,2)</f>
        <v>0</v>
      </c>
      <c r="K1027" s="134" t="s">
        <v>19</v>
      </c>
      <c r="L1027" s="33"/>
      <c r="M1027" s="139" t="s">
        <v>19</v>
      </c>
      <c r="N1027" s="140" t="s">
        <v>43</v>
      </c>
      <c r="P1027" s="141">
        <f>O1027*H1027</f>
        <v>0</v>
      </c>
      <c r="Q1027" s="141">
        <v>0</v>
      </c>
      <c r="R1027" s="141">
        <f>Q1027*H1027</f>
        <v>0</v>
      </c>
      <c r="S1027" s="141">
        <v>0</v>
      </c>
      <c r="T1027" s="142">
        <f>S1027*H1027</f>
        <v>0</v>
      </c>
      <c r="AR1027" s="143" t="s">
        <v>173</v>
      </c>
      <c r="AT1027" s="143" t="s">
        <v>168</v>
      </c>
      <c r="AU1027" s="143" t="s">
        <v>82</v>
      </c>
      <c r="AY1027" s="18" t="s">
        <v>166</v>
      </c>
      <c r="BE1027" s="144">
        <f>IF(N1027="základní",J1027,0)</f>
        <v>0</v>
      </c>
      <c r="BF1027" s="144">
        <f>IF(N1027="snížená",J1027,0)</f>
        <v>0</v>
      </c>
      <c r="BG1027" s="144">
        <f>IF(N1027="zákl. přenesená",J1027,0)</f>
        <v>0</v>
      </c>
      <c r="BH1027" s="144">
        <f>IF(N1027="sníž. přenesená",J1027,0)</f>
        <v>0</v>
      </c>
      <c r="BI1027" s="144">
        <f>IF(N1027="nulová",J1027,0)</f>
        <v>0</v>
      </c>
      <c r="BJ1027" s="18" t="s">
        <v>80</v>
      </c>
      <c r="BK1027" s="144">
        <f>ROUND(I1027*H1027,2)</f>
        <v>0</v>
      </c>
      <c r="BL1027" s="18" t="s">
        <v>173</v>
      </c>
      <c r="BM1027" s="143" t="s">
        <v>3401</v>
      </c>
    </row>
    <row r="1028" spans="2:65" s="12" customFormat="1" ht="11.25">
      <c r="B1028" s="149"/>
      <c r="D1028" s="150" t="s">
        <v>177</v>
      </c>
      <c r="E1028" s="151" t="s">
        <v>19</v>
      </c>
      <c r="F1028" s="152" t="s">
        <v>191</v>
      </c>
      <c r="H1028" s="151" t="s">
        <v>19</v>
      </c>
      <c r="I1028" s="153"/>
      <c r="L1028" s="149"/>
      <c r="M1028" s="154"/>
      <c r="T1028" s="155"/>
      <c r="AT1028" s="151" t="s">
        <v>177</v>
      </c>
      <c r="AU1028" s="151" t="s">
        <v>82</v>
      </c>
      <c r="AV1028" s="12" t="s">
        <v>80</v>
      </c>
      <c r="AW1028" s="12" t="s">
        <v>33</v>
      </c>
      <c r="AX1028" s="12" t="s">
        <v>72</v>
      </c>
      <c r="AY1028" s="151" t="s">
        <v>166</v>
      </c>
    </row>
    <row r="1029" spans="2:65" s="12" customFormat="1" ht="11.25">
      <c r="B1029" s="149"/>
      <c r="D1029" s="150" t="s">
        <v>177</v>
      </c>
      <c r="E1029" s="151" t="s">
        <v>19</v>
      </c>
      <c r="F1029" s="152" t="s">
        <v>2938</v>
      </c>
      <c r="H1029" s="151" t="s">
        <v>19</v>
      </c>
      <c r="I1029" s="153"/>
      <c r="L1029" s="149"/>
      <c r="M1029" s="154"/>
      <c r="T1029" s="155"/>
      <c r="AT1029" s="151" t="s">
        <v>177</v>
      </c>
      <c r="AU1029" s="151" t="s">
        <v>82</v>
      </c>
      <c r="AV1029" s="12" t="s">
        <v>80</v>
      </c>
      <c r="AW1029" s="12" t="s">
        <v>33</v>
      </c>
      <c r="AX1029" s="12" t="s">
        <v>72</v>
      </c>
      <c r="AY1029" s="151" t="s">
        <v>166</v>
      </c>
    </row>
    <row r="1030" spans="2:65" s="12" customFormat="1" ht="11.25">
      <c r="B1030" s="149"/>
      <c r="D1030" s="150" t="s">
        <v>177</v>
      </c>
      <c r="E1030" s="151" t="s">
        <v>19</v>
      </c>
      <c r="F1030" s="152" t="s">
        <v>3397</v>
      </c>
      <c r="H1030" s="151" t="s">
        <v>19</v>
      </c>
      <c r="I1030" s="153"/>
      <c r="L1030" s="149"/>
      <c r="M1030" s="154"/>
      <c r="T1030" s="155"/>
      <c r="AT1030" s="151" t="s">
        <v>177</v>
      </c>
      <c r="AU1030" s="151" t="s">
        <v>82</v>
      </c>
      <c r="AV1030" s="12" t="s">
        <v>80</v>
      </c>
      <c r="AW1030" s="12" t="s">
        <v>33</v>
      </c>
      <c r="AX1030" s="12" t="s">
        <v>72</v>
      </c>
      <c r="AY1030" s="151" t="s">
        <v>166</v>
      </c>
    </row>
    <row r="1031" spans="2:65" s="13" customFormat="1" ht="11.25">
      <c r="B1031" s="156"/>
      <c r="D1031" s="150" t="s">
        <v>177</v>
      </c>
      <c r="E1031" s="157" t="s">
        <v>19</v>
      </c>
      <c r="F1031" s="158" t="s">
        <v>82</v>
      </c>
      <c r="H1031" s="159">
        <v>2</v>
      </c>
      <c r="I1031" s="160"/>
      <c r="L1031" s="156"/>
      <c r="M1031" s="161"/>
      <c r="T1031" s="162"/>
      <c r="AT1031" s="157" t="s">
        <v>177</v>
      </c>
      <c r="AU1031" s="157" t="s">
        <v>82</v>
      </c>
      <c r="AV1031" s="13" t="s">
        <v>82</v>
      </c>
      <c r="AW1031" s="13" t="s">
        <v>33</v>
      </c>
      <c r="AX1031" s="13" t="s">
        <v>80</v>
      </c>
      <c r="AY1031" s="157" t="s">
        <v>166</v>
      </c>
    </row>
    <row r="1032" spans="2:65" s="12" customFormat="1" ht="11.25">
      <c r="B1032" s="149"/>
      <c r="D1032" s="150" t="s">
        <v>177</v>
      </c>
      <c r="E1032" s="151" t="s">
        <v>19</v>
      </c>
      <c r="F1032" s="152" t="s">
        <v>3398</v>
      </c>
      <c r="H1032" s="151" t="s">
        <v>19</v>
      </c>
      <c r="I1032" s="153"/>
      <c r="L1032" s="149"/>
      <c r="M1032" s="154"/>
      <c r="T1032" s="155"/>
      <c r="AT1032" s="151" t="s">
        <v>177</v>
      </c>
      <c r="AU1032" s="151" t="s">
        <v>82</v>
      </c>
      <c r="AV1032" s="12" t="s">
        <v>80</v>
      </c>
      <c r="AW1032" s="12" t="s">
        <v>33</v>
      </c>
      <c r="AX1032" s="12" t="s">
        <v>72</v>
      </c>
      <c r="AY1032" s="151" t="s">
        <v>166</v>
      </c>
    </row>
    <row r="1033" spans="2:65" s="1" customFormat="1" ht="24.2" customHeight="1">
      <c r="B1033" s="33"/>
      <c r="C1033" s="132" t="s">
        <v>1540</v>
      </c>
      <c r="D1033" s="132" t="s">
        <v>168</v>
      </c>
      <c r="E1033" s="133" t="s">
        <v>3402</v>
      </c>
      <c r="F1033" s="134" t="s">
        <v>3403</v>
      </c>
      <c r="G1033" s="135" t="s">
        <v>307</v>
      </c>
      <c r="H1033" s="136">
        <v>3</v>
      </c>
      <c r="I1033" s="137"/>
      <c r="J1033" s="138">
        <f>ROUND(I1033*H1033,2)</f>
        <v>0</v>
      </c>
      <c r="K1033" s="134" t="s">
        <v>19</v>
      </c>
      <c r="L1033" s="33"/>
      <c r="M1033" s="139" t="s">
        <v>19</v>
      </c>
      <c r="N1033" s="140" t="s">
        <v>43</v>
      </c>
      <c r="P1033" s="141">
        <f>O1033*H1033</f>
        <v>0</v>
      </c>
      <c r="Q1033" s="141">
        <v>0</v>
      </c>
      <c r="R1033" s="141">
        <f>Q1033*H1033</f>
        <v>0</v>
      </c>
      <c r="S1033" s="141">
        <v>0</v>
      </c>
      <c r="T1033" s="142">
        <f>S1033*H1033</f>
        <v>0</v>
      </c>
      <c r="AR1033" s="143" t="s">
        <v>173</v>
      </c>
      <c r="AT1033" s="143" t="s">
        <v>168</v>
      </c>
      <c r="AU1033" s="143" t="s">
        <v>82</v>
      </c>
      <c r="AY1033" s="18" t="s">
        <v>166</v>
      </c>
      <c r="BE1033" s="144">
        <f>IF(N1033="základní",J1033,0)</f>
        <v>0</v>
      </c>
      <c r="BF1033" s="144">
        <f>IF(N1033="snížená",J1033,0)</f>
        <v>0</v>
      </c>
      <c r="BG1033" s="144">
        <f>IF(N1033="zákl. přenesená",J1033,0)</f>
        <v>0</v>
      </c>
      <c r="BH1033" s="144">
        <f>IF(N1033="sníž. přenesená",J1033,0)</f>
        <v>0</v>
      </c>
      <c r="BI1033" s="144">
        <f>IF(N1033="nulová",J1033,0)</f>
        <v>0</v>
      </c>
      <c r="BJ1033" s="18" t="s">
        <v>80</v>
      </c>
      <c r="BK1033" s="144">
        <f>ROUND(I1033*H1033,2)</f>
        <v>0</v>
      </c>
      <c r="BL1033" s="18" t="s">
        <v>173</v>
      </c>
      <c r="BM1033" s="143" t="s">
        <v>3404</v>
      </c>
    </row>
    <row r="1034" spans="2:65" s="12" customFormat="1" ht="11.25">
      <c r="B1034" s="149"/>
      <c r="D1034" s="150" t="s">
        <v>177</v>
      </c>
      <c r="E1034" s="151" t="s">
        <v>19</v>
      </c>
      <c r="F1034" s="152" t="s">
        <v>191</v>
      </c>
      <c r="H1034" s="151" t="s">
        <v>19</v>
      </c>
      <c r="I1034" s="153"/>
      <c r="L1034" s="149"/>
      <c r="M1034" s="154"/>
      <c r="T1034" s="155"/>
      <c r="AT1034" s="151" t="s">
        <v>177</v>
      </c>
      <c r="AU1034" s="151" t="s">
        <v>82</v>
      </c>
      <c r="AV1034" s="12" t="s">
        <v>80</v>
      </c>
      <c r="AW1034" s="12" t="s">
        <v>33</v>
      </c>
      <c r="AX1034" s="12" t="s">
        <v>72</v>
      </c>
      <c r="AY1034" s="151" t="s">
        <v>166</v>
      </c>
    </row>
    <row r="1035" spans="2:65" s="12" customFormat="1" ht="11.25">
      <c r="B1035" s="149"/>
      <c r="D1035" s="150" t="s">
        <v>177</v>
      </c>
      <c r="E1035" s="151" t="s">
        <v>19</v>
      </c>
      <c r="F1035" s="152" t="s">
        <v>2938</v>
      </c>
      <c r="H1035" s="151" t="s">
        <v>19</v>
      </c>
      <c r="I1035" s="153"/>
      <c r="L1035" s="149"/>
      <c r="M1035" s="154"/>
      <c r="T1035" s="155"/>
      <c r="AT1035" s="151" t="s">
        <v>177</v>
      </c>
      <c r="AU1035" s="151" t="s">
        <v>82</v>
      </c>
      <c r="AV1035" s="12" t="s">
        <v>80</v>
      </c>
      <c r="AW1035" s="12" t="s">
        <v>33</v>
      </c>
      <c r="AX1035" s="12" t="s">
        <v>72</v>
      </c>
      <c r="AY1035" s="151" t="s">
        <v>166</v>
      </c>
    </row>
    <row r="1036" spans="2:65" s="12" customFormat="1" ht="11.25">
      <c r="B1036" s="149"/>
      <c r="D1036" s="150" t="s">
        <v>177</v>
      </c>
      <c r="E1036" s="151" t="s">
        <v>19</v>
      </c>
      <c r="F1036" s="152" t="s">
        <v>3397</v>
      </c>
      <c r="H1036" s="151" t="s">
        <v>19</v>
      </c>
      <c r="I1036" s="153"/>
      <c r="L1036" s="149"/>
      <c r="M1036" s="154"/>
      <c r="T1036" s="155"/>
      <c r="AT1036" s="151" t="s">
        <v>177</v>
      </c>
      <c r="AU1036" s="151" t="s">
        <v>82</v>
      </c>
      <c r="AV1036" s="12" t="s">
        <v>80</v>
      </c>
      <c r="AW1036" s="12" t="s">
        <v>33</v>
      </c>
      <c r="AX1036" s="12" t="s">
        <v>72</v>
      </c>
      <c r="AY1036" s="151" t="s">
        <v>166</v>
      </c>
    </row>
    <row r="1037" spans="2:65" s="13" customFormat="1" ht="11.25">
      <c r="B1037" s="156"/>
      <c r="D1037" s="150" t="s">
        <v>177</v>
      </c>
      <c r="E1037" s="157" t="s">
        <v>19</v>
      </c>
      <c r="F1037" s="158" t="s">
        <v>185</v>
      </c>
      <c r="H1037" s="159">
        <v>3</v>
      </c>
      <c r="I1037" s="160"/>
      <c r="L1037" s="156"/>
      <c r="M1037" s="161"/>
      <c r="T1037" s="162"/>
      <c r="AT1037" s="157" t="s">
        <v>177</v>
      </c>
      <c r="AU1037" s="157" t="s">
        <v>82</v>
      </c>
      <c r="AV1037" s="13" t="s">
        <v>82</v>
      </c>
      <c r="AW1037" s="13" t="s">
        <v>33</v>
      </c>
      <c r="AX1037" s="13" t="s">
        <v>80</v>
      </c>
      <c r="AY1037" s="157" t="s">
        <v>166</v>
      </c>
    </row>
    <row r="1038" spans="2:65" s="12" customFormat="1" ht="11.25">
      <c r="B1038" s="149"/>
      <c r="D1038" s="150" t="s">
        <v>177</v>
      </c>
      <c r="E1038" s="151" t="s">
        <v>19</v>
      </c>
      <c r="F1038" s="152" t="s">
        <v>3398</v>
      </c>
      <c r="H1038" s="151" t="s">
        <v>19</v>
      </c>
      <c r="I1038" s="153"/>
      <c r="L1038" s="149"/>
      <c r="M1038" s="154"/>
      <c r="T1038" s="155"/>
      <c r="AT1038" s="151" t="s">
        <v>177</v>
      </c>
      <c r="AU1038" s="151" t="s">
        <v>82</v>
      </c>
      <c r="AV1038" s="12" t="s">
        <v>80</v>
      </c>
      <c r="AW1038" s="12" t="s">
        <v>33</v>
      </c>
      <c r="AX1038" s="12" t="s">
        <v>72</v>
      </c>
      <c r="AY1038" s="151" t="s">
        <v>166</v>
      </c>
    </row>
    <row r="1039" spans="2:65" s="1" customFormat="1" ht="33" customHeight="1">
      <c r="B1039" s="33"/>
      <c r="C1039" s="132" t="s">
        <v>1549</v>
      </c>
      <c r="D1039" s="132" t="s">
        <v>168</v>
      </c>
      <c r="E1039" s="133" t="s">
        <v>3405</v>
      </c>
      <c r="F1039" s="134" t="s">
        <v>3406</v>
      </c>
      <c r="G1039" s="135" t="s">
        <v>307</v>
      </c>
      <c r="H1039" s="136">
        <v>10</v>
      </c>
      <c r="I1039" s="137"/>
      <c r="J1039" s="138">
        <f>ROUND(I1039*H1039,2)</f>
        <v>0</v>
      </c>
      <c r="K1039" s="134" t="s">
        <v>19</v>
      </c>
      <c r="L1039" s="33"/>
      <c r="M1039" s="139" t="s">
        <v>19</v>
      </c>
      <c r="N1039" s="140" t="s">
        <v>43</v>
      </c>
      <c r="P1039" s="141">
        <f>O1039*H1039</f>
        <v>0</v>
      </c>
      <c r="Q1039" s="141">
        <v>0</v>
      </c>
      <c r="R1039" s="141">
        <f>Q1039*H1039</f>
        <v>0</v>
      </c>
      <c r="S1039" s="141">
        <v>0</v>
      </c>
      <c r="T1039" s="142">
        <f>S1039*H1039</f>
        <v>0</v>
      </c>
      <c r="AR1039" s="143" t="s">
        <v>173</v>
      </c>
      <c r="AT1039" s="143" t="s">
        <v>168</v>
      </c>
      <c r="AU1039" s="143" t="s">
        <v>82</v>
      </c>
      <c r="AY1039" s="18" t="s">
        <v>166</v>
      </c>
      <c r="BE1039" s="144">
        <f>IF(N1039="základní",J1039,0)</f>
        <v>0</v>
      </c>
      <c r="BF1039" s="144">
        <f>IF(N1039="snížená",J1039,0)</f>
        <v>0</v>
      </c>
      <c r="BG1039" s="144">
        <f>IF(N1039="zákl. přenesená",J1039,0)</f>
        <v>0</v>
      </c>
      <c r="BH1039" s="144">
        <f>IF(N1039="sníž. přenesená",J1039,0)</f>
        <v>0</v>
      </c>
      <c r="BI1039" s="144">
        <f>IF(N1039="nulová",J1039,0)</f>
        <v>0</v>
      </c>
      <c r="BJ1039" s="18" t="s">
        <v>80</v>
      </c>
      <c r="BK1039" s="144">
        <f>ROUND(I1039*H1039,2)</f>
        <v>0</v>
      </c>
      <c r="BL1039" s="18" t="s">
        <v>173</v>
      </c>
      <c r="BM1039" s="143" t="s">
        <v>3407</v>
      </c>
    </row>
    <row r="1040" spans="2:65" s="1" customFormat="1" ht="33" customHeight="1">
      <c r="B1040" s="33"/>
      <c r="C1040" s="132" t="s">
        <v>1555</v>
      </c>
      <c r="D1040" s="132" t="s">
        <v>168</v>
      </c>
      <c r="E1040" s="133" t="s">
        <v>3408</v>
      </c>
      <c r="F1040" s="134" t="s">
        <v>3409</v>
      </c>
      <c r="G1040" s="135" t="s">
        <v>307</v>
      </c>
      <c r="H1040" s="136">
        <v>10</v>
      </c>
      <c r="I1040" s="137"/>
      <c r="J1040" s="138">
        <f>ROUND(I1040*H1040,2)</f>
        <v>0</v>
      </c>
      <c r="K1040" s="134" t="s">
        <v>19</v>
      </c>
      <c r="L1040" s="33"/>
      <c r="M1040" s="139" t="s">
        <v>19</v>
      </c>
      <c r="N1040" s="140" t="s">
        <v>43</v>
      </c>
      <c r="P1040" s="141">
        <f>O1040*H1040</f>
        <v>0</v>
      </c>
      <c r="Q1040" s="141">
        <v>0</v>
      </c>
      <c r="R1040" s="141">
        <f>Q1040*H1040</f>
        <v>0</v>
      </c>
      <c r="S1040" s="141">
        <v>0</v>
      </c>
      <c r="T1040" s="142">
        <f>S1040*H1040</f>
        <v>0</v>
      </c>
      <c r="AR1040" s="143" t="s">
        <v>173</v>
      </c>
      <c r="AT1040" s="143" t="s">
        <v>168</v>
      </c>
      <c r="AU1040" s="143" t="s">
        <v>82</v>
      </c>
      <c r="AY1040" s="18" t="s">
        <v>166</v>
      </c>
      <c r="BE1040" s="144">
        <f>IF(N1040="základní",J1040,0)</f>
        <v>0</v>
      </c>
      <c r="BF1040" s="144">
        <f>IF(N1040="snížená",J1040,0)</f>
        <v>0</v>
      </c>
      <c r="BG1040" s="144">
        <f>IF(N1040="zákl. přenesená",J1040,0)</f>
        <v>0</v>
      </c>
      <c r="BH1040" s="144">
        <f>IF(N1040="sníž. přenesená",J1040,0)</f>
        <v>0</v>
      </c>
      <c r="BI1040" s="144">
        <f>IF(N1040="nulová",J1040,0)</f>
        <v>0</v>
      </c>
      <c r="BJ1040" s="18" t="s">
        <v>80</v>
      </c>
      <c r="BK1040" s="144">
        <f>ROUND(I1040*H1040,2)</f>
        <v>0</v>
      </c>
      <c r="BL1040" s="18" t="s">
        <v>173</v>
      </c>
      <c r="BM1040" s="143" t="s">
        <v>3410</v>
      </c>
    </row>
    <row r="1041" spans="2:65" s="1" customFormat="1" ht="33" customHeight="1">
      <c r="B1041" s="33"/>
      <c r="C1041" s="132" t="s">
        <v>1561</v>
      </c>
      <c r="D1041" s="132" t="s">
        <v>168</v>
      </c>
      <c r="E1041" s="133" t="s">
        <v>3411</v>
      </c>
      <c r="F1041" s="134" t="s">
        <v>3412</v>
      </c>
      <c r="G1041" s="135" t="s">
        <v>307</v>
      </c>
      <c r="H1041" s="136">
        <v>17</v>
      </c>
      <c r="I1041" s="137"/>
      <c r="J1041" s="138">
        <f>ROUND(I1041*H1041,2)</f>
        <v>0</v>
      </c>
      <c r="K1041" s="134" t="s">
        <v>19</v>
      </c>
      <c r="L1041" s="33"/>
      <c r="M1041" s="139" t="s">
        <v>19</v>
      </c>
      <c r="N1041" s="140" t="s">
        <v>43</v>
      </c>
      <c r="P1041" s="141">
        <f>O1041*H1041</f>
        <v>0</v>
      </c>
      <c r="Q1041" s="141">
        <v>0</v>
      </c>
      <c r="R1041" s="141">
        <f>Q1041*H1041</f>
        <v>0</v>
      </c>
      <c r="S1041" s="141">
        <v>0</v>
      </c>
      <c r="T1041" s="142">
        <f>S1041*H1041</f>
        <v>0</v>
      </c>
      <c r="AR1041" s="143" t="s">
        <v>173</v>
      </c>
      <c r="AT1041" s="143" t="s">
        <v>168</v>
      </c>
      <c r="AU1041" s="143" t="s">
        <v>82</v>
      </c>
      <c r="AY1041" s="18" t="s">
        <v>166</v>
      </c>
      <c r="BE1041" s="144">
        <f>IF(N1041="základní",J1041,0)</f>
        <v>0</v>
      </c>
      <c r="BF1041" s="144">
        <f>IF(N1041="snížená",J1041,0)</f>
        <v>0</v>
      </c>
      <c r="BG1041" s="144">
        <f>IF(N1041="zákl. přenesená",J1041,0)</f>
        <v>0</v>
      </c>
      <c r="BH1041" s="144">
        <f>IF(N1041="sníž. přenesená",J1041,0)</f>
        <v>0</v>
      </c>
      <c r="BI1041" s="144">
        <f>IF(N1041="nulová",J1041,0)</f>
        <v>0</v>
      </c>
      <c r="BJ1041" s="18" t="s">
        <v>80</v>
      </c>
      <c r="BK1041" s="144">
        <f>ROUND(I1041*H1041,2)</f>
        <v>0</v>
      </c>
      <c r="BL1041" s="18" t="s">
        <v>173</v>
      </c>
      <c r="BM1041" s="143" t="s">
        <v>3413</v>
      </c>
    </row>
    <row r="1042" spans="2:65" s="11" customFormat="1" ht="22.9" customHeight="1">
      <c r="B1042" s="120"/>
      <c r="D1042" s="121" t="s">
        <v>71</v>
      </c>
      <c r="E1042" s="130" t="s">
        <v>3414</v>
      </c>
      <c r="F1042" s="130" t="s">
        <v>3415</v>
      </c>
      <c r="I1042" s="123"/>
      <c r="J1042" s="131">
        <f>BK1042</f>
        <v>0</v>
      </c>
      <c r="L1042" s="120"/>
      <c r="M1042" s="125"/>
      <c r="P1042" s="126">
        <f>SUM(P1043:P1127)</f>
        <v>0</v>
      </c>
      <c r="R1042" s="126">
        <f>SUM(R1043:R1127)</f>
        <v>0</v>
      </c>
      <c r="T1042" s="127">
        <f>SUM(T1043:T1127)</f>
        <v>0</v>
      </c>
      <c r="AR1042" s="121" t="s">
        <v>80</v>
      </c>
      <c r="AT1042" s="128" t="s">
        <v>71</v>
      </c>
      <c r="AU1042" s="128" t="s">
        <v>80</v>
      </c>
      <c r="AY1042" s="121" t="s">
        <v>166</v>
      </c>
      <c r="BK1042" s="129">
        <f>SUM(BK1043:BK1127)</f>
        <v>0</v>
      </c>
    </row>
    <row r="1043" spans="2:65" s="1" customFormat="1" ht="24.2" customHeight="1">
      <c r="B1043" s="33"/>
      <c r="C1043" s="132" t="s">
        <v>1566</v>
      </c>
      <c r="D1043" s="132" t="s">
        <v>168</v>
      </c>
      <c r="E1043" s="133" t="s">
        <v>3416</v>
      </c>
      <c r="F1043" s="134" t="s">
        <v>3417</v>
      </c>
      <c r="G1043" s="135" t="s">
        <v>307</v>
      </c>
      <c r="H1043" s="136">
        <v>6</v>
      </c>
      <c r="I1043" s="137"/>
      <c r="J1043" s="138">
        <f>ROUND(I1043*H1043,2)</f>
        <v>0</v>
      </c>
      <c r="K1043" s="134" t="s">
        <v>19</v>
      </c>
      <c r="L1043" s="33"/>
      <c r="M1043" s="139" t="s">
        <v>19</v>
      </c>
      <c r="N1043" s="140" t="s">
        <v>43</v>
      </c>
      <c r="P1043" s="141">
        <f>O1043*H1043</f>
        <v>0</v>
      </c>
      <c r="Q1043" s="141">
        <v>0</v>
      </c>
      <c r="R1043" s="141">
        <f>Q1043*H1043</f>
        <v>0</v>
      </c>
      <c r="S1043" s="141">
        <v>0</v>
      </c>
      <c r="T1043" s="142">
        <f>S1043*H1043</f>
        <v>0</v>
      </c>
      <c r="AR1043" s="143" t="s">
        <v>173</v>
      </c>
      <c r="AT1043" s="143" t="s">
        <v>168</v>
      </c>
      <c r="AU1043" s="143" t="s">
        <v>82</v>
      </c>
      <c r="AY1043" s="18" t="s">
        <v>166</v>
      </c>
      <c r="BE1043" s="144">
        <f>IF(N1043="základní",J1043,0)</f>
        <v>0</v>
      </c>
      <c r="BF1043" s="144">
        <f>IF(N1043="snížená",J1043,0)</f>
        <v>0</v>
      </c>
      <c r="BG1043" s="144">
        <f>IF(N1043="zákl. přenesená",J1043,0)</f>
        <v>0</v>
      </c>
      <c r="BH1043" s="144">
        <f>IF(N1043="sníž. přenesená",J1043,0)</f>
        <v>0</v>
      </c>
      <c r="BI1043" s="144">
        <f>IF(N1043="nulová",J1043,0)</f>
        <v>0</v>
      </c>
      <c r="BJ1043" s="18" t="s">
        <v>80</v>
      </c>
      <c r="BK1043" s="144">
        <f>ROUND(I1043*H1043,2)</f>
        <v>0</v>
      </c>
      <c r="BL1043" s="18" t="s">
        <v>173</v>
      </c>
      <c r="BM1043" s="143" t="s">
        <v>3418</v>
      </c>
    </row>
    <row r="1044" spans="2:65" s="12" customFormat="1" ht="11.25">
      <c r="B1044" s="149"/>
      <c r="D1044" s="150" t="s">
        <v>177</v>
      </c>
      <c r="E1044" s="151" t="s">
        <v>19</v>
      </c>
      <c r="F1044" s="152" t="s">
        <v>2999</v>
      </c>
      <c r="H1044" s="151" t="s">
        <v>19</v>
      </c>
      <c r="I1044" s="153"/>
      <c r="L1044" s="149"/>
      <c r="M1044" s="154"/>
      <c r="T1044" s="155"/>
      <c r="AT1044" s="151" t="s">
        <v>177</v>
      </c>
      <c r="AU1044" s="151" t="s">
        <v>82</v>
      </c>
      <c r="AV1044" s="12" t="s">
        <v>80</v>
      </c>
      <c r="AW1044" s="12" t="s">
        <v>33</v>
      </c>
      <c r="AX1044" s="12" t="s">
        <v>72</v>
      </c>
      <c r="AY1044" s="151" t="s">
        <v>166</v>
      </c>
    </row>
    <row r="1045" spans="2:65" s="12" customFormat="1" ht="11.25">
      <c r="B1045" s="149"/>
      <c r="D1045" s="150" t="s">
        <v>177</v>
      </c>
      <c r="E1045" s="151" t="s">
        <v>19</v>
      </c>
      <c r="F1045" s="152" t="s">
        <v>3000</v>
      </c>
      <c r="H1045" s="151" t="s">
        <v>19</v>
      </c>
      <c r="I1045" s="153"/>
      <c r="L1045" s="149"/>
      <c r="M1045" s="154"/>
      <c r="T1045" s="155"/>
      <c r="AT1045" s="151" t="s">
        <v>177</v>
      </c>
      <c r="AU1045" s="151" t="s">
        <v>82</v>
      </c>
      <c r="AV1045" s="12" t="s">
        <v>80</v>
      </c>
      <c r="AW1045" s="12" t="s">
        <v>33</v>
      </c>
      <c r="AX1045" s="12" t="s">
        <v>72</v>
      </c>
      <c r="AY1045" s="151" t="s">
        <v>166</v>
      </c>
    </row>
    <row r="1046" spans="2:65" s="13" customFormat="1" ht="11.25">
      <c r="B1046" s="156"/>
      <c r="D1046" s="150" t="s">
        <v>177</v>
      </c>
      <c r="E1046" s="157" t="s">
        <v>19</v>
      </c>
      <c r="F1046" s="158" t="s">
        <v>216</v>
      </c>
      <c r="H1046" s="159">
        <v>6</v>
      </c>
      <c r="I1046" s="160"/>
      <c r="L1046" s="156"/>
      <c r="M1046" s="161"/>
      <c r="T1046" s="162"/>
      <c r="AT1046" s="157" t="s">
        <v>177</v>
      </c>
      <c r="AU1046" s="157" t="s">
        <v>82</v>
      </c>
      <c r="AV1046" s="13" t="s">
        <v>82</v>
      </c>
      <c r="AW1046" s="13" t="s">
        <v>33</v>
      </c>
      <c r="AX1046" s="13" t="s">
        <v>80</v>
      </c>
      <c r="AY1046" s="157" t="s">
        <v>166</v>
      </c>
    </row>
    <row r="1047" spans="2:65" s="1" customFormat="1" ht="24.2" customHeight="1">
      <c r="B1047" s="33"/>
      <c r="C1047" s="132" t="s">
        <v>1571</v>
      </c>
      <c r="D1047" s="132" t="s">
        <v>168</v>
      </c>
      <c r="E1047" s="133" t="s">
        <v>3419</v>
      </c>
      <c r="F1047" s="134" t="s">
        <v>3420</v>
      </c>
      <c r="G1047" s="135" t="s">
        <v>307</v>
      </c>
      <c r="H1047" s="136">
        <v>7</v>
      </c>
      <c r="I1047" s="137"/>
      <c r="J1047" s="138">
        <f>ROUND(I1047*H1047,2)</f>
        <v>0</v>
      </c>
      <c r="K1047" s="134" t="s">
        <v>19</v>
      </c>
      <c r="L1047" s="33"/>
      <c r="M1047" s="139" t="s">
        <v>19</v>
      </c>
      <c r="N1047" s="140" t="s">
        <v>43</v>
      </c>
      <c r="P1047" s="141">
        <f>O1047*H1047</f>
        <v>0</v>
      </c>
      <c r="Q1047" s="141">
        <v>0</v>
      </c>
      <c r="R1047" s="141">
        <f>Q1047*H1047</f>
        <v>0</v>
      </c>
      <c r="S1047" s="141">
        <v>0</v>
      </c>
      <c r="T1047" s="142">
        <f>S1047*H1047</f>
        <v>0</v>
      </c>
      <c r="AR1047" s="143" t="s">
        <v>173</v>
      </c>
      <c r="AT1047" s="143" t="s">
        <v>168</v>
      </c>
      <c r="AU1047" s="143" t="s">
        <v>82</v>
      </c>
      <c r="AY1047" s="18" t="s">
        <v>166</v>
      </c>
      <c r="BE1047" s="144">
        <f>IF(N1047="základní",J1047,0)</f>
        <v>0</v>
      </c>
      <c r="BF1047" s="144">
        <f>IF(N1047="snížená",J1047,0)</f>
        <v>0</v>
      </c>
      <c r="BG1047" s="144">
        <f>IF(N1047="zákl. přenesená",J1047,0)</f>
        <v>0</v>
      </c>
      <c r="BH1047" s="144">
        <f>IF(N1047="sníž. přenesená",J1047,0)</f>
        <v>0</v>
      </c>
      <c r="BI1047" s="144">
        <f>IF(N1047="nulová",J1047,0)</f>
        <v>0</v>
      </c>
      <c r="BJ1047" s="18" t="s">
        <v>80</v>
      </c>
      <c r="BK1047" s="144">
        <f>ROUND(I1047*H1047,2)</f>
        <v>0</v>
      </c>
      <c r="BL1047" s="18" t="s">
        <v>173</v>
      </c>
      <c r="BM1047" s="143" t="s">
        <v>3421</v>
      </c>
    </row>
    <row r="1048" spans="2:65" s="12" customFormat="1" ht="11.25">
      <c r="B1048" s="149"/>
      <c r="D1048" s="150" t="s">
        <v>177</v>
      </c>
      <c r="E1048" s="151" t="s">
        <v>19</v>
      </c>
      <c r="F1048" s="152" t="s">
        <v>2999</v>
      </c>
      <c r="H1048" s="151" t="s">
        <v>19</v>
      </c>
      <c r="I1048" s="153"/>
      <c r="L1048" s="149"/>
      <c r="M1048" s="154"/>
      <c r="T1048" s="155"/>
      <c r="AT1048" s="151" t="s">
        <v>177</v>
      </c>
      <c r="AU1048" s="151" t="s">
        <v>82</v>
      </c>
      <c r="AV1048" s="12" t="s">
        <v>80</v>
      </c>
      <c r="AW1048" s="12" t="s">
        <v>33</v>
      </c>
      <c r="AX1048" s="12" t="s">
        <v>72</v>
      </c>
      <c r="AY1048" s="151" t="s">
        <v>166</v>
      </c>
    </row>
    <row r="1049" spans="2:65" s="12" customFormat="1" ht="11.25">
      <c r="B1049" s="149"/>
      <c r="D1049" s="150" t="s">
        <v>177</v>
      </c>
      <c r="E1049" s="151" t="s">
        <v>19</v>
      </c>
      <c r="F1049" s="152" t="s">
        <v>3030</v>
      </c>
      <c r="H1049" s="151" t="s">
        <v>19</v>
      </c>
      <c r="I1049" s="153"/>
      <c r="L1049" s="149"/>
      <c r="M1049" s="154"/>
      <c r="T1049" s="155"/>
      <c r="AT1049" s="151" t="s">
        <v>177</v>
      </c>
      <c r="AU1049" s="151" t="s">
        <v>82</v>
      </c>
      <c r="AV1049" s="12" t="s">
        <v>80</v>
      </c>
      <c r="AW1049" s="12" t="s">
        <v>33</v>
      </c>
      <c r="AX1049" s="12" t="s">
        <v>72</v>
      </c>
      <c r="AY1049" s="151" t="s">
        <v>166</v>
      </c>
    </row>
    <row r="1050" spans="2:65" s="13" customFormat="1" ht="11.25">
      <c r="B1050" s="156"/>
      <c r="D1050" s="150" t="s">
        <v>177</v>
      </c>
      <c r="E1050" s="157" t="s">
        <v>19</v>
      </c>
      <c r="F1050" s="158" t="s">
        <v>226</v>
      </c>
      <c r="H1050" s="159">
        <v>7</v>
      </c>
      <c r="I1050" s="160"/>
      <c r="L1050" s="156"/>
      <c r="M1050" s="161"/>
      <c r="T1050" s="162"/>
      <c r="AT1050" s="157" t="s">
        <v>177</v>
      </c>
      <c r="AU1050" s="157" t="s">
        <v>82</v>
      </c>
      <c r="AV1050" s="13" t="s">
        <v>82</v>
      </c>
      <c r="AW1050" s="13" t="s">
        <v>33</v>
      </c>
      <c r="AX1050" s="13" t="s">
        <v>80</v>
      </c>
      <c r="AY1050" s="157" t="s">
        <v>166</v>
      </c>
    </row>
    <row r="1051" spans="2:65" s="1" customFormat="1" ht="24.2" customHeight="1">
      <c r="B1051" s="33"/>
      <c r="C1051" s="132" t="s">
        <v>1577</v>
      </c>
      <c r="D1051" s="132" t="s">
        <v>168</v>
      </c>
      <c r="E1051" s="133" t="s">
        <v>3422</v>
      </c>
      <c r="F1051" s="134" t="s">
        <v>3423</v>
      </c>
      <c r="G1051" s="135" t="s">
        <v>307</v>
      </c>
      <c r="H1051" s="136">
        <v>7</v>
      </c>
      <c r="I1051" s="137"/>
      <c r="J1051" s="138">
        <f>ROUND(I1051*H1051,2)</f>
        <v>0</v>
      </c>
      <c r="K1051" s="134" t="s">
        <v>19</v>
      </c>
      <c r="L1051" s="33"/>
      <c r="M1051" s="139" t="s">
        <v>19</v>
      </c>
      <c r="N1051" s="140" t="s">
        <v>43</v>
      </c>
      <c r="P1051" s="141">
        <f>O1051*H1051</f>
        <v>0</v>
      </c>
      <c r="Q1051" s="141">
        <v>0</v>
      </c>
      <c r="R1051" s="141">
        <f>Q1051*H1051</f>
        <v>0</v>
      </c>
      <c r="S1051" s="141">
        <v>0</v>
      </c>
      <c r="T1051" s="142">
        <f>S1051*H1051</f>
        <v>0</v>
      </c>
      <c r="AR1051" s="143" t="s">
        <v>173</v>
      </c>
      <c r="AT1051" s="143" t="s">
        <v>168</v>
      </c>
      <c r="AU1051" s="143" t="s">
        <v>82</v>
      </c>
      <c r="AY1051" s="18" t="s">
        <v>166</v>
      </c>
      <c r="BE1051" s="144">
        <f>IF(N1051="základní",J1051,0)</f>
        <v>0</v>
      </c>
      <c r="BF1051" s="144">
        <f>IF(N1051="snížená",J1051,0)</f>
        <v>0</v>
      </c>
      <c r="BG1051" s="144">
        <f>IF(N1051="zákl. přenesená",J1051,0)</f>
        <v>0</v>
      </c>
      <c r="BH1051" s="144">
        <f>IF(N1051="sníž. přenesená",J1051,0)</f>
        <v>0</v>
      </c>
      <c r="BI1051" s="144">
        <f>IF(N1051="nulová",J1051,0)</f>
        <v>0</v>
      </c>
      <c r="BJ1051" s="18" t="s">
        <v>80</v>
      </c>
      <c r="BK1051" s="144">
        <f>ROUND(I1051*H1051,2)</f>
        <v>0</v>
      </c>
      <c r="BL1051" s="18" t="s">
        <v>173</v>
      </c>
      <c r="BM1051" s="143" t="s">
        <v>3424</v>
      </c>
    </row>
    <row r="1052" spans="2:65" s="12" customFormat="1" ht="11.25">
      <c r="B1052" s="149"/>
      <c r="D1052" s="150" t="s">
        <v>177</v>
      </c>
      <c r="E1052" s="151" t="s">
        <v>19</v>
      </c>
      <c r="F1052" s="152" t="s">
        <v>2999</v>
      </c>
      <c r="H1052" s="151" t="s">
        <v>19</v>
      </c>
      <c r="I1052" s="153"/>
      <c r="L1052" s="149"/>
      <c r="M1052" s="154"/>
      <c r="T1052" s="155"/>
      <c r="AT1052" s="151" t="s">
        <v>177</v>
      </c>
      <c r="AU1052" s="151" t="s">
        <v>82</v>
      </c>
      <c r="AV1052" s="12" t="s">
        <v>80</v>
      </c>
      <c r="AW1052" s="12" t="s">
        <v>33</v>
      </c>
      <c r="AX1052" s="12" t="s">
        <v>72</v>
      </c>
      <c r="AY1052" s="151" t="s">
        <v>166</v>
      </c>
    </row>
    <row r="1053" spans="2:65" s="12" customFormat="1" ht="11.25">
      <c r="B1053" s="149"/>
      <c r="D1053" s="150" t="s">
        <v>177</v>
      </c>
      <c r="E1053" s="151" t="s">
        <v>19</v>
      </c>
      <c r="F1053" s="152" t="s">
        <v>3000</v>
      </c>
      <c r="H1053" s="151" t="s">
        <v>19</v>
      </c>
      <c r="I1053" s="153"/>
      <c r="L1053" s="149"/>
      <c r="M1053" s="154"/>
      <c r="T1053" s="155"/>
      <c r="AT1053" s="151" t="s">
        <v>177</v>
      </c>
      <c r="AU1053" s="151" t="s">
        <v>82</v>
      </c>
      <c r="AV1053" s="12" t="s">
        <v>80</v>
      </c>
      <c r="AW1053" s="12" t="s">
        <v>33</v>
      </c>
      <c r="AX1053" s="12" t="s">
        <v>72</v>
      </c>
      <c r="AY1053" s="151" t="s">
        <v>166</v>
      </c>
    </row>
    <row r="1054" spans="2:65" s="13" customFormat="1" ht="11.25">
      <c r="B1054" s="156"/>
      <c r="D1054" s="150" t="s">
        <v>177</v>
      </c>
      <c r="E1054" s="157" t="s">
        <v>19</v>
      </c>
      <c r="F1054" s="158" t="s">
        <v>3425</v>
      </c>
      <c r="H1054" s="159">
        <v>3</v>
      </c>
      <c r="I1054" s="160"/>
      <c r="L1054" s="156"/>
      <c r="M1054" s="161"/>
      <c r="T1054" s="162"/>
      <c r="AT1054" s="157" t="s">
        <v>177</v>
      </c>
      <c r="AU1054" s="157" t="s">
        <v>82</v>
      </c>
      <c r="AV1054" s="13" t="s">
        <v>82</v>
      </c>
      <c r="AW1054" s="13" t="s">
        <v>33</v>
      </c>
      <c r="AX1054" s="13" t="s">
        <v>72</v>
      </c>
      <c r="AY1054" s="157" t="s">
        <v>166</v>
      </c>
    </row>
    <row r="1055" spans="2:65" s="13" customFormat="1" ht="11.25">
      <c r="B1055" s="156"/>
      <c r="D1055" s="150" t="s">
        <v>177</v>
      </c>
      <c r="E1055" s="157" t="s">
        <v>19</v>
      </c>
      <c r="F1055" s="158" t="s">
        <v>3426</v>
      </c>
      <c r="H1055" s="159">
        <v>4</v>
      </c>
      <c r="I1055" s="160"/>
      <c r="L1055" s="156"/>
      <c r="M1055" s="161"/>
      <c r="T1055" s="162"/>
      <c r="AT1055" s="157" t="s">
        <v>177</v>
      </c>
      <c r="AU1055" s="157" t="s">
        <v>82</v>
      </c>
      <c r="AV1055" s="13" t="s">
        <v>82</v>
      </c>
      <c r="AW1055" s="13" t="s">
        <v>33</v>
      </c>
      <c r="AX1055" s="13" t="s">
        <v>72</v>
      </c>
      <c r="AY1055" s="157" t="s">
        <v>166</v>
      </c>
    </row>
    <row r="1056" spans="2:65" s="14" customFormat="1" ht="11.25">
      <c r="B1056" s="163"/>
      <c r="D1056" s="150" t="s">
        <v>177</v>
      </c>
      <c r="E1056" s="164" t="s">
        <v>19</v>
      </c>
      <c r="F1056" s="165" t="s">
        <v>206</v>
      </c>
      <c r="H1056" s="166">
        <v>7</v>
      </c>
      <c r="I1056" s="167"/>
      <c r="L1056" s="163"/>
      <c r="M1056" s="168"/>
      <c r="T1056" s="169"/>
      <c r="AT1056" s="164" t="s">
        <v>177</v>
      </c>
      <c r="AU1056" s="164" t="s">
        <v>82</v>
      </c>
      <c r="AV1056" s="14" t="s">
        <v>173</v>
      </c>
      <c r="AW1056" s="14" t="s">
        <v>33</v>
      </c>
      <c r="AX1056" s="14" t="s">
        <v>80</v>
      </c>
      <c r="AY1056" s="164" t="s">
        <v>166</v>
      </c>
    </row>
    <row r="1057" spans="2:65" s="1" customFormat="1" ht="24.2" customHeight="1">
      <c r="B1057" s="33"/>
      <c r="C1057" s="132" t="s">
        <v>1582</v>
      </c>
      <c r="D1057" s="132" t="s">
        <v>168</v>
      </c>
      <c r="E1057" s="133" t="s">
        <v>3427</v>
      </c>
      <c r="F1057" s="134" t="s">
        <v>3428</v>
      </c>
      <c r="G1057" s="135" t="s">
        <v>307</v>
      </c>
      <c r="H1057" s="136">
        <v>6</v>
      </c>
      <c r="I1057" s="137"/>
      <c r="J1057" s="138">
        <f>ROUND(I1057*H1057,2)</f>
        <v>0</v>
      </c>
      <c r="K1057" s="134" t="s">
        <v>19</v>
      </c>
      <c r="L1057" s="33"/>
      <c r="M1057" s="139" t="s">
        <v>19</v>
      </c>
      <c r="N1057" s="140" t="s">
        <v>43</v>
      </c>
      <c r="P1057" s="141">
        <f>O1057*H1057</f>
        <v>0</v>
      </c>
      <c r="Q1057" s="141">
        <v>0</v>
      </c>
      <c r="R1057" s="141">
        <f>Q1057*H1057</f>
        <v>0</v>
      </c>
      <c r="S1057" s="141">
        <v>0</v>
      </c>
      <c r="T1057" s="142">
        <f>S1057*H1057</f>
        <v>0</v>
      </c>
      <c r="AR1057" s="143" t="s">
        <v>173</v>
      </c>
      <c r="AT1057" s="143" t="s">
        <v>168</v>
      </c>
      <c r="AU1057" s="143" t="s">
        <v>82</v>
      </c>
      <c r="AY1057" s="18" t="s">
        <v>166</v>
      </c>
      <c r="BE1057" s="144">
        <f>IF(N1057="základní",J1057,0)</f>
        <v>0</v>
      </c>
      <c r="BF1057" s="144">
        <f>IF(N1057="snížená",J1057,0)</f>
        <v>0</v>
      </c>
      <c r="BG1057" s="144">
        <f>IF(N1057="zákl. přenesená",J1057,0)</f>
        <v>0</v>
      </c>
      <c r="BH1057" s="144">
        <f>IF(N1057="sníž. přenesená",J1057,0)</f>
        <v>0</v>
      </c>
      <c r="BI1057" s="144">
        <f>IF(N1057="nulová",J1057,0)</f>
        <v>0</v>
      </c>
      <c r="BJ1057" s="18" t="s">
        <v>80</v>
      </c>
      <c r="BK1057" s="144">
        <f>ROUND(I1057*H1057,2)</f>
        <v>0</v>
      </c>
      <c r="BL1057" s="18" t="s">
        <v>173</v>
      </c>
      <c r="BM1057" s="143" t="s">
        <v>3429</v>
      </c>
    </row>
    <row r="1058" spans="2:65" s="12" customFormat="1" ht="11.25">
      <c r="B1058" s="149"/>
      <c r="D1058" s="150" t="s">
        <v>177</v>
      </c>
      <c r="E1058" s="151" t="s">
        <v>19</v>
      </c>
      <c r="F1058" s="152" t="s">
        <v>2999</v>
      </c>
      <c r="H1058" s="151" t="s">
        <v>19</v>
      </c>
      <c r="I1058" s="153"/>
      <c r="L1058" s="149"/>
      <c r="M1058" s="154"/>
      <c r="T1058" s="155"/>
      <c r="AT1058" s="151" t="s">
        <v>177</v>
      </c>
      <c r="AU1058" s="151" t="s">
        <v>82</v>
      </c>
      <c r="AV1058" s="12" t="s">
        <v>80</v>
      </c>
      <c r="AW1058" s="12" t="s">
        <v>33</v>
      </c>
      <c r="AX1058" s="12" t="s">
        <v>72</v>
      </c>
      <c r="AY1058" s="151" t="s">
        <v>166</v>
      </c>
    </row>
    <row r="1059" spans="2:65" s="12" customFormat="1" ht="11.25">
      <c r="B1059" s="149"/>
      <c r="D1059" s="150" t="s">
        <v>177</v>
      </c>
      <c r="E1059" s="151" t="s">
        <v>19</v>
      </c>
      <c r="F1059" s="152" t="s">
        <v>3030</v>
      </c>
      <c r="H1059" s="151" t="s">
        <v>19</v>
      </c>
      <c r="I1059" s="153"/>
      <c r="L1059" s="149"/>
      <c r="M1059" s="154"/>
      <c r="T1059" s="155"/>
      <c r="AT1059" s="151" t="s">
        <v>177</v>
      </c>
      <c r="AU1059" s="151" t="s">
        <v>82</v>
      </c>
      <c r="AV1059" s="12" t="s">
        <v>80</v>
      </c>
      <c r="AW1059" s="12" t="s">
        <v>33</v>
      </c>
      <c r="AX1059" s="12" t="s">
        <v>72</v>
      </c>
      <c r="AY1059" s="151" t="s">
        <v>166</v>
      </c>
    </row>
    <row r="1060" spans="2:65" s="13" customFormat="1" ht="11.25">
      <c r="B1060" s="156"/>
      <c r="D1060" s="150" t="s">
        <v>177</v>
      </c>
      <c r="E1060" s="157" t="s">
        <v>19</v>
      </c>
      <c r="F1060" s="158" t="s">
        <v>216</v>
      </c>
      <c r="H1060" s="159">
        <v>6</v>
      </c>
      <c r="I1060" s="160"/>
      <c r="L1060" s="156"/>
      <c r="M1060" s="161"/>
      <c r="T1060" s="162"/>
      <c r="AT1060" s="157" t="s">
        <v>177</v>
      </c>
      <c r="AU1060" s="157" t="s">
        <v>82</v>
      </c>
      <c r="AV1060" s="13" t="s">
        <v>82</v>
      </c>
      <c r="AW1060" s="13" t="s">
        <v>33</v>
      </c>
      <c r="AX1060" s="13" t="s">
        <v>80</v>
      </c>
      <c r="AY1060" s="157" t="s">
        <v>166</v>
      </c>
    </row>
    <row r="1061" spans="2:65" s="1" customFormat="1" ht="24.2" customHeight="1">
      <c r="B1061" s="33"/>
      <c r="C1061" s="132" t="s">
        <v>1589</v>
      </c>
      <c r="D1061" s="132" t="s">
        <v>168</v>
      </c>
      <c r="E1061" s="133" t="s">
        <v>3430</v>
      </c>
      <c r="F1061" s="134" t="s">
        <v>3431</v>
      </c>
      <c r="G1061" s="135" t="s">
        <v>307</v>
      </c>
      <c r="H1061" s="136">
        <v>6</v>
      </c>
      <c r="I1061" s="137"/>
      <c r="J1061" s="138">
        <f>ROUND(I1061*H1061,2)</f>
        <v>0</v>
      </c>
      <c r="K1061" s="134" t="s">
        <v>19</v>
      </c>
      <c r="L1061" s="33"/>
      <c r="M1061" s="139" t="s">
        <v>19</v>
      </c>
      <c r="N1061" s="140" t="s">
        <v>43</v>
      </c>
      <c r="P1061" s="141">
        <f>O1061*H1061</f>
        <v>0</v>
      </c>
      <c r="Q1061" s="141">
        <v>0</v>
      </c>
      <c r="R1061" s="141">
        <f>Q1061*H1061</f>
        <v>0</v>
      </c>
      <c r="S1061" s="141">
        <v>0</v>
      </c>
      <c r="T1061" s="142">
        <f>S1061*H1061</f>
        <v>0</v>
      </c>
      <c r="AR1061" s="143" t="s">
        <v>173</v>
      </c>
      <c r="AT1061" s="143" t="s">
        <v>168</v>
      </c>
      <c r="AU1061" s="143" t="s">
        <v>82</v>
      </c>
      <c r="AY1061" s="18" t="s">
        <v>166</v>
      </c>
      <c r="BE1061" s="144">
        <f>IF(N1061="základní",J1061,0)</f>
        <v>0</v>
      </c>
      <c r="BF1061" s="144">
        <f>IF(N1061="snížená",J1061,0)</f>
        <v>0</v>
      </c>
      <c r="BG1061" s="144">
        <f>IF(N1061="zákl. přenesená",J1061,0)</f>
        <v>0</v>
      </c>
      <c r="BH1061" s="144">
        <f>IF(N1061="sníž. přenesená",J1061,0)</f>
        <v>0</v>
      </c>
      <c r="BI1061" s="144">
        <f>IF(N1061="nulová",J1061,0)</f>
        <v>0</v>
      </c>
      <c r="BJ1061" s="18" t="s">
        <v>80</v>
      </c>
      <c r="BK1061" s="144">
        <f>ROUND(I1061*H1061,2)</f>
        <v>0</v>
      </c>
      <c r="BL1061" s="18" t="s">
        <v>173</v>
      </c>
      <c r="BM1061" s="143" t="s">
        <v>3432</v>
      </c>
    </row>
    <row r="1062" spans="2:65" s="12" customFormat="1" ht="11.25">
      <c r="B1062" s="149"/>
      <c r="D1062" s="150" t="s">
        <v>177</v>
      </c>
      <c r="E1062" s="151" t="s">
        <v>19</v>
      </c>
      <c r="F1062" s="152" t="s">
        <v>2999</v>
      </c>
      <c r="H1062" s="151" t="s">
        <v>19</v>
      </c>
      <c r="I1062" s="153"/>
      <c r="L1062" s="149"/>
      <c r="M1062" s="154"/>
      <c r="T1062" s="155"/>
      <c r="AT1062" s="151" t="s">
        <v>177</v>
      </c>
      <c r="AU1062" s="151" t="s">
        <v>82</v>
      </c>
      <c r="AV1062" s="12" t="s">
        <v>80</v>
      </c>
      <c r="AW1062" s="12" t="s">
        <v>33</v>
      </c>
      <c r="AX1062" s="12" t="s">
        <v>72</v>
      </c>
      <c r="AY1062" s="151" t="s">
        <v>166</v>
      </c>
    </row>
    <row r="1063" spans="2:65" s="12" customFormat="1" ht="11.25">
      <c r="B1063" s="149"/>
      <c r="D1063" s="150" t="s">
        <v>177</v>
      </c>
      <c r="E1063" s="151" t="s">
        <v>19</v>
      </c>
      <c r="F1063" s="152" t="s">
        <v>3000</v>
      </c>
      <c r="H1063" s="151" t="s">
        <v>19</v>
      </c>
      <c r="I1063" s="153"/>
      <c r="L1063" s="149"/>
      <c r="M1063" s="154"/>
      <c r="T1063" s="155"/>
      <c r="AT1063" s="151" t="s">
        <v>177</v>
      </c>
      <c r="AU1063" s="151" t="s">
        <v>82</v>
      </c>
      <c r="AV1063" s="12" t="s">
        <v>80</v>
      </c>
      <c r="AW1063" s="12" t="s">
        <v>33</v>
      </c>
      <c r="AX1063" s="12" t="s">
        <v>72</v>
      </c>
      <c r="AY1063" s="151" t="s">
        <v>166</v>
      </c>
    </row>
    <row r="1064" spans="2:65" s="13" customFormat="1" ht="11.25">
      <c r="B1064" s="156"/>
      <c r="D1064" s="150" t="s">
        <v>177</v>
      </c>
      <c r="E1064" s="157" t="s">
        <v>19</v>
      </c>
      <c r="F1064" s="158" t="s">
        <v>3433</v>
      </c>
      <c r="H1064" s="159">
        <v>1</v>
      </c>
      <c r="I1064" s="160"/>
      <c r="L1064" s="156"/>
      <c r="M1064" s="161"/>
      <c r="T1064" s="162"/>
      <c r="AT1064" s="157" t="s">
        <v>177</v>
      </c>
      <c r="AU1064" s="157" t="s">
        <v>82</v>
      </c>
      <c r="AV1064" s="13" t="s">
        <v>82</v>
      </c>
      <c r="AW1064" s="13" t="s">
        <v>33</v>
      </c>
      <c r="AX1064" s="13" t="s">
        <v>72</v>
      </c>
      <c r="AY1064" s="157" t="s">
        <v>166</v>
      </c>
    </row>
    <row r="1065" spans="2:65" s="13" customFormat="1" ht="11.25">
      <c r="B1065" s="156"/>
      <c r="D1065" s="150" t="s">
        <v>177</v>
      </c>
      <c r="E1065" s="157" t="s">
        <v>19</v>
      </c>
      <c r="F1065" s="158" t="s">
        <v>3434</v>
      </c>
      <c r="H1065" s="159">
        <v>1</v>
      </c>
      <c r="I1065" s="160"/>
      <c r="L1065" s="156"/>
      <c r="M1065" s="161"/>
      <c r="T1065" s="162"/>
      <c r="AT1065" s="157" t="s">
        <v>177</v>
      </c>
      <c r="AU1065" s="157" t="s">
        <v>82</v>
      </c>
      <c r="AV1065" s="13" t="s">
        <v>82</v>
      </c>
      <c r="AW1065" s="13" t="s">
        <v>33</v>
      </c>
      <c r="AX1065" s="13" t="s">
        <v>72</v>
      </c>
      <c r="AY1065" s="157" t="s">
        <v>166</v>
      </c>
    </row>
    <row r="1066" spans="2:65" s="12" customFormat="1" ht="11.25">
      <c r="B1066" s="149"/>
      <c r="D1066" s="150" t="s">
        <v>177</v>
      </c>
      <c r="E1066" s="151" t="s">
        <v>19</v>
      </c>
      <c r="F1066" s="152" t="s">
        <v>2938</v>
      </c>
      <c r="H1066" s="151" t="s">
        <v>19</v>
      </c>
      <c r="I1066" s="153"/>
      <c r="L1066" s="149"/>
      <c r="M1066" s="154"/>
      <c r="T1066" s="155"/>
      <c r="AT1066" s="151" t="s">
        <v>177</v>
      </c>
      <c r="AU1066" s="151" t="s">
        <v>82</v>
      </c>
      <c r="AV1066" s="12" t="s">
        <v>80</v>
      </c>
      <c r="AW1066" s="12" t="s">
        <v>33</v>
      </c>
      <c r="AX1066" s="12" t="s">
        <v>72</v>
      </c>
      <c r="AY1066" s="151" t="s">
        <v>166</v>
      </c>
    </row>
    <row r="1067" spans="2:65" s="13" customFormat="1" ht="11.25">
      <c r="B1067" s="156"/>
      <c r="D1067" s="150" t="s">
        <v>177</v>
      </c>
      <c r="E1067" s="157" t="s">
        <v>19</v>
      </c>
      <c r="F1067" s="158" t="s">
        <v>3435</v>
      </c>
      <c r="H1067" s="159">
        <v>2</v>
      </c>
      <c r="I1067" s="160"/>
      <c r="L1067" s="156"/>
      <c r="M1067" s="161"/>
      <c r="T1067" s="162"/>
      <c r="AT1067" s="157" t="s">
        <v>177</v>
      </c>
      <c r="AU1067" s="157" t="s">
        <v>82</v>
      </c>
      <c r="AV1067" s="13" t="s">
        <v>82</v>
      </c>
      <c r="AW1067" s="13" t="s">
        <v>33</v>
      </c>
      <c r="AX1067" s="13" t="s">
        <v>72</v>
      </c>
      <c r="AY1067" s="157" t="s">
        <v>166</v>
      </c>
    </row>
    <row r="1068" spans="2:65" s="13" customFormat="1" ht="11.25">
      <c r="B1068" s="156"/>
      <c r="D1068" s="150" t="s">
        <v>177</v>
      </c>
      <c r="E1068" s="157" t="s">
        <v>19</v>
      </c>
      <c r="F1068" s="158" t="s">
        <v>3436</v>
      </c>
      <c r="H1068" s="159">
        <v>2</v>
      </c>
      <c r="I1068" s="160"/>
      <c r="L1068" s="156"/>
      <c r="M1068" s="161"/>
      <c r="T1068" s="162"/>
      <c r="AT1068" s="157" t="s">
        <v>177</v>
      </c>
      <c r="AU1068" s="157" t="s">
        <v>82</v>
      </c>
      <c r="AV1068" s="13" t="s">
        <v>82</v>
      </c>
      <c r="AW1068" s="13" t="s">
        <v>33</v>
      </c>
      <c r="AX1068" s="13" t="s">
        <v>72</v>
      </c>
      <c r="AY1068" s="157" t="s">
        <v>166</v>
      </c>
    </row>
    <row r="1069" spans="2:65" s="14" customFormat="1" ht="11.25">
      <c r="B1069" s="163"/>
      <c r="D1069" s="150" t="s">
        <v>177</v>
      </c>
      <c r="E1069" s="164" t="s">
        <v>19</v>
      </c>
      <c r="F1069" s="165" t="s">
        <v>206</v>
      </c>
      <c r="H1069" s="166">
        <v>6</v>
      </c>
      <c r="I1069" s="167"/>
      <c r="L1069" s="163"/>
      <c r="M1069" s="168"/>
      <c r="T1069" s="169"/>
      <c r="AT1069" s="164" t="s">
        <v>177</v>
      </c>
      <c r="AU1069" s="164" t="s">
        <v>82</v>
      </c>
      <c r="AV1069" s="14" t="s">
        <v>173</v>
      </c>
      <c r="AW1069" s="14" t="s">
        <v>33</v>
      </c>
      <c r="AX1069" s="14" t="s">
        <v>80</v>
      </c>
      <c r="AY1069" s="164" t="s">
        <v>166</v>
      </c>
    </row>
    <row r="1070" spans="2:65" s="1" customFormat="1" ht="24.2" customHeight="1">
      <c r="B1070" s="33"/>
      <c r="C1070" s="132" t="s">
        <v>1598</v>
      </c>
      <c r="D1070" s="132" t="s">
        <v>168</v>
      </c>
      <c r="E1070" s="133" t="s">
        <v>3437</v>
      </c>
      <c r="F1070" s="134" t="s">
        <v>3438</v>
      </c>
      <c r="G1070" s="135" t="s">
        <v>307</v>
      </c>
      <c r="H1070" s="136">
        <v>11</v>
      </c>
      <c r="I1070" s="137"/>
      <c r="J1070" s="138">
        <f>ROUND(I1070*H1070,2)</f>
        <v>0</v>
      </c>
      <c r="K1070" s="134" t="s">
        <v>19</v>
      </c>
      <c r="L1070" s="33"/>
      <c r="M1070" s="139" t="s">
        <v>19</v>
      </c>
      <c r="N1070" s="140" t="s">
        <v>43</v>
      </c>
      <c r="P1070" s="141">
        <f>O1070*H1070</f>
        <v>0</v>
      </c>
      <c r="Q1070" s="141">
        <v>0</v>
      </c>
      <c r="R1070" s="141">
        <f>Q1070*H1070</f>
        <v>0</v>
      </c>
      <c r="S1070" s="141">
        <v>0</v>
      </c>
      <c r="T1070" s="142">
        <f>S1070*H1070</f>
        <v>0</v>
      </c>
      <c r="AR1070" s="143" t="s">
        <v>173</v>
      </c>
      <c r="AT1070" s="143" t="s">
        <v>168</v>
      </c>
      <c r="AU1070" s="143" t="s">
        <v>82</v>
      </c>
      <c r="AY1070" s="18" t="s">
        <v>166</v>
      </c>
      <c r="BE1070" s="144">
        <f>IF(N1070="základní",J1070,0)</f>
        <v>0</v>
      </c>
      <c r="BF1070" s="144">
        <f>IF(N1070="snížená",J1070,0)</f>
        <v>0</v>
      </c>
      <c r="BG1070" s="144">
        <f>IF(N1070="zákl. přenesená",J1070,0)</f>
        <v>0</v>
      </c>
      <c r="BH1070" s="144">
        <f>IF(N1070="sníž. přenesená",J1070,0)</f>
        <v>0</v>
      </c>
      <c r="BI1070" s="144">
        <f>IF(N1070="nulová",J1070,0)</f>
        <v>0</v>
      </c>
      <c r="BJ1070" s="18" t="s">
        <v>80</v>
      </c>
      <c r="BK1070" s="144">
        <f>ROUND(I1070*H1070,2)</f>
        <v>0</v>
      </c>
      <c r="BL1070" s="18" t="s">
        <v>173</v>
      </c>
      <c r="BM1070" s="143" t="s">
        <v>3439</v>
      </c>
    </row>
    <row r="1071" spans="2:65" s="12" customFormat="1" ht="11.25">
      <c r="B1071" s="149"/>
      <c r="D1071" s="150" t="s">
        <v>177</v>
      </c>
      <c r="E1071" s="151" t="s">
        <v>19</v>
      </c>
      <c r="F1071" s="152" t="s">
        <v>2999</v>
      </c>
      <c r="H1071" s="151" t="s">
        <v>19</v>
      </c>
      <c r="I1071" s="153"/>
      <c r="L1071" s="149"/>
      <c r="M1071" s="154"/>
      <c r="T1071" s="155"/>
      <c r="AT1071" s="151" t="s">
        <v>177</v>
      </c>
      <c r="AU1071" s="151" t="s">
        <v>82</v>
      </c>
      <c r="AV1071" s="12" t="s">
        <v>80</v>
      </c>
      <c r="AW1071" s="12" t="s">
        <v>33</v>
      </c>
      <c r="AX1071" s="12" t="s">
        <v>72</v>
      </c>
      <c r="AY1071" s="151" t="s">
        <v>166</v>
      </c>
    </row>
    <row r="1072" spans="2:65" s="12" customFormat="1" ht="11.25">
      <c r="B1072" s="149"/>
      <c r="D1072" s="150" t="s">
        <v>177</v>
      </c>
      <c r="E1072" s="151" t="s">
        <v>19</v>
      </c>
      <c r="F1072" s="152" t="s">
        <v>3030</v>
      </c>
      <c r="H1072" s="151" t="s">
        <v>19</v>
      </c>
      <c r="I1072" s="153"/>
      <c r="L1072" s="149"/>
      <c r="M1072" s="154"/>
      <c r="T1072" s="155"/>
      <c r="AT1072" s="151" t="s">
        <v>177</v>
      </c>
      <c r="AU1072" s="151" t="s">
        <v>82</v>
      </c>
      <c r="AV1072" s="12" t="s">
        <v>80</v>
      </c>
      <c r="AW1072" s="12" t="s">
        <v>33</v>
      </c>
      <c r="AX1072" s="12" t="s">
        <v>72</v>
      </c>
      <c r="AY1072" s="151" t="s">
        <v>166</v>
      </c>
    </row>
    <row r="1073" spans="2:65" s="13" customFormat="1" ht="11.25">
      <c r="B1073" s="156"/>
      <c r="D1073" s="150" t="s">
        <v>177</v>
      </c>
      <c r="E1073" s="157" t="s">
        <v>19</v>
      </c>
      <c r="F1073" s="158" t="s">
        <v>82</v>
      </c>
      <c r="H1073" s="159">
        <v>2</v>
      </c>
      <c r="I1073" s="160"/>
      <c r="L1073" s="156"/>
      <c r="M1073" s="161"/>
      <c r="T1073" s="162"/>
      <c r="AT1073" s="157" t="s">
        <v>177</v>
      </c>
      <c r="AU1073" s="157" t="s">
        <v>82</v>
      </c>
      <c r="AV1073" s="13" t="s">
        <v>82</v>
      </c>
      <c r="AW1073" s="13" t="s">
        <v>33</v>
      </c>
      <c r="AX1073" s="13" t="s">
        <v>72</v>
      </c>
      <c r="AY1073" s="157" t="s">
        <v>166</v>
      </c>
    </row>
    <row r="1074" spans="2:65" s="12" customFormat="1" ht="11.25">
      <c r="B1074" s="149"/>
      <c r="D1074" s="150" t="s">
        <v>177</v>
      </c>
      <c r="E1074" s="151" t="s">
        <v>19</v>
      </c>
      <c r="F1074" s="152" t="s">
        <v>2938</v>
      </c>
      <c r="H1074" s="151" t="s">
        <v>19</v>
      </c>
      <c r="I1074" s="153"/>
      <c r="L1074" s="149"/>
      <c r="M1074" s="154"/>
      <c r="T1074" s="155"/>
      <c r="AT1074" s="151" t="s">
        <v>177</v>
      </c>
      <c r="AU1074" s="151" t="s">
        <v>82</v>
      </c>
      <c r="AV1074" s="12" t="s">
        <v>80</v>
      </c>
      <c r="AW1074" s="12" t="s">
        <v>33</v>
      </c>
      <c r="AX1074" s="12" t="s">
        <v>72</v>
      </c>
      <c r="AY1074" s="151" t="s">
        <v>166</v>
      </c>
    </row>
    <row r="1075" spans="2:65" s="13" customFormat="1" ht="11.25">
      <c r="B1075" s="156"/>
      <c r="D1075" s="150" t="s">
        <v>177</v>
      </c>
      <c r="E1075" s="157" t="s">
        <v>19</v>
      </c>
      <c r="F1075" s="158" t="s">
        <v>240</v>
      </c>
      <c r="H1075" s="159">
        <v>9</v>
      </c>
      <c r="I1075" s="160"/>
      <c r="L1075" s="156"/>
      <c r="M1075" s="161"/>
      <c r="T1075" s="162"/>
      <c r="AT1075" s="157" t="s">
        <v>177</v>
      </c>
      <c r="AU1075" s="157" t="s">
        <v>82</v>
      </c>
      <c r="AV1075" s="13" t="s">
        <v>82</v>
      </c>
      <c r="AW1075" s="13" t="s">
        <v>33</v>
      </c>
      <c r="AX1075" s="13" t="s">
        <v>72</v>
      </c>
      <c r="AY1075" s="157" t="s">
        <v>166</v>
      </c>
    </row>
    <row r="1076" spans="2:65" s="14" customFormat="1" ht="11.25">
      <c r="B1076" s="163"/>
      <c r="D1076" s="150" t="s">
        <v>177</v>
      </c>
      <c r="E1076" s="164" t="s">
        <v>19</v>
      </c>
      <c r="F1076" s="165" t="s">
        <v>206</v>
      </c>
      <c r="H1076" s="166">
        <v>11</v>
      </c>
      <c r="I1076" s="167"/>
      <c r="L1076" s="163"/>
      <c r="M1076" s="168"/>
      <c r="T1076" s="169"/>
      <c r="AT1076" s="164" t="s">
        <v>177</v>
      </c>
      <c r="AU1076" s="164" t="s">
        <v>82</v>
      </c>
      <c r="AV1076" s="14" t="s">
        <v>173</v>
      </c>
      <c r="AW1076" s="14" t="s">
        <v>33</v>
      </c>
      <c r="AX1076" s="14" t="s">
        <v>80</v>
      </c>
      <c r="AY1076" s="164" t="s">
        <v>166</v>
      </c>
    </row>
    <row r="1077" spans="2:65" s="1" customFormat="1" ht="24.2" customHeight="1">
      <c r="B1077" s="33"/>
      <c r="C1077" s="132" t="s">
        <v>1604</v>
      </c>
      <c r="D1077" s="132" t="s">
        <v>168</v>
      </c>
      <c r="E1077" s="133" t="s">
        <v>3440</v>
      </c>
      <c r="F1077" s="134" t="s">
        <v>3441</v>
      </c>
      <c r="G1077" s="135" t="s">
        <v>307</v>
      </c>
      <c r="H1077" s="136">
        <v>2</v>
      </c>
      <c r="I1077" s="137"/>
      <c r="J1077" s="138">
        <f>ROUND(I1077*H1077,2)</f>
        <v>0</v>
      </c>
      <c r="K1077" s="134" t="s">
        <v>19</v>
      </c>
      <c r="L1077" s="33"/>
      <c r="M1077" s="139" t="s">
        <v>19</v>
      </c>
      <c r="N1077" s="140" t="s">
        <v>43</v>
      </c>
      <c r="P1077" s="141">
        <f>O1077*H1077</f>
        <v>0</v>
      </c>
      <c r="Q1077" s="141">
        <v>0</v>
      </c>
      <c r="R1077" s="141">
        <f>Q1077*H1077</f>
        <v>0</v>
      </c>
      <c r="S1077" s="141">
        <v>0</v>
      </c>
      <c r="T1077" s="142">
        <f>S1077*H1077</f>
        <v>0</v>
      </c>
      <c r="AR1077" s="143" t="s">
        <v>790</v>
      </c>
      <c r="AT1077" s="143" t="s">
        <v>168</v>
      </c>
      <c r="AU1077" s="143" t="s">
        <v>82</v>
      </c>
      <c r="AY1077" s="18" t="s">
        <v>166</v>
      </c>
      <c r="BE1077" s="144">
        <f>IF(N1077="základní",J1077,0)</f>
        <v>0</v>
      </c>
      <c r="BF1077" s="144">
        <f>IF(N1077="snížená",J1077,0)</f>
        <v>0</v>
      </c>
      <c r="BG1077" s="144">
        <f>IF(N1077="zákl. přenesená",J1077,0)</f>
        <v>0</v>
      </c>
      <c r="BH1077" s="144">
        <f>IF(N1077="sníž. přenesená",J1077,0)</f>
        <v>0</v>
      </c>
      <c r="BI1077" s="144">
        <f>IF(N1077="nulová",J1077,0)</f>
        <v>0</v>
      </c>
      <c r="BJ1077" s="18" t="s">
        <v>80</v>
      </c>
      <c r="BK1077" s="144">
        <f>ROUND(I1077*H1077,2)</f>
        <v>0</v>
      </c>
      <c r="BL1077" s="18" t="s">
        <v>790</v>
      </c>
      <c r="BM1077" s="143" t="s">
        <v>3442</v>
      </c>
    </row>
    <row r="1078" spans="2:65" s="12" customFormat="1" ht="11.25">
      <c r="B1078" s="149"/>
      <c r="D1078" s="150" t="s">
        <v>177</v>
      </c>
      <c r="E1078" s="151" t="s">
        <v>19</v>
      </c>
      <c r="F1078" s="152" t="s">
        <v>2938</v>
      </c>
      <c r="H1078" s="151" t="s">
        <v>19</v>
      </c>
      <c r="I1078" s="153"/>
      <c r="L1078" s="149"/>
      <c r="M1078" s="154"/>
      <c r="T1078" s="155"/>
      <c r="AT1078" s="151" t="s">
        <v>177</v>
      </c>
      <c r="AU1078" s="151" t="s">
        <v>82</v>
      </c>
      <c r="AV1078" s="12" t="s">
        <v>80</v>
      </c>
      <c r="AW1078" s="12" t="s">
        <v>33</v>
      </c>
      <c r="AX1078" s="12" t="s">
        <v>72</v>
      </c>
      <c r="AY1078" s="151" t="s">
        <v>166</v>
      </c>
    </row>
    <row r="1079" spans="2:65" s="13" customFormat="1" ht="11.25">
      <c r="B1079" s="156"/>
      <c r="D1079" s="150" t="s">
        <v>177</v>
      </c>
      <c r="E1079" s="157" t="s">
        <v>19</v>
      </c>
      <c r="F1079" s="158" t="s">
        <v>82</v>
      </c>
      <c r="H1079" s="159">
        <v>2</v>
      </c>
      <c r="I1079" s="160"/>
      <c r="L1079" s="156"/>
      <c r="M1079" s="161"/>
      <c r="T1079" s="162"/>
      <c r="AT1079" s="157" t="s">
        <v>177</v>
      </c>
      <c r="AU1079" s="157" t="s">
        <v>82</v>
      </c>
      <c r="AV1079" s="13" t="s">
        <v>82</v>
      </c>
      <c r="AW1079" s="13" t="s">
        <v>33</v>
      </c>
      <c r="AX1079" s="13" t="s">
        <v>80</v>
      </c>
      <c r="AY1079" s="157" t="s">
        <v>166</v>
      </c>
    </row>
    <row r="1080" spans="2:65" s="1" customFormat="1" ht="21.75" customHeight="1">
      <c r="B1080" s="33"/>
      <c r="C1080" s="132" t="s">
        <v>1609</v>
      </c>
      <c r="D1080" s="132" t="s">
        <v>168</v>
      </c>
      <c r="E1080" s="133" t="s">
        <v>3443</v>
      </c>
      <c r="F1080" s="134" t="s">
        <v>3444</v>
      </c>
      <c r="G1080" s="135" t="s">
        <v>1163</v>
      </c>
      <c r="H1080" s="136">
        <v>1</v>
      </c>
      <c r="I1080" s="137"/>
      <c r="J1080" s="138">
        <f>ROUND(I1080*H1080,2)</f>
        <v>0</v>
      </c>
      <c r="K1080" s="134" t="s">
        <v>19</v>
      </c>
      <c r="L1080" s="33"/>
      <c r="M1080" s="139" t="s">
        <v>19</v>
      </c>
      <c r="N1080" s="140" t="s">
        <v>43</v>
      </c>
      <c r="P1080" s="141">
        <f>O1080*H1080</f>
        <v>0</v>
      </c>
      <c r="Q1080" s="141">
        <v>0</v>
      </c>
      <c r="R1080" s="141">
        <f>Q1080*H1080</f>
        <v>0</v>
      </c>
      <c r="S1080" s="141">
        <v>0</v>
      </c>
      <c r="T1080" s="142">
        <f>S1080*H1080</f>
        <v>0</v>
      </c>
      <c r="AR1080" s="143" t="s">
        <v>173</v>
      </c>
      <c r="AT1080" s="143" t="s">
        <v>168</v>
      </c>
      <c r="AU1080" s="143" t="s">
        <v>82</v>
      </c>
      <c r="AY1080" s="18" t="s">
        <v>166</v>
      </c>
      <c r="BE1080" s="144">
        <f>IF(N1080="základní",J1080,0)</f>
        <v>0</v>
      </c>
      <c r="BF1080" s="144">
        <f>IF(N1080="snížená",J1080,0)</f>
        <v>0</v>
      </c>
      <c r="BG1080" s="144">
        <f>IF(N1080="zákl. přenesená",J1080,0)</f>
        <v>0</v>
      </c>
      <c r="BH1080" s="144">
        <f>IF(N1080="sníž. přenesená",J1080,0)</f>
        <v>0</v>
      </c>
      <c r="BI1080" s="144">
        <f>IF(N1080="nulová",J1080,0)</f>
        <v>0</v>
      </c>
      <c r="BJ1080" s="18" t="s">
        <v>80</v>
      </c>
      <c r="BK1080" s="144">
        <f>ROUND(I1080*H1080,2)</f>
        <v>0</v>
      </c>
      <c r="BL1080" s="18" t="s">
        <v>173</v>
      </c>
      <c r="BM1080" s="143" t="s">
        <v>3445</v>
      </c>
    </row>
    <row r="1081" spans="2:65" s="1" customFormat="1" ht="68.25">
      <c r="B1081" s="33"/>
      <c r="D1081" s="150" t="s">
        <v>887</v>
      </c>
      <c r="F1081" s="187" t="s">
        <v>3446</v>
      </c>
      <c r="I1081" s="147"/>
      <c r="L1081" s="33"/>
      <c r="M1081" s="148"/>
      <c r="T1081" s="54"/>
      <c r="AT1081" s="18" t="s">
        <v>887</v>
      </c>
      <c r="AU1081" s="18" t="s">
        <v>82</v>
      </c>
    </row>
    <row r="1082" spans="2:65" s="12" customFormat="1" ht="11.25">
      <c r="B1082" s="149"/>
      <c r="D1082" s="150" t="s">
        <v>177</v>
      </c>
      <c r="E1082" s="151" t="s">
        <v>19</v>
      </c>
      <c r="F1082" s="152" t="s">
        <v>2999</v>
      </c>
      <c r="H1082" s="151" t="s">
        <v>19</v>
      </c>
      <c r="I1082" s="153"/>
      <c r="L1082" s="149"/>
      <c r="M1082" s="154"/>
      <c r="T1082" s="155"/>
      <c r="AT1082" s="151" t="s">
        <v>177</v>
      </c>
      <c r="AU1082" s="151" t="s">
        <v>82</v>
      </c>
      <c r="AV1082" s="12" t="s">
        <v>80</v>
      </c>
      <c r="AW1082" s="12" t="s">
        <v>33</v>
      </c>
      <c r="AX1082" s="12" t="s">
        <v>72</v>
      </c>
      <c r="AY1082" s="151" t="s">
        <v>166</v>
      </c>
    </row>
    <row r="1083" spans="2:65" s="12" customFormat="1" ht="11.25">
      <c r="B1083" s="149"/>
      <c r="D1083" s="150" t="s">
        <v>177</v>
      </c>
      <c r="E1083" s="151" t="s">
        <v>19</v>
      </c>
      <c r="F1083" s="152" t="s">
        <v>3030</v>
      </c>
      <c r="H1083" s="151" t="s">
        <v>19</v>
      </c>
      <c r="I1083" s="153"/>
      <c r="L1083" s="149"/>
      <c r="M1083" s="154"/>
      <c r="T1083" s="155"/>
      <c r="AT1083" s="151" t="s">
        <v>177</v>
      </c>
      <c r="AU1083" s="151" t="s">
        <v>82</v>
      </c>
      <c r="AV1083" s="12" t="s">
        <v>80</v>
      </c>
      <c r="AW1083" s="12" t="s">
        <v>33</v>
      </c>
      <c r="AX1083" s="12" t="s">
        <v>72</v>
      </c>
      <c r="AY1083" s="151" t="s">
        <v>166</v>
      </c>
    </row>
    <row r="1084" spans="2:65" s="12" customFormat="1" ht="11.25">
      <c r="B1084" s="149"/>
      <c r="D1084" s="150" t="s">
        <v>177</v>
      </c>
      <c r="E1084" s="151" t="s">
        <v>19</v>
      </c>
      <c r="F1084" s="152" t="s">
        <v>3447</v>
      </c>
      <c r="H1084" s="151" t="s">
        <v>19</v>
      </c>
      <c r="I1084" s="153"/>
      <c r="L1084" s="149"/>
      <c r="M1084" s="154"/>
      <c r="T1084" s="155"/>
      <c r="AT1084" s="151" t="s">
        <v>177</v>
      </c>
      <c r="AU1084" s="151" t="s">
        <v>82</v>
      </c>
      <c r="AV1084" s="12" t="s">
        <v>80</v>
      </c>
      <c r="AW1084" s="12" t="s">
        <v>33</v>
      </c>
      <c r="AX1084" s="12" t="s">
        <v>72</v>
      </c>
      <c r="AY1084" s="151" t="s">
        <v>166</v>
      </c>
    </row>
    <row r="1085" spans="2:65" s="12" customFormat="1" ht="22.5">
      <c r="B1085" s="149"/>
      <c r="D1085" s="150" t="s">
        <v>177</v>
      </c>
      <c r="E1085" s="151" t="s">
        <v>19</v>
      </c>
      <c r="F1085" s="152" t="s">
        <v>3448</v>
      </c>
      <c r="H1085" s="151" t="s">
        <v>19</v>
      </c>
      <c r="I1085" s="153"/>
      <c r="L1085" s="149"/>
      <c r="M1085" s="154"/>
      <c r="T1085" s="155"/>
      <c r="AT1085" s="151" t="s">
        <v>177</v>
      </c>
      <c r="AU1085" s="151" t="s">
        <v>82</v>
      </c>
      <c r="AV1085" s="12" t="s">
        <v>80</v>
      </c>
      <c r="AW1085" s="12" t="s">
        <v>33</v>
      </c>
      <c r="AX1085" s="12" t="s">
        <v>72</v>
      </c>
      <c r="AY1085" s="151" t="s">
        <v>166</v>
      </c>
    </row>
    <row r="1086" spans="2:65" s="12" customFormat="1" ht="11.25">
      <c r="B1086" s="149"/>
      <c r="D1086" s="150" t="s">
        <v>177</v>
      </c>
      <c r="E1086" s="151" t="s">
        <v>19</v>
      </c>
      <c r="F1086" s="152" t="s">
        <v>3449</v>
      </c>
      <c r="H1086" s="151" t="s">
        <v>19</v>
      </c>
      <c r="I1086" s="153"/>
      <c r="L1086" s="149"/>
      <c r="M1086" s="154"/>
      <c r="T1086" s="155"/>
      <c r="AT1086" s="151" t="s">
        <v>177</v>
      </c>
      <c r="AU1086" s="151" t="s">
        <v>82</v>
      </c>
      <c r="AV1086" s="12" t="s">
        <v>80</v>
      </c>
      <c r="AW1086" s="12" t="s">
        <v>33</v>
      </c>
      <c r="AX1086" s="12" t="s">
        <v>72</v>
      </c>
      <c r="AY1086" s="151" t="s">
        <v>166</v>
      </c>
    </row>
    <row r="1087" spans="2:65" s="12" customFormat="1" ht="22.5">
      <c r="B1087" s="149"/>
      <c r="D1087" s="150" t="s">
        <v>177</v>
      </c>
      <c r="E1087" s="151" t="s">
        <v>19</v>
      </c>
      <c r="F1087" s="152" t="s">
        <v>3450</v>
      </c>
      <c r="H1087" s="151" t="s">
        <v>19</v>
      </c>
      <c r="I1087" s="153"/>
      <c r="L1087" s="149"/>
      <c r="M1087" s="154"/>
      <c r="T1087" s="155"/>
      <c r="AT1087" s="151" t="s">
        <v>177</v>
      </c>
      <c r="AU1087" s="151" t="s">
        <v>82</v>
      </c>
      <c r="AV1087" s="12" t="s">
        <v>80</v>
      </c>
      <c r="AW1087" s="12" t="s">
        <v>33</v>
      </c>
      <c r="AX1087" s="12" t="s">
        <v>72</v>
      </c>
      <c r="AY1087" s="151" t="s">
        <v>166</v>
      </c>
    </row>
    <row r="1088" spans="2:65" s="12" customFormat="1" ht="22.5">
      <c r="B1088" s="149"/>
      <c r="D1088" s="150" t="s">
        <v>177</v>
      </c>
      <c r="E1088" s="151" t="s">
        <v>19</v>
      </c>
      <c r="F1088" s="152" t="s">
        <v>3451</v>
      </c>
      <c r="H1088" s="151" t="s">
        <v>19</v>
      </c>
      <c r="I1088" s="153"/>
      <c r="L1088" s="149"/>
      <c r="M1088" s="154"/>
      <c r="T1088" s="155"/>
      <c r="AT1088" s="151" t="s">
        <v>177</v>
      </c>
      <c r="AU1088" s="151" t="s">
        <v>82</v>
      </c>
      <c r="AV1088" s="12" t="s">
        <v>80</v>
      </c>
      <c r="AW1088" s="12" t="s">
        <v>33</v>
      </c>
      <c r="AX1088" s="12" t="s">
        <v>72</v>
      </c>
      <c r="AY1088" s="151" t="s">
        <v>166</v>
      </c>
    </row>
    <row r="1089" spans="2:51" s="12" customFormat="1" ht="11.25">
      <c r="B1089" s="149"/>
      <c r="D1089" s="150" t="s">
        <v>177</v>
      </c>
      <c r="E1089" s="151" t="s">
        <v>19</v>
      </c>
      <c r="F1089" s="152" t="s">
        <v>3452</v>
      </c>
      <c r="H1089" s="151" t="s">
        <v>19</v>
      </c>
      <c r="I1089" s="153"/>
      <c r="L1089" s="149"/>
      <c r="M1089" s="154"/>
      <c r="T1089" s="155"/>
      <c r="AT1089" s="151" t="s">
        <v>177</v>
      </c>
      <c r="AU1089" s="151" t="s">
        <v>82</v>
      </c>
      <c r="AV1089" s="12" t="s">
        <v>80</v>
      </c>
      <c r="AW1089" s="12" t="s">
        <v>33</v>
      </c>
      <c r="AX1089" s="12" t="s">
        <v>72</v>
      </c>
      <c r="AY1089" s="151" t="s">
        <v>166</v>
      </c>
    </row>
    <row r="1090" spans="2:51" s="12" customFormat="1" ht="11.25">
      <c r="B1090" s="149"/>
      <c r="D1090" s="150" t="s">
        <v>177</v>
      </c>
      <c r="E1090" s="151" t="s">
        <v>19</v>
      </c>
      <c r="F1090" s="152" t="s">
        <v>3453</v>
      </c>
      <c r="H1090" s="151" t="s">
        <v>19</v>
      </c>
      <c r="I1090" s="153"/>
      <c r="L1090" s="149"/>
      <c r="M1090" s="154"/>
      <c r="T1090" s="155"/>
      <c r="AT1090" s="151" t="s">
        <v>177</v>
      </c>
      <c r="AU1090" s="151" t="s">
        <v>82</v>
      </c>
      <c r="AV1090" s="12" t="s">
        <v>80</v>
      </c>
      <c r="AW1090" s="12" t="s">
        <v>33</v>
      </c>
      <c r="AX1090" s="12" t="s">
        <v>72</v>
      </c>
      <c r="AY1090" s="151" t="s">
        <v>166</v>
      </c>
    </row>
    <row r="1091" spans="2:51" s="12" customFormat="1" ht="11.25">
      <c r="B1091" s="149"/>
      <c r="D1091" s="150" t="s">
        <v>177</v>
      </c>
      <c r="E1091" s="151" t="s">
        <v>19</v>
      </c>
      <c r="F1091" s="152" t="s">
        <v>3454</v>
      </c>
      <c r="H1091" s="151" t="s">
        <v>19</v>
      </c>
      <c r="I1091" s="153"/>
      <c r="L1091" s="149"/>
      <c r="M1091" s="154"/>
      <c r="T1091" s="155"/>
      <c r="AT1091" s="151" t="s">
        <v>177</v>
      </c>
      <c r="AU1091" s="151" t="s">
        <v>82</v>
      </c>
      <c r="AV1091" s="12" t="s">
        <v>80</v>
      </c>
      <c r="AW1091" s="12" t="s">
        <v>33</v>
      </c>
      <c r="AX1091" s="12" t="s">
        <v>72</v>
      </c>
      <c r="AY1091" s="151" t="s">
        <v>166</v>
      </c>
    </row>
    <row r="1092" spans="2:51" s="12" customFormat="1" ht="11.25">
      <c r="B1092" s="149"/>
      <c r="D1092" s="150" t="s">
        <v>177</v>
      </c>
      <c r="E1092" s="151" t="s">
        <v>19</v>
      </c>
      <c r="F1092" s="152" t="s">
        <v>3455</v>
      </c>
      <c r="H1092" s="151" t="s">
        <v>19</v>
      </c>
      <c r="I1092" s="153"/>
      <c r="L1092" s="149"/>
      <c r="M1092" s="154"/>
      <c r="T1092" s="155"/>
      <c r="AT1092" s="151" t="s">
        <v>177</v>
      </c>
      <c r="AU1092" s="151" t="s">
        <v>82</v>
      </c>
      <c r="AV1092" s="12" t="s">
        <v>80</v>
      </c>
      <c r="AW1092" s="12" t="s">
        <v>33</v>
      </c>
      <c r="AX1092" s="12" t="s">
        <v>72</v>
      </c>
      <c r="AY1092" s="151" t="s">
        <v>166</v>
      </c>
    </row>
    <row r="1093" spans="2:51" s="12" customFormat="1" ht="11.25">
      <c r="B1093" s="149"/>
      <c r="D1093" s="150" t="s">
        <v>177</v>
      </c>
      <c r="E1093" s="151" t="s">
        <v>19</v>
      </c>
      <c r="F1093" s="152" t="s">
        <v>3456</v>
      </c>
      <c r="H1093" s="151" t="s">
        <v>19</v>
      </c>
      <c r="I1093" s="153"/>
      <c r="L1093" s="149"/>
      <c r="M1093" s="154"/>
      <c r="T1093" s="155"/>
      <c r="AT1093" s="151" t="s">
        <v>177</v>
      </c>
      <c r="AU1093" s="151" t="s">
        <v>82</v>
      </c>
      <c r="AV1093" s="12" t="s">
        <v>80</v>
      </c>
      <c r="AW1093" s="12" t="s">
        <v>33</v>
      </c>
      <c r="AX1093" s="12" t="s">
        <v>72</v>
      </c>
      <c r="AY1093" s="151" t="s">
        <v>166</v>
      </c>
    </row>
    <row r="1094" spans="2:51" s="12" customFormat="1" ht="11.25">
      <c r="B1094" s="149"/>
      <c r="D1094" s="150" t="s">
        <v>177</v>
      </c>
      <c r="E1094" s="151" t="s">
        <v>19</v>
      </c>
      <c r="F1094" s="152" t="s">
        <v>3457</v>
      </c>
      <c r="H1094" s="151" t="s">
        <v>19</v>
      </c>
      <c r="I1094" s="153"/>
      <c r="L1094" s="149"/>
      <c r="M1094" s="154"/>
      <c r="T1094" s="155"/>
      <c r="AT1094" s="151" t="s">
        <v>177</v>
      </c>
      <c r="AU1094" s="151" t="s">
        <v>82</v>
      </c>
      <c r="AV1094" s="12" t="s">
        <v>80</v>
      </c>
      <c r="AW1094" s="12" t="s">
        <v>33</v>
      </c>
      <c r="AX1094" s="12" t="s">
        <v>72</v>
      </c>
      <c r="AY1094" s="151" t="s">
        <v>166</v>
      </c>
    </row>
    <row r="1095" spans="2:51" s="12" customFormat="1" ht="11.25">
      <c r="B1095" s="149"/>
      <c r="D1095" s="150" t="s">
        <v>177</v>
      </c>
      <c r="E1095" s="151" t="s">
        <v>19</v>
      </c>
      <c r="F1095" s="152" t="s">
        <v>3000</v>
      </c>
      <c r="H1095" s="151" t="s">
        <v>19</v>
      </c>
      <c r="I1095" s="153"/>
      <c r="L1095" s="149"/>
      <c r="M1095" s="154"/>
      <c r="T1095" s="155"/>
      <c r="AT1095" s="151" t="s">
        <v>177</v>
      </c>
      <c r="AU1095" s="151" t="s">
        <v>82</v>
      </c>
      <c r="AV1095" s="12" t="s">
        <v>80</v>
      </c>
      <c r="AW1095" s="12" t="s">
        <v>33</v>
      </c>
      <c r="AX1095" s="12" t="s">
        <v>72</v>
      </c>
      <c r="AY1095" s="151" t="s">
        <v>166</v>
      </c>
    </row>
    <row r="1096" spans="2:51" s="12" customFormat="1" ht="11.25">
      <c r="B1096" s="149"/>
      <c r="D1096" s="150" t="s">
        <v>177</v>
      </c>
      <c r="E1096" s="151" t="s">
        <v>19</v>
      </c>
      <c r="F1096" s="152" t="s">
        <v>3458</v>
      </c>
      <c r="H1096" s="151" t="s">
        <v>19</v>
      </c>
      <c r="I1096" s="153"/>
      <c r="L1096" s="149"/>
      <c r="M1096" s="154"/>
      <c r="T1096" s="155"/>
      <c r="AT1096" s="151" t="s">
        <v>177</v>
      </c>
      <c r="AU1096" s="151" t="s">
        <v>82</v>
      </c>
      <c r="AV1096" s="12" t="s">
        <v>80</v>
      </c>
      <c r="AW1096" s="12" t="s">
        <v>33</v>
      </c>
      <c r="AX1096" s="12" t="s">
        <v>72</v>
      </c>
      <c r="AY1096" s="151" t="s">
        <v>166</v>
      </c>
    </row>
    <row r="1097" spans="2:51" s="12" customFormat="1" ht="22.5">
      <c r="B1097" s="149"/>
      <c r="D1097" s="150" t="s">
        <v>177</v>
      </c>
      <c r="E1097" s="151" t="s">
        <v>19</v>
      </c>
      <c r="F1097" s="152" t="s">
        <v>3459</v>
      </c>
      <c r="H1097" s="151" t="s">
        <v>19</v>
      </c>
      <c r="I1097" s="153"/>
      <c r="L1097" s="149"/>
      <c r="M1097" s="154"/>
      <c r="T1097" s="155"/>
      <c r="AT1097" s="151" t="s">
        <v>177</v>
      </c>
      <c r="AU1097" s="151" t="s">
        <v>82</v>
      </c>
      <c r="AV1097" s="12" t="s">
        <v>80</v>
      </c>
      <c r="AW1097" s="12" t="s">
        <v>33</v>
      </c>
      <c r="AX1097" s="12" t="s">
        <v>72</v>
      </c>
      <c r="AY1097" s="151" t="s">
        <v>166</v>
      </c>
    </row>
    <row r="1098" spans="2:51" s="12" customFormat="1" ht="22.5">
      <c r="B1098" s="149"/>
      <c r="D1098" s="150" t="s">
        <v>177</v>
      </c>
      <c r="E1098" s="151" t="s">
        <v>19</v>
      </c>
      <c r="F1098" s="152" t="s">
        <v>3460</v>
      </c>
      <c r="H1098" s="151" t="s">
        <v>19</v>
      </c>
      <c r="I1098" s="153"/>
      <c r="L1098" s="149"/>
      <c r="M1098" s="154"/>
      <c r="T1098" s="155"/>
      <c r="AT1098" s="151" t="s">
        <v>177</v>
      </c>
      <c r="AU1098" s="151" t="s">
        <v>82</v>
      </c>
      <c r="AV1098" s="12" t="s">
        <v>80</v>
      </c>
      <c r="AW1098" s="12" t="s">
        <v>33</v>
      </c>
      <c r="AX1098" s="12" t="s">
        <v>72</v>
      </c>
      <c r="AY1098" s="151" t="s">
        <v>166</v>
      </c>
    </row>
    <row r="1099" spans="2:51" s="12" customFormat="1" ht="11.25">
      <c r="B1099" s="149"/>
      <c r="D1099" s="150" t="s">
        <v>177</v>
      </c>
      <c r="E1099" s="151" t="s">
        <v>19</v>
      </c>
      <c r="F1099" s="152" t="s">
        <v>3461</v>
      </c>
      <c r="H1099" s="151" t="s">
        <v>19</v>
      </c>
      <c r="I1099" s="153"/>
      <c r="L1099" s="149"/>
      <c r="M1099" s="154"/>
      <c r="T1099" s="155"/>
      <c r="AT1099" s="151" t="s">
        <v>177</v>
      </c>
      <c r="AU1099" s="151" t="s">
        <v>82</v>
      </c>
      <c r="AV1099" s="12" t="s">
        <v>80</v>
      </c>
      <c r="AW1099" s="12" t="s">
        <v>33</v>
      </c>
      <c r="AX1099" s="12" t="s">
        <v>72</v>
      </c>
      <c r="AY1099" s="151" t="s">
        <v>166</v>
      </c>
    </row>
    <row r="1100" spans="2:51" s="12" customFormat="1" ht="22.5">
      <c r="B1100" s="149"/>
      <c r="D1100" s="150" t="s">
        <v>177</v>
      </c>
      <c r="E1100" s="151" t="s">
        <v>19</v>
      </c>
      <c r="F1100" s="152" t="s">
        <v>3462</v>
      </c>
      <c r="H1100" s="151" t="s">
        <v>19</v>
      </c>
      <c r="I1100" s="153"/>
      <c r="L1100" s="149"/>
      <c r="M1100" s="154"/>
      <c r="T1100" s="155"/>
      <c r="AT1100" s="151" t="s">
        <v>177</v>
      </c>
      <c r="AU1100" s="151" t="s">
        <v>82</v>
      </c>
      <c r="AV1100" s="12" t="s">
        <v>80</v>
      </c>
      <c r="AW1100" s="12" t="s">
        <v>33</v>
      </c>
      <c r="AX1100" s="12" t="s">
        <v>72</v>
      </c>
      <c r="AY1100" s="151" t="s">
        <v>166</v>
      </c>
    </row>
    <row r="1101" spans="2:51" s="12" customFormat="1" ht="11.25">
      <c r="B1101" s="149"/>
      <c r="D1101" s="150" t="s">
        <v>177</v>
      </c>
      <c r="E1101" s="151" t="s">
        <v>19</v>
      </c>
      <c r="F1101" s="152" t="s">
        <v>3463</v>
      </c>
      <c r="H1101" s="151" t="s">
        <v>19</v>
      </c>
      <c r="I1101" s="153"/>
      <c r="L1101" s="149"/>
      <c r="M1101" s="154"/>
      <c r="T1101" s="155"/>
      <c r="AT1101" s="151" t="s">
        <v>177</v>
      </c>
      <c r="AU1101" s="151" t="s">
        <v>82</v>
      </c>
      <c r="AV1101" s="12" t="s">
        <v>80</v>
      </c>
      <c r="AW1101" s="12" t="s">
        <v>33</v>
      </c>
      <c r="AX1101" s="12" t="s">
        <v>72</v>
      </c>
      <c r="AY1101" s="151" t="s">
        <v>166</v>
      </c>
    </row>
    <row r="1102" spans="2:51" s="12" customFormat="1" ht="11.25">
      <c r="B1102" s="149"/>
      <c r="D1102" s="150" t="s">
        <v>177</v>
      </c>
      <c r="E1102" s="151" t="s">
        <v>19</v>
      </c>
      <c r="F1102" s="152" t="s">
        <v>3464</v>
      </c>
      <c r="H1102" s="151" t="s">
        <v>19</v>
      </c>
      <c r="I1102" s="153"/>
      <c r="L1102" s="149"/>
      <c r="M1102" s="154"/>
      <c r="T1102" s="155"/>
      <c r="AT1102" s="151" t="s">
        <v>177</v>
      </c>
      <c r="AU1102" s="151" t="s">
        <v>82</v>
      </c>
      <c r="AV1102" s="12" t="s">
        <v>80</v>
      </c>
      <c r="AW1102" s="12" t="s">
        <v>33</v>
      </c>
      <c r="AX1102" s="12" t="s">
        <v>72</v>
      </c>
      <c r="AY1102" s="151" t="s">
        <v>166</v>
      </c>
    </row>
    <row r="1103" spans="2:51" s="12" customFormat="1" ht="11.25">
      <c r="B1103" s="149"/>
      <c r="D1103" s="150" t="s">
        <v>177</v>
      </c>
      <c r="E1103" s="151" t="s">
        <v>19</v>
      </c>
      <c r="F1103" s="152" t="s">
        <v>3465</v>
      </c>
      <c r="H1103" s="151" t="s">
        <v>19</v>
      </c>
      <c r="I1103" s="153"/>
      <c r="L1103" s="149"/>
      <c r="M1103" s="154"/>
      <c r="T1103" s="155"/>
      <c r="AT1103" s="151" t="s">
        <v>177</v>
      </c>
      <c r="AU1103" s="151" t="s">
        <v>82</v>
      </c>
      <c r="AV1103" s="12" t="s">
        <v>80</v>
      </c>
      <c r="AW1103" s="12" t="s">
        <v>33</v>
      </c>
      <c r="AX1103" s="12" t="s">
        <v>72</v>
      </c>
      <c r="AY1103" s="151" t="s">
        <v>166</v>
      </c>
    </row>
    <row r="1104" spans="2:51" s="12" customFormat="1" ht="22.5">
      <c r="B1104" s="149"/>
      <c r="D1104" s="150" t="s">
        <v>177</v>
      </c>
      <c r="E1104" s="151" t="s">
        <v>19</v>
      </c>
      <c r="F1104" s="152" t="s">
        <v>3466</v>
      </c>
      <c r="H1104" s="151" t="s">
        <v>19</v>
      </c>
      <c r="I1104" s="153"/>
      <c r="L1104" s="149"/>
      <c r="M1104" s="154"/>
      <c r="T1104" s="155"/>
      <c r="AT1104" s="151" t="s">
        <v>177</v>
      </c>
      <c r="AU1104" s="151" t="s">
        <v>82</v>
      </c>
      <c r="AV1104" s="12" t="s">
        <v>80</v>
      </c>
      <c r="AW1104" s="12" t="s">
        <v>33</v>
      </c>
      <c r="AX1104" s="12" t="s">
        <v>72</v>
      </c>
      <c r="AY1104" s="151" t="s">
        <v>166</v>
      </c>
    </row>
    <row r="1105" spans="2:65" s="12" customFormat="1" ht="11.25">
      <c r="B1105" s="149"/>
      <c r="D1105" s="150" t="s">
        <v>177</v>
      </c>
      <c r="E1105" s="151" t="s">
        <v>19</v>
      </c>
      <c r="F1105" s="152" t="s">
        <v>3467</v>
      </c>
      <c r="H1105" s="151" t="s">
        <v>19</v>
      </c>
      <c r="I1105" s="153"/>
      <c r="L1105" s="149"/>
      <c r="M1105" s="154"/>
      <c r="T1105" s="155"/>
      <c r="AT1105" s="151" t="s">
        <v>177</v>
      </c>
      <c r="AU1105" s="151" t="s">
        <v>82</v>
      </c>
      <c r="AV1105" s="12" t="s">
        <v>80</v>
      </c>
      <c r="AW1105" s="12" t="s">
        <v>33</v>
      </c>
      <c r="AX1105" s="12" t="s">
        <v>72</v>
      </c>
      <c r="AY1105" s="151" t="s">
        <v>166</v>
      </c>
    </row>
    <row r="1106" spans="2:65" s="13" customFormat="1" ht="11.25">
      <c r="B1106" s="156"/>
      <c r="D1106" s="150" t="s">
        <v>177</v>
      </c>
      <c r="E1106" s="157" t="s">
        <v>19</v>
      </c>
      <c r="F1106" s="158" t="s">
        <v>80</v>
      </c>
      <c r="H1106" s="159">
        <v>1</v>
      </c>
      <c r="I1106" s="160"/>
      <c r="L1106" s="156"/>
      <c r="M1106" s="161"/>
      <c r="T1106" s="162"/>
      <c r="AT1106" s="157" t="s">
        <v>177</v>
      </c>
      <c r="AU1106" s="157" t="s">
        <v>82</v>
      </c>
      <c r="AV1106" s="13" t="s">
        <v>82</v>
      </c>
      <c r="AW1106" s="13" t="s">
        <v>33</v>
      </c>
      <c r="AX1106" s="13" t="s">
        <v>80</v>
      </c>
      <c r="AY1106" s="157" t="s">
        <v>166</v>
      </c>
    </row>
    <row r="1107" spans="2:65" s="12" customFormat="1" ht="11.25">
      <c r="B1107" s="149"/>
      <c r="D1107" s="150" t="s">
        <v>177</v>
      </c>
      <c r="E1107" s="151" t="s">
        <v>19</v>
      </c>
      <c r="F1107" s="152" t="s">
        <v>3468</v>
      </c>
      <c r="H1107" s="151" t="s">
        <v>19</v>
      </c>
      <c r="I1107" s="153"/>
      <c r="L1107" s="149"/>
      <c r="M1107" s="154"/>
      <c r="T1107" s="155"/>
      <c r="AT1107" s="151" t="s">
        <v>177</v>
      </c>
      <c r="AU1107" s="151" t="s">
        <v>82</v>
      </c>
      <c r="AV1107" s="12" t="s">
        <v>80</v>
      </c>
      <c r="AW1107" s="12" t="s">
        <v>33</v>
      </c>
      <c r="AX1107" s="12" t="s">
        <v>72</v>
      </c>
      <c r="AY1107" s="151" t="s">
        <v>166</v>
      </c>
    </row>
    <row r="1108" spans="2:65" s="1" customFormat="1" ht="16.5" customHeight="1">
      <c r="B1108" s="33"/>
      <c r="C1108" s="132" t="s">
        <v>1614</v>
      </c>
      <c r="D1108" s="132" t="s">
        <v>168</v>
      </c>
      <c r="E1108" s="133" t="s">
        <v>3469</v>
      </c>
      <c r="F1108" s="134" t="s">
        <v>3470</v>
      </c>
      <c r="G1108" s="135" t="s">
        <v>1163</v>
      </c>
      <c r="H1108" s="136">
        <v>1</v>
      </c>
      <c r="I1108" s="137"/>
      <c r="J1108" s="138">
        <f>ROUND(I1108*H1108,2)</f>
        <v>0</v>
      </c>
      <c r="K1108" s="134" t="s">
        <v>19</v>
      </c>
      <c r="L1108" s="33"/>
      <c r="M1108" s="139" t="s">
        <v>19</v>
      </c>
      <c r="N1108" s="140" t="s">
        <v>43</v>
      </c>
      <c r="P1108" s="141">
        <f>O1108*H1108</f>
        <v>0</v>
      </c>
      <c r="Q1108" s="141">
        <v>0</v>
      </c>
      <c r="R1108" s="141">
        <f>Q1108*H1108</f>
        <v>0</v>
      </c>
      <c r="S1108" s="141">
        <v>0</v>
      </c>
      <c r="T1108" s="142">
        <f>S1108*H1108</f>
        <v>0</v>
      </c>
      <c r="AR1108" s="143" t="s">
        <v>173</v>
      </c>
      <c r="AT1108" s="143" t="s">
        <v>168</v>
      </c>
      <c r="AU1108" s="143" t="s">
        <v>82</v>
      </c>
      <c r="AY1108" s="18" t="s">
        <v>166</v>
      </c>
      <c r="BE1108" s="144">
        <f>IF(N1108="základní",J1108,0)</f>
        <v>0</v>
      </c>
      <c r="BF1108" s="144">
        <f>IF(N1108="snížená",J1108,0)</f>
        <v>0</v>
      </c>
      <c r="BG1108" s="144">
        <f>IF(N1108="zákl. přenesená",J1108,0)</f>
        <v>0</v>
      </c>
      <c r="BH1108" s="144">
        <f>IF(N1108="sníž. přenesená",J1108,0)</f>
        <v>0</v>
      </c>
      <c r="BI1108" s="144">
        <f>IF(N1108="nulová",J1108,0)</f>
        <v>0</v>
      </c>
      <c r="BJ1108" s="18" t="s">
        <v>80</v>
      </c>
      <c r="BK1108" s="144">
        <f>ROUND(I1108*H1108,2)</f>
        <v>0</v>
      </c>
      <c r="BL1108" s="18" t="s">
        <v>173</v>
      </c>
      <c r="BM1108" s="143" t="s">
        <v>3471</v>
      </c>
    </row>
    <row r="1109" spans="2:65" s="12" customFormat="1" ht="11.25">
      <c r="B1109" s="149"/>
      <c r="D1109" s="150" t="s">
        <v>177</v>
      </c>
      <c r="E1109" s="151" t="s">
        <v>19</v>
      </c>
      <c r="F1109" s="152" t="s">
        <v>3447</v>
      </c>
      <c r="H1109" s="151" t="s">
        <v>19</v>
      </c>
      <c r="I1109" s="153"/>
      <c r="L1109" s="149"/>
      <c r="M1109" s="154"/>
      <c r="T1109" s="155"/>
      <c r="AT1109" s="151" t="s">
        <v>177</v>
      </c>
      <c r="AU1109" s="151" t="s">
        <v>82</v>
      </c>
      <c r="AV1109" s="12" t="s">
        <v>80</v>
      </c>
      <c r="AW1109" s="12" t="s">
        <v>33</v>
      </c>
      <c r="AX1109" s="12" t="s">
        <v>72</v>
      </c>
      <c r="AY1109" s="151" t="s">
        <v>166</v>
      </c>
    </row>
    <row r="1110" spans="2:65" s="12" customFormat="1" ht="22.5">
      <c r="B1110" s="149"/>
      <c r="D1110" s="150" t="s">
        <v>177</v>
      </c>
      <c r="E1110" s="151" t="s">
        <v>19</v>
      </c>
      <c r="F1110" s="152" t="s">
        <v>3472</v>
      </c>
      <c r="H1110" s="151" t="s">
        <v>19</v>
      </c>
      <c r="I1110" s="153"/>
      <c r="L1110" s="149"/>
      <c r="M1110" s="154"/>
      <c r="T1110" s="155"/>
      <c r="AT1110" s="151" t="s">
        <v>177</v>
      </c>
      <c r="AU1110" s="151" t="s">
        <v>82</v>
      </c>
      <c r="AV1110" s="12" t="s">
        <v>80</v>
      </c>
      <c r="AW1110" s="12" t="s">
        <v>33</v>
      </c>
      <c r="AX1110" s="12" t="s">
        <v>72</v>
      </c>
      <c r="AY1110" s="151" t="s">
        <v>166</v>
      </c>
    </row>
    <row r="1111" spans="2:65" s="12" customFormat="1" ht="11.25">
      <c r="B1111" s="149"/>
      <c r="D1111" s="150" t="s">
        <v>177</v>
      </c>
      <c r="E1111" s="151" t="s">
        <v>19</v>
      </c>
      <c r="F1111" s="152" t="s">
        <v>3473</v>
      </c>
      <c r="H1111" s="151" t="s">
        <v>19</v>
      </c>
      <c r="I1111" s="153"/>
      <c r="L1111" s="149"/>
      <c r="M1111" s="154"/>
      <c r="T1111" s="155"/>
      <c r="AT1111" s="151" t="s">
        <v>177</v>
      </c>
      <c r="AU1111" s="151" t="s">
        <v>82</v>
      </c>
      <c r="AV1111" s="12" t="s">
        <v>80</v>
      </c>
      <c r="AW1111" s="12" t="s">
        <v>33</v>
      </c>
      <c r="AX1111" s="12" t="s">
        <v>72</v>
      </c>
      <c r="AY1111" s="151" t="s">
        <v>166</v>
      </c>
    </row>
    <row r="1112" spans="2:65" s="12" customFormat="1" ht="11.25">
      <c r="B1112" s="149"/>
      <c r="D1112" s="150" t="s">
        <v>177</v>
      </c>
      <c r="E1112" s="151" t="s">
        <v>19</v>
      </c>
      <c r="F1112" s="152" t="s">
        <v>3474</v>
      </c>
      <c r="H1112" s="151" t="s">
        <v>19</v>
      </c>
      <c r="I1112" s="153"/>
      <c r="L1112" s="149"/>
      <c r="M1112" s="154"/>
      <c r="T1112" s="155"/>
      <c r="AT1112" s="151" t="s">
        <v>177</v>
      </c>
      <c r="AU1112" s="151" t="s">
        <v>82</v>
      </c>
      <c r="AV1112" s="12" t="s">
        <v>80</v>
      </c>
      <c r="AW1112" s="12" t="s">
        <v>33</v>
      </c>
      <c r="AX1112" s="12" t="s">
        <v>72</v>
      </c>
      <c r="AY1112" s="151" t="s">
        <v>166</v>
      </c>
    </row>
    <row r="1113" spans="2:65" s="13" customFormat="1" ht="11.25">
      <c r="B1113" s="156"/>
      <c r="D1113" s="150" t="s">
        <v>177</v>
      </c>
      <c r="E1113" s="157" t="s">
        <v>19</v>
      </c>
      <c r="F1113" s="158" t="s">
        <v>80</v>
      </c>
      <c r="H1113" s="159">
        <v>1</v>
      </c>
      <c r="I1113" s="160"/>
      <c r="L1113" s="156"/>
      <c r="M1113" s="161"/>
      <c r="T1113" s="162"/>
      <c r="AT1113" s="157" t="s">
        <v>177</v>
      </c>
      <c r="AU1113" s="157" t="s">
        <v>82</v>
      </c>
      <c r="AV1113" s="13" t="s">
        <v>82</v>
      </c>
      <c r="AW1113" s="13" t="s">
        <v>33</v>
      </c>
      <c r="AX1113" s="13" t="s">
        <v>80</v>
      </c>
      <c r="AY1113" s="157" t="s">
        <v>166</v>
      </c>
    </row>
    <row r="1114" spans="2:65" s="12" customFormat="1" ht="11.25">
      <c r="B1114" s="149"/>
      <c r="D1114" s="150" t="s">
        <v>177</v>
      </c>
      <c r="E1114" s="151" t="s">
        <v>19</v>
      </c>
      <c r="F1114" s="152" t="s">
        <v>3468</v>
      </c>
      <c r="H1114" s="151" t="s">
        <v>19</v>
      </c>
      <c r="I1114" s="153"/>
      <c r="L1114" s="149"/>
      <c r="M1114" s="154"/>
      <c r="T1114" s="155"/>
      <c r="AT1114" s="151" t="s">
        <v>177</v>
      </c>
      <c r="AU1114" s="151" t="s">
        <v>82</v>
      </c>
      <c r="AV1114" s="12" t="s">
        <v>80</v>
      </c>
      <c r="AW1114" s="12" t="s">
        <v>33</v>
      </c>
      <c r="AX1114" s="12" t="s">
        <v>72</v>
      </c>
      <c r="AY1114" s="151" t="s">
        <v>166</v>
      </c>
    </row>
    <row r="1115" spans="2:65" s="1" customFormat="1" ht="49.15" customHeight="1">
      <c r="B1115" s="33"/>
      <c r="C1115" s="132" t="s">
        <v>1619</v>
      </c>
      <c r="D1115" s="132" t="s">
        <v>168</v>
      </c>
      <c r="E1115" s="133" t="s">
        <v>3475</v>
      </c>
      <c r="F1115" s="134" t="s">
        <v>3476</v>
      </c>
      <c r="G1115" s="135" t="s">
        <v>307</v>
      </c>
      <c r="H1115" s="136">
        <v>2</v>
      </c>
      <c r="I1115" s="137"/>
      <c r="J1115" s="138">
        <f>ROUND(I1115*H1115,2)</f>
        <v>0</v>
      </c>
      <c r="K1115" s="134" t="s">
        <v>19</v>
      </c>
      <c r="L1115" s="33"/>
      <c r="M1115" s="139" t="s">
        <v>19</v>
      </c>
      <c r="N1115" s="140" t="s">
        <v>43</v>
      </c>
      <c r="P1115" s="141">
        <f>O1115*H1115</f>
        <v>0</v>
      </c>
      <c r="Q1115" s="141">
        <v>0</v>
      </c>
      <c r="R1115" s="141">
        <f>Q1115*H1115</f>
        <v>0</v>
      </c>
      <c r="S1115" s="141">
        <v>0</v>
      </c>
      <c r="T1115" s="142">
        <f>S1115*H1115</f>
        <v>0</v>
      </c>
      <c r="AR1115" s="143" t="s">
        <v>790</v>
      </c>
      <c r="AT1115" s="143" t="s">
        <v>168</v>
      </c>
      <c r="AU1115" s="143" t="s">
        <v>82</v>
      </c>
      <c r="AY1115" s="18" t="s">
        <v>166</v>
      </c>
      <c r="BE1115" s="144">
        <f>IF(N1115="základní",J1115,0)</f>
        <v>0</v>
      </c>
      <c r="BF1115" s="144">
        <f>IF(N1115="snížená",J1115,0)</f>
        <v>0</v>
      </c>
      <c r="BG1115" s="144">
        <f>IF(N1115="zákl. přenesená",J1115,0)</f>
        <v>0</v>
      </c>
      <c r="BH1115" s="144">
        <f>IF(N1115="sníž. přenesená",J1115,0)</f>
        <v>0</v>
      </c>
      <c r="BI1115" s="144">
        <f>IF(N1115="nulová",J1115,0)</f>
        <v>0</v>
      </c>
      <c r="BJ1115" s="18" t="s">
        <v>80</v>
      </c>
      <c r="BK1115" s="144">
        <f>ROUND(I1115*H1115,2)</f>
        <v>0</v>
      </c>
      <c r="BL1115" s="18" t="s">
        <v>790</v>
      </c>
      <c r="BM1115" s="143" t="s">
        <v>3477</v>
      </c>
    </row>
    <row r="1116" spans="2:65" s="12" customFormat="1" ht="11.25">
      <c r="B1116" s="149"/>
      <c r="D1116" s="150" t="s">
        <v>177</v>
      </c>
      <c r="E1116" s="151" t="s">
        <v>19</v>
      </c>
      <c r="F1116" s="152" t="s">
        <v>2999</v>
      </c>
      <c r="H1116" s="151" t="s">
        <v>19</v>
      </c>
      <c r="I1116" s="153"/>
      <c r="L1116" s="149"/>
      <c r="M1116" s="154"/>
      <c r="T1116" s="155"/>
      <c r="AT1116" s="151" t="s">
        <v>177</v>
      </c>
      <c r="AU1116" s="151" t="s">
        <v>82</v>
      </c>
      <c r="AV1116" s="12" t="s">
        <v>80</v>
      </c>
      <c r="AW1116" s="12" t="s">
        <v>33</v>
      </c>
      <c r="AX1116" s="12" t="s">
        <v>72</v>
      </c>
      <c r="AY1116" s="151" t="s">
        <v>166</v>
      </c>
    </row>
    <row r="1117" spans="2:65" s="13" customFormat="1" ht="11.25">
      <c r="B1117" s="156"/>
      <c r="D1117" s="150" t="s">
        <v>177</v>
      </c>
      <c r="E1117" s="157" t="s">
        <v>19</v>
      </c>
      <c r="F1117" s="158" t="s">
        <v>82</v>
      </c>
      <c r="H1117" s="159">
        <v>2</v>
      </c>
      <c r="I1117" s="160"/>
      <c r="L1117" s="156"/>
      <c r="M1117" s="161"/>
      <c r="T1117" s="162"/>
      <c r="AT1117" s="157" t="s">
        <v>177</v>
      </c>
      <c r="AU1117" s="157" t="s">
        <v>82</v>
      </c>
      <c r="AV1117" s="13" t="s">
        <v>82</v>
      </c>
      <c r="AW1117" s="13" t="s">
        <v>33</v>
      </c>
      <c r="AX1117" s="13" t="s">
        <v>80</v>
      </c>
      <c r="AY1117" s="157" t="s">
        <v>166</v>
      </c>
    </row>
    <row r="1118" spans="2:65" s="1" customFormat="1" ht="49.15" customHeight="1">
      <c r="B1118" s="33"/>
      <c r="C1118" s="132" t="s">
        <v>1625</v>
      </c>
      <c r="D1118" s="132" t="s">
        <v>168</v>
      </c>
      <c r="E1118" s="133" t="s">
        <v>3478</v>
      </c>
      <c r="F1118" s="134" t="s">
        <v>3479</v>
      </c>
      <c r="G1118" s="135" t="s">
        <v>307</v>
      </c>
      <c r="H1118" s="136">
        <v>2</v>
      </c>
      <c r="I1118" s="137"/>
      <c r="J1118" s="138">
        <f>ROUND(I1118*H1118,2)</f>
        <v>0</v>
      </c>
      <c r="K1118" s="134" t="s">
        <v>19</v>
      </c>
      <c r="L1118" s="33"/>
      <c r="M1118" s="139" t="s">
        <v>19</v>
      </c>
      <c r="N1118" s="140" t="s">
        <v>43</v>
      </c>
      <c r="P1118" s="141">
        <f>O1118*H1118</f>
        <v>0</v>
      </c>
      <c r="Q1118" s="141">
        <v>0</v>
      </c>
      <c r="R1118" s="141">
        <f>Q1118*H1118</f>
        <v>0</v>
      </c>
      <c r="S1118" s="141">
        <v>0</v>
      </c>
      <c r="T1118" s="142">
        <f>S1118*H1118</f>
        <v>0</v>
      </c>
      <c r="AR1118" s="143" t="s">
        <v>790</v>
      </c>
      <c r="AT1118" s="143" t="s">
        <v>168</v>
      </c>
      <c r="AU1118" s="143" t="s">
        <v>82</v>
      </c>
      <c r="AY1118" s="18" t="s">
        <v>166</v>
      </c>
      <c r="BE1118" s="144">
        <f>IF(N1118="základní",J1118,0)</f>
        <v>0</v>
      </c>
      <c r="BF1118" s="144">
        <f>IF(N1118="snížená",J1118,0)</f>
        <v>0</v>
      </c>
      <c r="BG1118" s="144">
        <f>IF(N1118="zákl. přenesená",J1118,0)</f>
        <v>0</v>
      </c>
      <c r="BH1118" s="144">
        <f>IF(N1118="sníž. přenesená",J1118,0)</f>
        <v>0</v>
      </c>
      <c r="BI1118" s="144">
        <f>IF(N1118="nulová",J1118,0)</f>
        <v>0</v>
      </c>
      <c r="BJ1118" s="18" t="s">
        <v>80</v>
      </c>
      <c r="BK1118" s="144">
        <f>ROUND(I1118*H1118,2)</f>
        <v>0</v>
      </c>
      <c r="BL1118" s="18" t="s">
        <v>790</v>
      </c>
      <c r="BM1118" s="143" t="s">
        <v>3480</v>
      </c>
    </row>
    <row r="1119" spans="2:65" s="12" customFormat="1" ht="11.25">
      <c r="B1119" s="149"/>
      <c r="D1119" s="150" t="s">
        <v>177</v>
      </c>
      <c r="E1119" s="151" t="s">
        <v>19</v>
      </c>
      <c r="F1119" s="152" t="s">
        <v>2999</v>
      </c>
      <c r="H1119" s="151" t="s">
        <v>19</v>
      </c>
      <c r="I1119" s="153"/>
      <c r="L1119" s="149"/>
      <c r="M1119" s="154"/>
      <c r="T1119" s="155"/>
      <c r="AT1119" s="151" t="s">
        <v>177</v>
      </c>
      <c r="AU1119" s="151" t="s">
        <v>82</v>
      </c>
      <c r="AV1119" s="12" t="s">
        <v>80</v>
      </c>
      <c r="AW1119" s="12" t="s">
        <v>33</v>
      </c>
      <c r="AX1119" s="12" t="s">
        <v>72</v>
      </c>
      <c r="AY1119" s="151" t="s">
        <v>166</v>
      </c>
    </row>
    <row r="1120" spans="2:65" s="13" customFormat="1" ht="11.25">
      <c r="B1120" s="156"/>
      <c r="D1120" s="150" t="s">
        <v>177</v>
      </c>
      <c r="E1120" s="157" t="s">
        <v>19</v>
      </c>
      <c r="F1120" s="158" t="s">
        <v>82</v>
      </c>
      <c r="H1120" s="159">
        <v>2</v>
      </c>
      <c r="I1120" s="160"/>
      <c r="L1120" s="156"/>
      <c r="M1120" s="161"/>
      <c r="T1120" s="162"/>
      <c r="AT1120" s="157" t="s">
        <v>177</v>
      </c>
      <c r="AU1120" s="157" t="s">
        <v>82</v>
      </c>
      <c r="AV1120" s="13" t="s">
        <v>82</v>
      </c>
      <c r="AW1120" s="13" t="s">
        <v>33</v>
      </c>
      <c r="AX1120" s="13" t="s">
        <v>80</v>
      </c>
      <c r="AY1120" s="157" t="s">
        <v>166</v>
      </c>
    </row>
    <row r="1121" spans="2:65" s="1" customFormat="1" ht="55.5" customHeight="1">
      <c r="B1121" s="33"/>
      <c r="C1121" s="132" t="s">
        <v>1628</v>
      </c>
      <c r="D1121" s="132" t="s">
        <v>168</v>
      </c>
      <c r="E1121" s="133" t="s">
        <v>3481</v>
      </c>
      <c r="F1121" s="134" t="s">
        <v>3482</v>
      </c>
      <c r="G1121" s="135" t="s">
        <v>307</v>
      </c>
      <c r="H1121" s="136">
        <v>2</v>
      </c>
      <c r="I1121" s="137"/>
      <c r="J1121" s="138">
        <f>ROUND(I1121*H1121,2)</f>
        <v>0</v>
      </c>
      <c r="K1121" s="134" t="s">
        <v>19</v>
      </c>
      <c r="L1121" s="33"/>
      <c r="M1121" s="139" t="s">
        <v>19</v>
      </c>
      <c r="N1121" s="140" t="s">
        <v>43</v>
      </c>
      <c r="P1121" s="141">
        <f>O1121*H1121</f>
        <v>0</v>
      </c>
      <c r="Q1121" s="141">
        <v>0</v>
      </c>
      <c r="R1121" s="141">
        <f>Q1121*H1121</f>
        <v>0</v>
      </c>
      <c r="S1121" s="141">
        <v>0</v>
      </c>
      <c r="T1121" s="142">
        <f>S1121*H1121</f>
        <v>0</v>
      </c>
      <c r="AR1121" s="143" t="s">
        <v>790</v>
      </c>
      <c r="AT1121" s="143" t="s">
        <v>168</v>
      </c>
      <c r="AU1121" s="143" t="s">
        <v>82</v>
      </c>
      <c r="AY1121" s="18" t="s">
        <v>166</v>
      </c>
      <c r="BE1121" s="144">
        <f>IF(N1121="základní",J1121,0)</f>
        <v>0</v>
      </c>
      <c r="BF1121" s="144">
        <f>IF(N1121="snížená",J1121,0)</f>
        <v>0</v>
      </c>
      <c r="BG1121" s="144">
        <f>IF(N1121="zákl. přenesená",J1121,0)</f>
        <v>0</v>
      </c>
      <c r="BH1121" s="144">
        <f>IF(N1121="sníž. přenesená",J1121,0)</f>
        <v>0</v>
      </c>
      <c r="BI1121" s="144">
        <f>IF(N1121="nulová",J1121,0)</f>
        <v>0</v>
      </c>
      <c r="BJ1121" s="18" t="s">
        <v>80</v>
      </c>
      <c r="BK1121" s="144">
        <f>ROUND(I1121*H1121,2)</f>
        <v>0</v>
      </c>
      <c r="BL1121" s="18" t="s">
        <v>790</v>
      </c>
      <c r="BM1121" s="143" t="s">
        <v>3483</v>
      </c>
    </row>
    <row r="1122" spans="2:65" s="12" customFormat="1" ht="11.25">
      <c r="B1122" s="149"/>
      <c r="D1122" s="150" t="s">
        <v>177</v>
      </c>
      <c r="E1122" s="151" t="s">
        <v>19</v>
      </c>
      <c r="F1122" s="152" t="s">
        <v>2999</v>
      </c>
      <c r="H1122" s="151" t="s">
        <v>19</v>
      </c>
      <c r="I1122" s="153"/>
      <c r="L1122" s="149"/>
      <c r="M1122" s="154"/>
      <c r="T1122" s="155"/>
      <c r="AT1122" s="151" t="s">
        <v>177</v>
      </c>
      <c r="AU1122" s="151" t="s">
        <v>82</v>
      </c>
      <c r="AV1122" s="12" t="s">
        <v>80</v>
      </c>
      <c r="AW1122" s="12" t="s">
        <v>33</v>
      </c>
      <c r="AX1122" s="12" t="s">
        <v>72</v>
      </c>
      <c r="AY1122" s="151" t="s">
        <v>166</v>
      </c>
    </row>
    <row r="1123" spans="2:65" s="13" customFormat="1" ht="11.25">
      <c r="B1123" s="156"/>
      <c r="D1123" s="150" t="s">
        <v>177</v>
      </c>
      <c r="E1123" s="157" t="s">
        <v>19</v>
      </c>
      <c r="F1123" s="158" t="s">
        <v>82</v>
      </c>
      <c r="H1123" s="159">
        <v>2</v>
      </c>
      <c r="I1123" s="160"/>
      <c r="L1123" s="156"/>
      <c r="M1123" s="161"/>
      <c r="T1123" s="162"/>
      <c r="AT1123" s="157" t="s">
        <v>177</v>
      </c>
      <c r="AU1123" s="157" t="s">
        <v>82</v>
      </c>
      <c r="AV1123" s="13" t="s">
        <v>82</v>
      </c>
      <c r="AW1123" s="13" t="s">
        <v>33</v>
      </c>
      <c r="AX1123" s="13" t="s">
        <v>80</v>
      </c>
      <c r="AY1123" s="157" t="s">
        <v>166</v>
      </c>
    </row>
    <row r="1124" spans="2:65" s="1" customFormat="1" ht="55.5" customHeight="1">
      <c r="B1124" s="33"/>
      <c r="C1124" s="132" t="s">
        <v>1633</v>
      </c>
      <c r="D1124" s="132" t="s">
        <v>168</v>
      </c>
      <c r="E1124" s="133" t="s">
        <v>3484</v>
      </c>
      <c r="F1124" s="134" t="s">
        <v>3485</v>
      </c>
      <c r="G1124" s="135" t="s">
        <v>307</v>
      </c>
      <c r="H1124" s="136">
        <v>2</v>
      </c>
      <c r="I1124" s="137"/>
      <c r="J1124" s="138">
        <f>ROUND(I1124*H1124,2)</f>
        <v>0</v>
      </c>
      <c r="K1124" s="134" t="s">
        <v>19</v>
      </c>
      <c r="L1124" s="33"/>
      <c r="M1124" s="139" t="s">
        <v>19</v>
      </c>
      <c r="N1124" s="140" t="s">
        <v>43</v>
      </c>
      <c r="P1124" s="141">
        <f>O1124*H1124</f>
        <v>0</v>
      </c>
      <c r="Q1124" s="141">
        <v>0</v>
      </c>
      <c r="R1124" s="141">
        <f>Q1124*H1124</f>
        <v>0</v>
      </c>
      <c r="S1124" s="141">
        <v>0</v>
      </c>
      <c r="T1124" s="142">
        <f>S1124*H1124</f>
        <v>0</v>
      </c>
      <c r="AR1124" s="143" t="s">
        <v>790</v>
      </c>
      <c r="AT1124" s="143" t="s">
        <v>168</v>
      </c>
      <c r="AU1124" s="143" t="s">
        <v>82</v>
      </c>
      <c r="AY1124" s="18" t="s">
        <v>166</v>
      </c>
      <c r="BE1124" s="144">
        <f>IF(N1124="základní",J1124,0)</f>
        <v>0</v>
      </c>
      <c r="BF1124" s="144">
        <f>IF(N1124="snížená",J1124,0)</f>
        <v>0</v>
      </c>
      <c r="BG1124" s="144">
        <f>IF(N1124="zákl. přenesená",J1124,0)</f>
        <v>0</v>
      </c>
      <c r="BH1124" s="144">
        <f>IF(N1124="sníž. přenesená",J1124,0)</f>
        <v>0</v>
      </c>
      <c r="BI1124" s="144">
        <f>IF(N1124="nulová",J1124,0)</f>
        <v>0</v>
      </c>
      <c r="BJ1124" s="18" t="s">
        <v>80</v>
      </c>
      <c r="BK1124" s="144">
        <f>ROUND(I1124*H1124,2)</f>
        <v>0</v>
      </c>
      <c r="BL1124" s="18" t="s">
        <v>790</v>
      </c>
      <c r="BM1124" s="143" t="s">
        <v>3486</v>
      </c>
    </row>
    <row r="1125" spans="2:65" s="12" customFormat="1" ht="11.25">
      <c r="B1125" s="149"/>
      <c r="D1125" s="150" t="s">
        <v>177</v>
      </c>
      <c r="E1125" s="151" t="s">
        <v>19</v>
      </c>
      <c r="F1125" s="152" t="s">
        <v>2999</v>
      </c>
      <c r="H1125" s="151" t="s">
        <v>19</v>
      </c>
      <c r="I1125" s="153"/>
      <c r="L1125" s="149"/>
      <c r="M1125" s="154"/>
      <c r="T1125" s="155"/>
      <c r="AT1125" s="151" t="s">
        <v>177</v>
      </c>
      <c r="AU1125" s="151" t="s">
        <v>82</v>
      </c>
      <c r="AV1125" s="12" t="s">
        <v>80</v>
      </c>
      <c r="AW1125" s="12" t="s">
        <v>33</v>
      </c>
      <c r="AX1125" s="12" t="s">
        <v>72</v>
      </c>
      <c r="AY1125" s="151" t="s">
        <v>166</v>
      </c>
    </row>
    <row r="1126" spans="2:65" s="13" customFormat="1" ht="11.25">
      <c r="B1126" s="156"/>
      <c r="D1126" s="150" t="s">
        <v>177</v>
      </c>
      <c r="E1126" s="157" t="s">
        <v>19</v>
      </c>
      <c r="F1126" s="158" t="s">
        <v>82</v>
      </c>
      <c r="H1126" s="159">
        <v>2</v>
      </c>
      <c r="I1126" s="160"/>
      <c r="L1126" s="156"/>
      <c r="M1126" s="161"/>
      <c r="T1126" s="162"/>
      <c r="AT1126" s="157" t="s">
        <v>177</v>
      </c>
      <c r="AU1126" s="157" t="s">
        <v>82</v>
      </c>
      <c r="AV1126" s="13" t="s">
        <v>82</v>
      </c>
      <c r="AW1126" s="13" t="s">
        <v>33</v>
      </c>
      <c r="AX1126" s="13" t="s">
        <v>80</v>
      </c>
      <c r="AY1126" s="157" t="s">
        <v>166</v>
      </c>
    </row>
    <row r="1127" spans="2:65" s="1" customFormat="1" ht="45" customHeight="1">
      <c r="B1127" s="33"/>
      <c r="C1127" s="132" t="s">
        <v>1636</v>
      </c>
      <c r="D1127" s="132" t="s">
        <v>168</v>
      </c>
      <c r="E1127" s="133" t="s">
        <v>3487</v>
      </c>
      <c r="F1127" s="134" t="s">
        <v>3488</v>
      </c>
      <c r="G1127" s="135" t="s">
        <v>1163</v>
      </c>
      <c r="H1127" s="136">
        <v>1</v>
      </c>
      <c r="I1127" s="137"/>
      <c r="J1127" s="138">
        <f>ROUND(I1127*H1127,2)</f>
        <v>0</v>
      </c>
      <c r="K1127" s="134" t="s">
        <v>19</v>
      </c>
      <c r="L1127" s="33"/>
      <c r="M1127" s="139" t="s">
        <v>19</v>
      </c>
      <c r="N1127" s="140" t="s">
        <v>43</v>
      </c>
      <c r="P1127" s="141">
        <f>O1127*H1127</f>
        <v>0</v>
      </c>
      <c r="Q1127" s="141">
        <v>0</v>
      </c>
      <c r="R1127" s="141">
        <f>Q1127*H1127</f>
        <v>0</v>
      </c>
      <c r="S1127" s="141">
        <v>0</v>
      </c>
      <c r="T1127" s="142">
        <f>S1127*H1127</f>
        <v>0</v>
      </c>
      <c r="AR1127" s="143" t="s">
        <v>790</v>
      </c>
      <c r="AT1127" s="143" t="s">
        <v>168</v>
      </c>
      <c r="AU1127" s="143" t="s">
        <v>82</v>
      </c>
      <c r="AY1127" s="18" t="s">
        <v>166</v>
      </c>
      <c r="BE1127" s="144">
        <f>IF(N1127="základní",J1127,0)</f>
        <v>0</v>
      </c>
      <c r="BF1127" s="144">
        <f>IF(N1127="snížená",J1127,0)</f>
        <v>0</v>
      </c>
      <c r="BG1127" s="144">
        <f>IF(N1127="zákl. přenesená",J1127,0)</f>
        <v>0</v>
      </c>
      <c r="BH1127" s="144">
        <f>IF(N1127="sníž. přenesená",J1127,0)</f>
        <v>0</v>
      </c>
      <c r="BI1127" s="144">
        <f>IF(N1127="nulová",J1127,0)</f>
        <v>0</v>
      </c>
      <c r="BJ1127" s="18" t="s">
        <v>80</v>
      </c>
      <c r="BK1127" s="144">
        <f>ROUND(I1127*H1127,2)</f>
        <v>0</v>
      </c>
      <c r="BL1127" s="18" t="s">
        <v>790</v>
      </c>
      <c r="BM1127" s="143" t="s">
        <v>3489</v>
      </c>
    </row>
    <row r="1128" spans="2:65" s="11" customFormat="1" ht="22.9" customHeight="1">
      <c r="B1128" s="120"/>
      <c r="D1128" s="121" t="s">
        <v>71</v>
      </c>
      <c r="E1128" s="130" t="s">
        <v>240</v>
      </c>
      <c r="F1128" s="130" t="s">
        <v>1222</v>
      </c>
      <c r="I1128" s="123"/>
      <c r="J1128" s="131">
        <f>BK1128</f>
        <v>0</v>
      </c>
      <c r="L1128" s="120"/>
      <c r="M1128" s="125"/>
      <c r="P1128" s="126">
        <f>SUM(P1129:P1183)</f>
        <v>0</v>
      </c>
      <c r="R1128" s="126">
        <f>SUM(R1129:R1183)</f>
        <v>0.48904159999999997</v>
      </c>
      <c r="T1128" s="127">
        <f>SUM(T1129:T1183)</f>
        <v>0.76619999999999999</v>
      </c>
      <c r="AR1128" s="121" t="s">
        <v>80</v>
      </c>
      <c r="AT1128" s="128" t="s">
        <v>71</v>
      </c>
      <c r="AU1128" s="128" t="s">
        <v>80</v>
      </c>
      <c r="AY1128" s="121" t="s">
        <v>166</v>
      </c>
      <c r="BK1128" s="129">
        <f>SUM(BK1129:BK1183)</f>
        <v>0</v>
      </c>
    </row>
    <row r="1129" spans="2:65" s="1" customFormat="1" ht="24.2" customHeight="1">
      <c r="B1129" s="33"/>
      <c r="C1129" s="132" t="s">
        <v>1641</v>
      </c>
      <c r="D1129" s="132" t="s">
        <v>168</v>
      </c>
      <c r="E1129" s="133" t="s">
        <v>1270</v>
      </c>
      <c r="F1129" s="134" t="s">
        <v>1271</v>
      </c>
      <c r="G1129" s="135" t="s">
        <v>458</v>
      </c>
      <c r="H1129" s="136">
        <v>31</v>
      </c>
      <c r="I1129" s="137"/>
      <c r="J1129" s="138">
        <f>ROUND(I1129*H1129,2)</f>
        <v>0</v>
      </c>
      <c r="K1129" s="134" t="s">
        <v>172</v>
      </c>
      <c r="L1129" s="33"/>
      <c r="M1129" s="139" t="s">
        <v>19</v>
      </c>
      <c r="N1129" s="140" t="s">
        <v>43</v>
      </c>
      <c r="P1129" s="141">
        <f>O1129*H1129</f>
        <v>0</v>
      </c>
      <c r="Q1129" s="141">
        <v>8.8500000000000002E-3</v>
      </c>
      <c r="R1129" s="141">
        <f>Q1129*H1129</f>
        <v>0.27434999999999998</v>
      </c>
      <c r="S1129" s="141">
        <v>0</v>
      </c>
      <c r="T1129" s="142">
        <f>S1129*H1129</f>
        <v>0</v>
      </c>
      <c r="AR1129" s="143" t="s">
        <v>173</v>
      </c>
      <c r="AT1129" s="143" t="s">
        <v>168</v>
      </c>
      <c r="AU1129" s="143" t="s">
        <v>82</v>
      </c>
      <c r="AY1129" s="18" t="s">
        <v>166</v>
      </c>
      <c r="BE1129" s="144">
        <f>IF(N1129="základní",J1129,0)</f>
        <v>0</v>
      </c>
      <c r="BF1129" s="144">
        <f>IF(N1129="snížená",J1129,0)</f>
        <v>0</v>
      </c>
      <c r="BG1129" s="144">
        <f>IF(N1129="zákl. přenesená",J1129,0)</f>
        <v>0</v>
      </c>
      <c r="BH1129" s="144">
        <f>IF(N1129="sníž. přenesená",J1129,0)</f>
        <v>0</v>
      </c>
      <c r="BI1129" s="144">
        <f>IF(N1129="nulová",J1129,0)</f>
        <v>0</v>
      </c>
      <c r="BJ1129" s="18" t="s">
        <v>80</v>
      </c>
      <c r="BK1129" s="144">
        <f>ROUND(I1129*H1129,2)</f>
        <v>0</v>
      </c>
      <c r="BL1129" s="18" t="s">
        <v>173</v>
      </c>
      <c r="BM1129" s="143" t="s">
        <v>3490</v>
      </c>
    </row>
    <row r="1130" spans="2:65" s="1" customFormat="1" ht="11.25">
      <c r="B1130" s="33"/>
      <c r="D1130" s="145" t="s">
        <v>175</v>
      </c>
      <c r="F1130" s="146" t="s">
        <v>1273</v>
      </c>
      <c r="I1130" s="147"/>
      <c r="L1130" s="33"/>
      <c r="M1130" s="148"/>
      <c r="T1130" s="54"/>
      <c r="AT1130" s="18" t="s">
        <v>175</v>
      </c>
      <c r="AU1130" s="18" t="s">
        <v>82</v>
      </c>
    </row>
    <row r="1131" spans="2:65" s="12" customFormat="1" ht="11.25">
      <c r="B1131" s="149"/>
      <c r="D1131" s="150" t="s">
        <v>177</v>
      </c>
      <c r="E1131" s="151" t="s">
        <v>19</v>
      </c>
      <c r="F1131" s="152" t="s">
        <v>2788</v>
      </c>
      <c r="H1131" s="151" t="s">
        <v>19</v>
      </c>
      <c r="I1131" s="153"/>
      <c r="L1131" s="149"/>
      <c r="M1131" s="154"/>
      <c r="T1131" s="155"/>
      <c r="AT1131" s="151" t="s">
        <v>177</v>
      </c>
      <c r="AU1131" s="151" t="s">
        <v>82</v>
      </c>
      <c r="AV1131" s="12" t="s">
        <v>80</v>
      </c>
      <c r="AW1131" s="12" t="s">
        <v>33</v>
      </c>
      <c r="AX1131" s="12" t="s">
        <v>72</v>
      </c>
      <c r="AY1131" s="151" t="s">
        <v>166</v>
      </c>
    </row>
    <row r="1132" spans="2:65" s="12" customFormat="1" ht="11.25">
      <c r="B1132" s="149"/>
      <c r="D1132" s="150" t="s">
        <v>177</v>
      </c>
      <c r="E1132" s="151" t="s">
        <v>19</v>
      </c>
      <c r="F1132" s="152" t="s">
        <v>2500</v>
      </c>
      <c r="H1132" s="151" t="s">
        <v>19</v>
      </c>
      <c r="I1132" s="153"/>
      <c r="L1132" s="149"/>
      <c r="M1132" s="154"/>
      <c r="T1132" s="155"/>
      <c r="AT1132" s="151" t="s">
        <v>177</v>
      </c>
      <c r="AU1132" s="151" t="s">
        <v>82</v>
      </c>
      <c r="AV1132" s="12" t="s">
        <v>80</v>
      </c>
      <c r="AW1132" s="12" t="s">
        <v>33</v>
      </c>
      <c r="AX1132" s="12" t="s">
        <v>72</v>
      </c>
      <c r="AY1132" s="151" t="s">
        <v>166</v>
      </c>
    </row>
    <row r="1133" spans="2:65" s="13" customFormat="1" ht="11.25">
      <c r="B1133" s="156"/>
      <c r="D1133" s="150" t="s">
        <v>177</v>
      </c>
      <c r="E1133" s="157" t="s">
        <v>19</v>
      </c>
      <c r="F1133" s="158" t="s">
        <v>3491</v>
      </c>
      <c r="H1133" s="159">
        <v>15</v>
      </c>
      <c r="I1133" s="160"/>
      <c r="L1133" s="156"/>
      <c r="M1133" s="161"/>
      <c r="T1133" s="162"/>
      <c r="AT1133" s="157" t="s">
        <v>177</v>
      </c>
      <c r="AU1133" s="157" t="s">
        <v>82</v>
      </c>
      <c r="AV1133" s="13" t="s">
        <v>82</v>
      </c>
      <c r="AW1133" s="13" t="s">
        <v>33</v>
      </c>
      <c r="AX1133" s="13" t="s">
        <v>72</v>
      </c>
      <c r="AY1133" s="157" t="s">
        <v>166</v>
      </c>
    </row>
    <row r="1134" spans="2:65" s="12" customFormat="1" ht="11.25">
      <c r="B1134" s="149"/>
      <c r="D1134" s="150" t="s">
        <v>177</v>
      </c>
      <c r="E1134" s="151" t="s">
        <v>19</v>
      </c>
      <c r="F1134" s="152" t="s">
        <v>2789</v>
      </c>
      <c r="H1134" s="151" t="s">
        <v>19</v>
      </c>
      <c r="I1134" s="153"/>
      <c r="L1134" s="149"/>
      <c r="M1134" s="154"/>
      <c r="T1134" s="155"/>
      <c r="AT1134" s="151" t="s">
        <v>177</v>
      </c>
      <c r="AU1134" s="151" t="s">
        <v>82</v>
      </c>
      <c r="AV1134" s="12" t="s">
        <v>80</v>
      </c>
      <c r="AW1134" s="12" t="s">
        <v>33</v>
      </c>
      <c r="AX1134" s="12" t="s">
        <v>72</v>
      </c>
      <c r="AY1134" s="151" t="s">
        <v>166</v>
      </c>
    </row>
    <row r="1135" spans="2:65" s="12" customFormat="1" ht="11.25">
      <c r="B1135" s="149"/>
      <c r="D1135" s="150" t="s">
        <v>177</v>
      </c>
      <c r="E1135" s="151" t="s">
        <v>19</v>
      </c>
      <c r="F1135" s="152" t="s">
        <v>2519</v>
      </c>
      <c r="H1135" s="151" t="s">
        <v>19</v>
      </c>
      <c r="I1135" s="153"/>
      <c r="L1135" s="149"/>
      <c r="M1135" s="154"/>
      <c r="T1135" s="155"/>
      <c r="AT1135" s="151" t="s">
        <v>177</v>
      </c>
      <c r="AU1135" s="151" t="s">
        <v>82</v>
      </c>
      <c r="AV1135" s="12" t="s">
        <v>80</v>
      </c>
      <c r="AW1135" s="12" t="s">
        <v>33</v>
      </c>
      <c r="AX1135" s="12" t="s">
        <v>72</v>
      </c>
      <c r="AY1135" s="151" t="s">
        <v>166</v>
      </c>
    </row>
    <row r="1136" spans="2:65" s="13" customFormat="1" ht="11.25">
      <c r="B1136" s="156"/>
      <c r="D1136" s="150" t="s">
        <v>177</v>
      </c>
      <c r="E1136" s="157" t="s">
        <v>19</v>
      </c>
      <c r="F1136" s="158" t="s">
        <v>3492</v>
      </c>
      <c r="H1136" s="159">
        <v>16</v>
      </c>
      <c r="I1136" s="160"/>
      <c r="L1136" s="156"/>
      <c r="M1136" s="161"/>
      <c r="T1136" s="162"/>
      <c r="AT1136" s="157" t="s">
        <v>177</v>
      </c>
      <c r="AU1136" s="157" t="s">
        <v>82</v>
      </c>
      <c r="AV1136" s="13" t="s">
        <v>82</v>
      </c>
      <c r="AW1136" s="13" t="s">
        <v>33</v>
      </c>
      <c r="AX1136" s="13" t="s">
        <v>72</v>
      </c>
      <c r="AY1136" s="157" t="s">
        <v>166</v>
      </c>
    </row>
    <row r="1137" spans="2:65" s="14" customFormat="1" ht="11.25">
      <c r="B1137" s="163"/>
      <c r="D1137" s="150" t="s">
        <v>177</v>
      </c>
      <c r="E1137" s="164" t="s">
        <v>19</v>
      </c>
      <c r="F1137" s="165" t="s">
        <v>206</v>
      </c>
      <c r="H1137" s="166">
        <v>31</v>
      </c>
      <c r="I1137" s="167"/>
      <c r="L1137" s="163"/>
      <c r="M1137" s="168"/>
      <c r="T1137" s="169"/>
      <c r="AT1137" s="164" t="s">
        <v>177</v>
      </c>
      <c r="AU1137" s="164" t="s">
        <v>82</v>
      </c>
      <c r="AV1137" s="14" t="s">
        <v>173</v>
      </c>
      <c r="AW1137" s="14" t="s">
        <v>33</v>
      </c>
      <c r="AX1137" s="14" t="s">
        <v>80</v>
      </c>
      <c r="AY1137" s="164" t="s">
        <v>166</v>
      </c>
    </row>
    <row r="1138" spans="2:65" s="1" customFormat="1" ht="37.9" customHeight="1">
      <c r="B1138" s="33"/>
      <c r="C1138" s="170" t="s">
        <v>1646</v>
      </c>
      <c r="D1138" s="170" t="s">
        <v>277</v>
      </c>
      <c r="E1138" s="171" t="s">
        <v>1288</v>
      </c>
      <c r="F1138" s="172" t="s">
        <v>1289</v>
      </c>
      <c r="G1138" s="173" t="s">
        <v>458</v>
      </c>
      <c r="H1138" s="174">
        <v>31</v>
      </c>
      <c r="I1138" s="175"/>
      <c r="J1138" s="176">
        <f>ROUND(I1138*H1138,2)</f>
        <v>0</v>
      </c>
      <c r="K1138" s="172" t="s">
        <v>172</v>
      </c>
      <c r="L1138" s="177"/>
      <c r="M1138" s="178" t="s">
        <v>19</v>
      </c>
      <c r="N1138" s="179" t="s">
        <v>43</v>
      </c>
      <c r="P1138" s="141">
        <f>O1138*H1138</f>
        <v>0</v>
      </c>
      <c r="Q1138" s="141">
        <v>3.3E-3</v>
      </c>
      <c r="R1138" s="141">
        <f>Q1138*H1138</f>
        <v>0.1023</v>
      </c>
      <c r="S1138" s="141">
        <v>0</v>
      </c>
      <c r="T1138" s="142">
        <f>S1138*H1138</f>
        <v>0</v>
      </c>
      <c r="AR1138" s="143" t="s">
        <v>233</v>
      </c>
      <c r="AT1138" s="143" t="s">
        <v>277</v>
      </c>
      <c r="AU1138" s="143" t="s">
        <v>82</v>
      </c>
      <c r="AY1138" s="18" t="s">
        <v>166</v>
      </c>
      <c r="BE1138" s="144">
        <f>IF(N1138="základní",J1138,0)</f>
        <v>0</v>
      </c>
      <c r="BF1138" s="144">
        <f>IF(N1138="snížená",J1138,0)</f>
        <v>0</v>
      </c>
      <c r="BG1138" s="144">
        <f>IF(N1138="zákl. přenesená",J1138,0)</f>
        <v>0</v>
      </c>
      <c r="BH1138" s="144">
        <f>IF(N1138="sníž. přenesená",J1138,0)</f>
        <v>0</v>
      </c>
      <c r="BI1138" s="144">
        <f>IF(N1138="nulová",J1138,0)</f>
        <v>0</v>
      </c>
      <c r="BJ1138" s="18" t="s">
        <v>80</v>
      </c>
      <c r="BK1138" s="144">
        <f>ROUND(I1138*H1138,2)</f>
        <v>0</v>
      </c>
      <c r="BL1138" s="18" t="s">
        <v>173</v>
      </c>
      <c r="BM1138" s="143" t="s">
        <v>3493</v>
      </c>
    </row>
    <row r="1139" spans="2:65" s="1" customFormat="1" ht="33" customHeight="1">
      <c r="B1139" s="33"/>
      <c r="C1139" s="132" t="s">
        <v>1651</v>
      </c>
      <c r="D1139" s="132" t="s">
        <v>168</v>
      </c>
      <c r="E1139" s="133" t="s">
        <v>1372</v>
      </c>
      <c r="F1139" s="134" t="s">
        <v>1373</v>
      </c>
      <c r="G1139" s="135" t="s">
        <v>188</v>
      </c>
      <c r="H1139" s="136">
        <v>27.6</v>
      </c>
      <c r="I1139" s="137"/>
      <c r="J1139" s="138">
        <f>ROUND(I1139*H1139,2)</f>
        <v>0</v>
      </c>
      <c r="K1139" s="134" t="s">
        <v>172</v>
      </c>
      <c r="L1139" s="33"/>
      <c r="M1139" s="139" t="s">
        <v>19</v>
      </c>
      <c r="N1139" s="140" t="s">
        <v>43</v>
      </c>
      <c r="P1139" s="141">
        <f>O1139*H1139</f>
        <v>0</v>
      </c>
      <c r="Q1139" s="141">
        <v>1.0000000000000001E-5</v>
      </c>
      <c r="R1139" s="141">
        <f>Q1139*H1139</f>
        <v>2.7600000000000004E-4</v>
      </c>
      <c r="S1139" s="141">
        <v>0</v>
      </c>
      <c r="T1139" s="142">
        <f>S1139*H1139</f>
        <v>0</v>
      </c>
      <c r="AR1139" s="143" t="s">
        <v>173</v>
      </c>
      <c r="AT1139" s="143" t="s">
        <v>168</v>
      </c>
      <c r="AU1139" s="143" t="s">
        <v>82</v>
      </c>
      <c r="AY1139" s="18" t="s">
        <v>166</v>
      </c>
      <c r="BE1139" s="144">
        <f>IF(N1139="základní",J1139,0)</f>
        <v>0</v>
      </c>
      <c r="BF1139" s="144">
        <f>IF(N1139="snížená",J1139,0)</f>
        <v>0</v>
      </c>
      <c r="BG1139" s="144">
        <f>IF(N1139="zákl. přenesená",J1139,0)</f>
        <v>0</v>
      </c>
      <c r="BH1139" s="144">
        <f>IF(N1139="sníž. přenesená",J1139,0)</f>
        <v>0</v>
      </c>
      <c r="BI1139" s="144">
        <f>IF(N1139="nulová",J1139,0)</f>
        <v>0</v>
      </c>
      <c r="BJ1139" s="18" t="s">
        <v>80</v>
      </c>
      <c r="BK1139" s="144">
        <f>ROUND(I1139*H1139,2)</f>
        <v>0</v>
      </c>
      <c r="BL1139" s="18" t="s">
        <v>173</v>
      </c>
      <c r="BM1139" s="143" t="s">
        <v>3494</v>
      </c>
    </row>
    <row r="1140" spans="2:65" s="1" customFormat="1" ht="11.25">
      <c r="B1140" s="33"/>
      <c r="D1140" s="145" t="s">
        <v>175</v>
      </c>
      <c r="F1140" s="146" t="s">
        <v>1375</v>
      </c>
      <c r="I1140" s="147"/>
      <c r="L1140" s="33"/>
      <c r="M1140" s="148"/>
      <c r="T1140" s="54"/>
      <c r="AT1140" s="18" t="s">
        <v>175</v>
      </c>
      <c r="AU1140" s="18" t="s">
        <v>82</v>
      </c>
    </row>
    <row r="1141" spans="2:65" s="12" customFormat="1" ht="11.25">
      <c r="B1141" s="149"/>
      <c r="D1141" s="150" t="s">
        <v>177</v>
      </c>
      <c r="E1141" s="151" t="s">
        <v>19</v>
      </c>
      <c r="F1141" s="152" t="s">
        <v>2500</v>
      </c>
      <c r="H1141" s="151" t="s">
        <v>19</v>
      </c>
      <c r="I1141" s="153"/>
      <c r="L1141" s="149"/>
      <c r="M1141" s="154"/>
      <c r="T1141" s="155"/>
      <c r="AT1141" s="151" t="s">
        <v>177</v>
      </c>
      <c r="AU1141" s="151" t="s">
        <v>82</v>
      </c>
      <c r="AV1141" s="12" t="s">
        <v>80</v>
      </c>
      <c r="AW1141" s="12" t="s">
        <v>33</v>
      </c>
      <c r="AX1141" s="12" t="s">
        <v>72</v>
      </c>
      <c r="AY1141" s="151" t="s">
        <v>166</v>
      </c>
    </row>
    <row r="1142" spans="2:65" s="13" customFormat="1" ht="11.25">
      <c r="B1142" s="156"/>
      <c r="D1142" s="150" t="s">
        <v>177</v>
      </c>
      <c r="E1142" s="157" t="s">
        <v>19</v>
      </c>
      <c r="F1142" s="158" t="s">
        <v>3495</v>
      </c>
      <c r="H1142" s="159">
        <v>16.2</v>
      </c>
      <c r="I1142" s="160"/>
      <c r="L1142" s="156"/>
      <c r="M1142" s="161"/>
      <c r="T1142" s="162"/>
      <c r="AT1142" s="157" t="s">
        <v>177</v>
      </c>
      <c r="AU1142" s="157" t="s">
        <v>82</v>
      </c>
      <c r="AV1142" s="13" t="s">
        <v>82</v>
      </c>
      <c r="AW1142" s="13" t="s">
        <v>33</v>
      </c>
      <c r="AX1142" s="13" t="s">
        <v>72</v>
      </c>
      <c r="AY1142" s="157" t="s">
        <v>166</v>
      </c>
    </row>
    <row r="1143" spans="2:65" s="12" customFormat="1" ht="11.25">
      <c r="B1143" s="149"/>
      <c r="D1143" s="150" t="s">
        <v>177</v>
      </c>
      <c r="E1143" s="151" t="s">
        <v>19</v>
      </c>
      <c r="F1143" s="152" t="s">
        <v>2519</v>
      </c>
      <c r="H1143" s="151" t="s">
        <v>19</v>
      </c>
      <c r="I1143" s="153"/>
      <c r="L1143" s="149"/>
      <c r="M1143" s="154"/>
      <c r="T1143" s="155"/>
      <c r="AT1143" s="151" t="s">
        <v>177</v>
      </c>
      <c r="AU1143" s="151" t="s">
        <v>82</v>
      </c>
      <c r="AV1143" s="12" t="s">
        <v>80</v>
      </c>
      <c r="AW1143" s="12" t="s">
        <v>33</v>
      </c>
      <c r="AX1143" s="12" t="s">
        <v>72</v>
      </c>
      <c r="AY1143" s="151" t="s">
        <v>166</v>
      </c>
    </row>
    <row r="1144" spans="2:65" s="13" customFormat="1" ht="11.25">
      <c r="B1144" s="156"/>
      <c r="D1144" s="150" t="s">
        <v>177</v>
      </c>
      <c r="E1144" s="157" t="s">
        <v>19</v>
      </c>
      <c r="F1144" s="158" t="s">
        <v>2885</v>
      </c>
      <c r="H1144" s="159">
        <v>11.4</v>
      </c>
      <c r="I1144" s="160"/>
      <c r="L1144" s="156"/>
      <c r="M1144" s="161"/>
      <c r="T1144" s="162"/>
      <c r="AT1144" s="157" t="s">
        <v>177</v>
      </c>
      <c r="AU1144" s="157" t="s">
        <v>82</v>
      </c>
      <c r="AV1144" s="13" t="s">
        <v>82</v>
      </c>
      <c r="AW1144" s="13" t="s">
        <v>33</v>
      </c>
      <c r="AX1144" s="13" t="s">
        <v>72</v>
      </c>
      <c r="AY1144" s="157" t="s">
        <v>166</v>
      </c>
    </row>
    <row r="1145" spans="2:65" s="14" customFormat="1" ht="11.25">
      <c r="B1145" s="163"/>
      <c r="D1145" s="150" t="s">
        <v>177</v>
      </c>
      <c r="E1145" s="164" t="s">
        <v>19</v>
      </c>
      <c r="F1145" s="165" t="s">
        <v>206</v>
      </c>
      <c r="H1145" s="166">
        <v>27.6</v>
      </c>
      <c r="I1145" s="167"/>
      <c r="L1145" s="163"/>
      <c r="M1145" s="168"/>
      <c r="T1145" s="169"/>
      <c r="AT1145" s="164" t="s">
        <v>177</v>
      </c>
      <c r="AU1145" s="164" t="s">
        <v>82</v>
      </c>
      <c r="AV1145" s="14" t="s">
        <v>173</v>
      </c>
      <c r="AW1145" s="14" t="s">
        <v>33</v>
      </c>
      <c r="AX1145" s="14" t="s">
        <v>80</v>
      </c>
      <c r="AY1145" s="164" t="s">
        <v>166</v>
      </c>
    </row>
    <row r="1146" spans="2:65" s="1" customFormat="1" ht="37.9" customHeight="1">
      <c r="B1146" s="33"/>
      <c r="C1146" s="132" t="s">
        <v>1656</v>
      </c>
      <c r="D1146" s="132" t="s">
        <v>168</v>
      </c>
      <c r="E1146" s="133" t="s">
        <v>1380</v>
      </c>
      <c r="F1146" s="134" t="s">
        <v>1381</v>
      </c>
      <c r="G1146" s="135" t="s">
        <v>188</v>
      </c>
      <c r="H1146" s="136">
        <v>11.4</v>
      </c>
      <c r="I1146" s="137"/>
      <c r="J1146" s="138">
        <f>ROUND(I1146*H1146,2)</f>
        <v>0</v>
      </c>
      <c r="K1146" s="134" t="s">
        <v>172</v>
      </c>
      <c r="L1146" s="33"/>
      <c r="M1146" s="139" t="s">
        <v>19</v>
      </c>
      <c r="N1146" s="140" t="s">
        <v>43</v>
      </c>
      <c r="P1146" s="141">
        <f>O1146*H1146</f>
        <v>0</v>
      </c>
      <c r="Q1146" s="141">
        <v>0</v>
      </c>
      <c r="R1146" s="141">
        <f>Q1146*H1146</f>
        <v>0</v>
      </c>
      <c r="S1146" s="141">
        <v>0</v>
      </c>
      <c r="T1146" s="142">
        <f>S1146*H1146</f>
        <v>0</v>
      </c>
      <c r="AR1146" s="143" t="s">
        <v>173</v>
      </c>
      <c r="AT1146" s="143" t="s">
        <v>168</v>
      </c>
      <c r="AU1146" s="143" t="s">
        <v>82</v>
      </c>
      <c r="AY1146" s="18" t="s">
        <v>166</v>
      </c>
      <c r="BE1146" s="144">
        <f>IF(N1146="základní",J1146,0)</f>
        <v>0</v>
      </c>
      <c r="BF1146" s="144">
        <f>IF(N1146="snížená",J1146,0)</f>
        <v>0</v>
      </c>
      <c r="BG1146" s="144">
        <f>IF(N1146="zákl. přenesená",J1146,0)</f>
        <v>0</v>
      </c>
      <c r="BH1146" s="144">
        <f>IF(N1146="sníž. přenesená",J1146,0)</f>
        <v>0</v>
      </c>
      <c r="BI1146" s="144">
        <f>IF(N1146="nulová",J1146,0)</f>
        <v>0</v>
      </c>
      <c r="BJ1146" s="18" t="s">
        <v>80</v>
      </c>
      <c r="BK1146" s="144">
        <f>ROUND(I1146*H1146,2)</f>
        <v>0</v>
      </c>
      <c r="BL1146" s="18" t="s">
        <v>173</v>
      </c>
      <c r="BM1146" s="143" t="s">
        <v>3496</v>
      </c>
    </row>
    <row r="1147" spans="2:65" s="1" customFormat="1" ht="11.25">
      <c r="B1147" s="33"/>
      <c r="D1147" s="145" t="s">
        <v>175</v>
      </c>
      <c r="F1147" s="146" t="s">
        <v>1383</v>
      </c>
      <c r="I1147" s="147"/>
      <c r="L1147" s="33"/>
      <c r="M1147" s="148"/>
      <c r="T1147" s="54"/>
      <c r="AT1147" s="18" t="s">
        <v>175</v>
      </c>
      <c r="AU1147" s="18" t="s">
        <v>82</v>
      </c>
    </row>
    <row r="1148" spans="2:65" s="12" customFormat="1" ht="11.25">
      <c r="B1148" s="149"/>
      <c r="D1148" s="150" t="s">
        <v>177</v>
      </c>
      <c r="E1148" s="151" t="s">
        <v>19</v>
      </c>
      <c r="F1148" s="152" t="s">
        <v>2519</v>
      </c>
      <c r="H1148" s="151" t="s">
        <v>19</v>
      </c>
      <c r="I1148" s="153"/>
      <c r="L1148" s="149"/>
      <c r="M1148" s="154"/>
      <c r="T1148" s="155"/>
      <c r="AT1148" s="151" t="s">
        <v>177</v>
      </c>
      <c r="AU1148" s="151" t="s">
        <v>82</v>
      </c>
      <c r="AV1148" s="12" t="s">
        <v>80</v>
      </c>
      <c r="AW1148" s="12" t="s">
        <v>33</v>
      </c>
      <c r="AX1148" s="12" t="s">
        <v>72</v>
      </c>
      <c r="AY1148" s="151" t="s">
        <v>166</v>
      </c>
    </row>
    <row r="1149" spans="2:65" s="13" customFormat="1" ht="11.25">
      <c r="B1149" s="156"/>
      <c r="D1149" s="150" t="s">
        <v>177</v>
      </c>
      <c r="E1149" s="157" t="s">
        <v>19</v>
      </c>
      <c r="F1149" s="158" t="s">
        <v>2885</v>
      </c>
      <c r="H1149" s="159">
        <v>11.4</v>
      </c>
      <c r="I1149" s="160"/>
      <c r="L1149" s="156"/>
      <c r="M1149" s="161"/>
      <c r="T1149" s="162"/>
      <c r="AT1149" s="157" t="s">
        <v>177</v>
      </c>
      <c r="AU1149" s="157" t="s">
        <v>82</v>
      </c>
      <c r="AV1149" s="13" t="s">
        <v>82</v>
      </c>
      <c r="AW1149" s="13" t="s">
        <v>33</v>
      </c>
      <c r="AX1149" s="13" t="s">
        <v>80</v>
      </c>
      <c r="AY1149" s="157" t="s">
        <v>166</v>
      </c>
    </row>
    <row r="1150" spans="2:65" s="1" customFormat="1" ht="44.25" customHeight="1">
      <c r="B1150" s="33"/>
      <c r="C1150" s="132" t="s">
        <v>1661</v>
      </c>
      <c r="D1150" s="132" t="s">
        <v>168</v>
      </c>
      <c r="E1150" s="133" t="s">
        <v>1406</v>
      </c>
      <c r="F1150" s="134" t="s">
        <v>1407</v>
      </c>
      <c r="G1150" s="135" t="s">
        <v>458</v>
      </c>
      <c r="H1150" s="136">
        <v>35</v>
      </c>
      <c r="I1150" s="137"/>
      <c r="J1150" s="138">
        <f>ROUND(I1150*H1150,2)</f>
        <v>0</v>
      </c>
      <c r="K1150" s="134" t="s">
        <v>172</v>
      </c>
      <c r="L1150" s="33"/>
      <c r="M1150" s="139" t="s">
        <v>19</v>
      </c>
      <c r="N1150" s="140" t="s">
        <v>43</v>
      </c>
      <c r="P1150" s="141">
        <f>O1150*H1150</f>
        <v>0</v>
      </c>
      <c r="Q1150" s="141">
        <v>2.8300000000000001E-3</v>
      </c>
      <c r="R1150" s="141">
        <f>Q1150*H1150</f>
        <v>9.9049999999999999E-2</v>
      </c>
      <c r="S1150" s="141">
        <v>0</v>
      </c>
      <c r="T1150" s="142">
        <f>S1150*H1150</f>
        <v>0</v>
      </c>
      <c r="AR1150" s="143" t="s">
        <v>173</v>
      </c>
      <c r="AT1150" s="143" t="s">
        <v>168</v>
      </c>
      <c r="AU1150" s="143" t="s">
        <v>82</v>
      </c>
      <c r="AY1150" s="18" t="s">
        <v>166</v>
      </c>
      <c r="BE1150" s="144">
        <f>IF(N1150="základní",J1150,0)</f>
        <v>0</v>
      </c>
      <c r="BF1150" s="144">
        <f>IF(N1150="snížená",J1150,0)</f>
        <v>0</v>
      </c>
      <c r="BG1150" s="144">
        <f>IF(N1150="zákl. přenesená",J1150,0)</f>
        <v>0</v>
      </c>
      <c r="BH1150" s="144">
        <f>IF(N1150="sníž. přenesená",J1150,0)</f>
        <v>0</v>
      </c>
      <c r="BI1150" s="144">
        <f>IF(N1150="nulová",J1150,0)</f>
        <v>0</v>
      </c>
      <c r="BJ1150" s="18" t="s">
        <v>80</v>
      </c>
      <c r="BK1150" s="144">
        <f>ROUND(I1150*H1150,2)</f>
        <v>0</v>
      </c>
      <c r="BL1150" s="18" t="s">
        <v>173</v>
      </c>
      <c r="BM1150" s="143" t="s">
        <v>3497</v>
      </c>
    </row>
    <row r="1151" spans="2:65" s="1" customFormat="1" ht="11.25">
      <c r="B1151" s="33"/>
      <c r="D1151" s="145" t="s">
        <v>175</v>
      </c>
      <c r="F1151" s="146" t="s">
        <v>1409</v>
      </c>
      <c r="I1151" s="147"/>
      <c r="L1151" s="33"/>
      <c r="M1151" s="148"/>
      <c r="T1151" s="54"/>
      <c r="AT1151" s="18" t="s">
        <v>175</v>
      </c>
      <c r="AU1151" s="18" t="s">
        <v>82</v>
      </c>
    </row>
    <row r="1152" spans="2:65" s="12" customFormat="1" ht="11.25">
      <c r="B1152" s="149"/>
      <c r="D1152" s="150" t="s">
        <v>177</v>
      </c>
      <c r="E1152" s="151" t="s">
        <v>19</v>
      </c>
      <c r="F1152" s="152" t="s">
        <v>1410</v>
      </c>
      <c r="H1152" s="151" t="s">
        <v>19</v>
      </c>
      <c r="I1152" s="153"/>
      <c r="L1152" s="149"/>
      <c r="M1152" s="154"/>
      <c r="T1152" s="155"/>
      <c r="AT1152" s="151" t="s">
        <v>177</v>
      </c>
      <c r="AU1152" s="151" t="s">
        <v>82</v>
      </c>
      <c r="AV1152" s="12" t="s">
        <v>80</v>
      </c>
      <c r="AW1152" s="12" t="s">
        <v>33</v>
      </c>
      <c r="AX1152" s="12" t="s">
        <v>72</v>
      </c>
      <c r="AY1152" s="151" t="s">
        <v>166</v>
      </c>
    </row>
    <row r="1153" spans="2:65" s="12" customFormat="1" ht="11.25">
      <c r="B1153" s="149"/>
      <c r="D1153" s="150" t="s">
        <v>177</v>
      </c>
      <c r="E1153" s="151" t="s">
        <v>19</v>
      </c>
      <c r="F1153" s="152" t="s">
        <v>2788</v>
      </c>
      <c r="H1153" s="151" t="s">
        <v>19</v>
      </c>
      <c r="I1153" s="153"/>
      <c r="L1153" s="149"/>
      <c r="M1153" s="154"/>
      <c r="T1153" s="155"/>
      <c r="AT1153" s="151" t="s">
        <v>177</v>
      </c>
      <c r="AU1153" s="151" t="s">
        <v>82</v>
      </c>
      <c r="AV1153" s="12" t="s">
        <v>80</v>
      </c>
      <c r="AW1153" s="12" t="s">
        <v>33</v>
      </c>
      <c r="AX1153" s="12" t="s">
        <v>72</v>
      </c>
      <c r="AY1153" s="151" t="s">
        <v>166</v>
      </c>
    </row>
    <row r="1154" spans="2:65" s="13" customFormat="1" ht="11.25">
      <c r="B1154" s="156"/>
      <c r="D1154" s="150" t="s">
        <v>177</v>
      </c>
      <c r="E1154" s="157" t="s">
        <v>19</v>
      </c>
      <c r="F1154" s="158" t="s">
        <v>3498</v>
      </c>
      <c r="H1154" s="159">
        <v>10</v>
      </c>
      <c r="I1154" s="160"/>
      <c r="L1154" s="156"/>
      <c r="M1154" s="161"/>
      <c r="T1154" s="162"/>
      <c r="AT1154" s="157" t="s">
        <v>177</v>
      </c>
      <c r="AU1154" s="157" t="s">
        <v>82</v>
      </c>
      <c r="AV1154" s="13" t="s">
        <v>82</v>
      </c>
      <c r="AW1154" s="13" t="s">
        <v>33</v>
      </c>
      <c r="AX1154" s="13" t="s">
        <v>72</v>
      </c>
      <c r="AY1154" s="157" t="s">
        <v>166</v>
      </c>
    </row>
    <row r="1155" spans="2:65" s="12" customFormat="1" ht="11.25">
      <c r="B1155" s="149"/>
      <c r="D1155" s="150" t="s">
        <v>177</v>
      </c>
      <c r="E1155" s="151" t="s">
        <v>19</v>
      </c>
      <c r="F1155" s="152" t="s">
        <v>2789</v>
      </c>
      <c r="H1155" s="151" t="s">
        <v>19</v>
      </c>
      <c r="I1155" s="153"/>
      <c r="L1155" s="149"/>
      <c r="M1155" s="154"/>
      <c r="T1155" s="155"/>
      <c r="AT1155" s="151" t="s">
        <v>177</v>
      </c>
      <c r="AU1155" s="151" t="s">
        <v>82</v>
      </c>
      <c r="AV1155" s="12" t="s">
        <v>80</v>
      </c>
      <c r="AW1155" s="12" t="s">
        <v>33</v>
      </c>
      <c r="AX1155" s="12" t="s">
        <v>72</v>
      </c>
      <c r="AY1155" s="151" t="s">
        <v>166</v>
      </c>
    </row>
    <row r="1156" spans="2:65" s="13" customFormat="1" ht="11.25">
      <c r="B1156" s="156"/>
      <c r="D1156" s="150" t="s">
        <v>177</v>
      </c>
      <c r="E1156" s="157" t="s">
        <v>19</v>
      </c>
      <c r="F1156" s="158" t="s">
        <v>3499</v>
      </c>
      <c r="H1156" s="159">
        <v>25</v>
      </c>
      <c r="I1156" s="160"/>
      <c r="L1156" s="156"/>
      <c r="M1156" s="161"/>
      <c r="T1156" s="162"/>
      <c r="AT1156" s="157" t="s">
        <v>177</v>
      </c>
      <c r="AU1156" s="157" t="s">
        <v>82</v>
      </c>
      <c r="AV1156" s="13" t="s">
        <v>82</v>
      </c>
      <c r="AW1156" s="13" t="s">
        <v>33</v>
      </c>
      <c r="AX1156" s="13" t="s">
        <v>72</v>
      </c>
      <c r="AY1156" s="157" t="s">
        <v>166</v>
      </c>
    </row>
    <row r="1157" spans="2:65" s="14" customFormat="1" ht="11.25">
      <c r="B1157" s="163"/>
      <c r="D1157" s="150" t="s">
        <v>177</v>
      </c>
      <c r="E1157" s="164" t="s">
        <v>19</v>
      </c>
      <c r="F1157" s="165" t="s">
        <v>206</v>
      </c>
      <c r="H1157" s="166">
        <v>35</v>
      </c>
      <c r="I1157" s="167"/>
      <c r="L1157" s="163"/>
      <c r="M1157" s="168"/>
      <c r="T1157" s="169"/>
      <c r="AT1157" s="164" t="s">
        <v>177</v>
      </c>
      <c r="AU1157" s="164" t="s">
        <v>82</v>
      </c>
      <c r="AV1157" s="14" t="s">
        <v>173</v>
      </c>
      <c r="AW1157" s="14" t="s">
        <v>33</v>
      </c>
      <c r="AX1157" s="14" t="s">
        <v>80</v>
      </c>
      <c r="AY1157" s="164" t="s">
        <v>166</v>
      </c>
    </row>
    <row r="1158" spans="2:65" s="1" customFormat="1" ht="44.25" customHeight="1">
      <c r="B1158" s="33"/>
      <c r="C1158" s="132" t="s">
        <v>1667</v>
      </c>
      <c r="D1158" s="132" t="s">
        <v>168</v>
      </c>
      <c r="E1158" s="133" t="s">
        <v>3500</v>
      </c>
      <c r="F1158" s="134" t="s">
        <v>3501</v>
      </c>
      <c r="G1158" s="135" t="s">
        <v>458</v>
      </c>
      <c r="H1158" s="136">
        <v>0.6</v>
      </c>
      <c r="I1158" s="137"/>
      <c r="J1158" s="138">
        <f>ROUND(I1158*H1158,2)</f>
        <v>0</v>
      </c>
      <c r="K1158" s="134" t="s">
        <v>172</v>
      </c>
      <c r="L1158" s="33"/>
      <c r="M1158" s="139" t="s">
        <v>19</v>
      </c>
      <c r="N1158" s="140" t="s">
        <v>43</v>
      </c>
      <c r="P1158" s="141">
        <f>O1158*H1158</f>
        <v>0</v>
      </c>
      <c r="Q1158" s="141">
        <v>3.65E-3</v>
      </c>
      <c r="R1158" s="141">
        <f>Q1158*H1158</f>
        <v>2.1900000000000001E-3</v>
      </c>
      <c r="S1158" s="141">
        <v>0.11</v>
      </c>
      <c r="T1158" s="142">
        <f>S1158*H1158</f>
        <v>6.6000000000000003E-2</v>
      </c>
      <c r="AR1158" s="143" t="s">
        <v>173</v>
      </c>
      <c r="AT1158" s="143" t="s">
        <v>168</v>
      </c>
      <c r="AU1158" s="143" t="s">
        <v>82</v>
      </c>
      <c r="AY1158" s="18" t="s">
        <v>166</v>
      </c>
      <c r="BE1158" s="144">
        <f>IF(N1158="základní",J1158,0)</f>
        <v>0</v>
      </c>
      <c r="BF1158" s="144">
        <f>IF(N1158="snížená",J1158,0)</f>
        <v>0</v>
      </c>
      <c r="BG1158" s="144">
        <f>IF(N1158="zákl. přenesená",J1158,0)</f>
        <v>0</v>
      </c>
      <c r="BH1158" s="144">
        <f>IF(N1158="sníž. přenesená",J1158,0)</f>
        <v>0</v>
      </c>
      <c r="BI1158" s="144">
        <f>IF(N1158="nulová",J1158,0)</f>
        <v>0</v>
      </c>
      <c r="BJ1158" s="18" t="s">
        <v>80</v>
      </c>
      <c r="BK1158" s="144">
        <f>ROUND(I1158*H1158,2)</f>
        <v>0</v>
      </c>
      <c r="BL1158" s="18" t="s">
        <v>173</v>
      </c>
      <c r="BM1158" s="143" t="s">
        <v>3502</v>
      </c>
    </row>
    <row r="1159" spans="2:65" s="1" customFormat="1" ht="11.25">
      <c r="B1159" s="33"/>
      <c r="D1159" s="145" t="s">
        <v>175</v>
      </c>
      <c r="F1159" s="146" t="s">
        <v>3503</v>
      </c>
      <c r="I1159" s="147"/>
      <c r="L1159" s="33"/>
      <c r="M1159" s="148"/>
      <c r="T1159" s="54"/>
      <c r="AT1159" s="18" t="s">
        <v>175</v>
      </c>
      <c r="AU1159" s="18" t="s">
        <v>82</v>
      </c>
    </row>
    <row r="1160" spans="2:65" s="12" customFormat="1" ht="11.25">
      <c r="B1160" s="149"/>
      <c r="D1160" s="150" t="s">
        <v>177</v>
      </c>
      <c r="E1160" s="151" t="s">
        <v>19</v>
      </c>
      <c r="F1160" s="152" t="s">
        <v>2519</v>
      </c>
      <c r="H1160" s="151" t="s">
        <v>19</v>
      </c>
      <c r="I1160" s="153"/>
      <c r="L1160" s="149"/>
      <c r="M1160" s="154"/>
      <c r="T1160" s="155"/>
      <c r="AT1160" s="151" t="s">
        <v>177</v>
      </c>
      <c r="AU1160" s="151" t="s">
        <v>82</v>
      </c>
      <c r="AV1160" s="12" t="s">
        <v>80</v>
      </c>
      <c r="AW1160" s="12" t="s">
        <v>33</v>
      </c>
      <c r="AX1160" s="12" t="s">
        <v>72</v>
      </c>
      <c r="AY1160" s="151" t="s">
        <v>166</v>
      </c>
    </row>
    <row r="1161" spans="2:65" s="13" customFormat="1" ht="11.25">
      <c r="B1161" s="156"/>
      <c r="D1161" s="150" t="s">
        <v>177</v>
      </c>
      <c r="E1161" s="157" t="s">
        <v>19</v>
      </c>
      <c r="F1161" s="158" t="s">
        <v>3504</v>
      </c>
      <c r="H1161" s="159">
        <v>0.3</v>
      </c>
      <c r="I1161" s="160"/>
      <c r="L1161" s="156"/>
      <c r="M1161" s="161"/>
      <c r="T1161" s="162"/>
      <c r="AT1161" s="157" t="s">
        <v>177</v>
      </c>
      <c r="AU1161" s="157" t="s">
        <v>82</v>
      </c>
      <c r="AV1161" s="13" t="s">
        <v>82</v>
      </c>
      <c r="AW1161" s="13" t="s">
        <v>33</v>
      </c>
      <c r="AX1161" s="13" t="s">
        <v>72</v>
      </c>
      <c r="AY1161" s="157" t="s">
        <v>166</v>
      </c>
    </row>
    <row r="1162" spans="2:65" s="13" customFormat="1" ht="11.25">
      <c r="B1162" s="156"/>
      <c r="D1162" s="150" t="s">
        <v>177</v>
      </c>
      <c r="E1162" s="157" t="s">
        <v>19</v>
      </c>
      <c r="F1162" s="158" t="s">
        <v>3505</v>
      </c>
      <c r="H1162" s="159">
        <v>0.3</v>
      </c>
      <c r="I1162" s="160"/>
      <c r="L1162" s="156"/>
      <c r="M1162" s="161"/>
      <c r="T1162" s="162"/>
      <c r="AT1162" s="157" t="s">
        <v>177</v>
      </c>
      <c r="AU1162" s="157" t="s">
        <v>82</v>
      </c>
      <c r="AV1162" s="13" t="s">
        <v>82</v>
      </c>
      <c r="AW1162" s="13" t="s">
        <v>33</v>
      </c>
      <c r="AX1162" s="13" t="s">
        <v>72</v>
      </c>
      <c r="AY1162" s="157" t="s">
        <v>166</v>
      </c>
    </row>
    <row r="1163" spans="2:65" s="14" customFormat="1" ht="11.25">
      <c r="B1163" s="163"/>
      <c r="D1163" s="150" t="s">
        <v>177</v>
      </c>
      <c r="E1163" s="164" t="s">
        <v>19</v>
      </c>
      <c r="F1163" s="165" t="s">
        <v>206</v>
      </c>
      <c r="H1163" s="166">
        <v>0.6</v>
      </c>
      <c r="I1163" s="167"/>
      <c r="L1163" s="163"/>
      <c r="M1163" s="168"/>
      <c r="T1163" s="169"/>
      <c r="AT1163" s="164" t="s">
        <v>177</v>
      </c>
      <c r="AU1163" s="164" t="s">
        <v>82</v>
      </c>
      <c r="AV1163" s="14" t="s">
        <v>173</v>
      </c>
      <c r="AW1163" s="14" t="s">
        <v>33</v>
      </c>
      <c r="AX1163" s="14" t="s">
        <v>80</v>
      </c>
      <c r="AY1163" s="164" t="s">
        <v>166</v>
      </c>
    </row>
    <row r="1164" spans="2:65" s="1" customFormat="1" ht="44.25" customHeight="1">
      <c r="B1164" s="33"/>
      <c r="C1164" s="132" t="s">
        <v>1672</v>
      </c>
      <c r="D1164" s="132" t="s">
        <v>168</v>
      </c>
      <c r="E1164" s="133" t="s">
        <v>3506</v>
      </c>
      <c r="F1164" s="134" t="s">
        <v>3507</v>
      </c>
      <c r="G1164" s="135" t="s">
        <v>458</v>
      </c>
      <c r="H1164" s="136">
        <v>0.6</v>
      </c>
      <c r="I1164" s="137"/>
      <c r="J1164" s="138">
        <f>ROUND(I1164*H1164,2)</f>
        <v>0</v>
      </c>
      <c r="K1164" s="134" t="s">
        <v>172</v>
      </c>
      <c r="L1164" s="33"/>
      <c r="M1164" s="139" t="s">
        <v>19</v>
      </c>
      <c r="N1164" s="140" t="s">
        <v>43</v>
      </c>
      <c r="P1164" s="141">
        <f>O1164*H1164</f>
        <v>0</v>
      </c>
      <c r="Q1164" s="141">
        <v>3.9500000000000004E-3</v>
      </c>
      <c r="R1164" s="141">
        <f>Q1164*H1164</f>
        <v>2.3700000000000001E-3</v>
      </c>
      <c r="S1164" s="141">
        <v>0.16</v>
      </c>
      <c r="T1164" s="142">
        <f>S1164*H1164</f>
        <v>9.6000000000000002E-2</v>
      </c>
      <c r="AR1164" s="143" t="s">
        <v>173</v>
      </c>
      <c r="AT1164" s="143" t="s">
        <v>168</v>
      </c>
      <c r="AU1164" s="143" t="s">
        <v>82</v>
      </c>
      <c r="AY1164" s="18" t="s">
        <v>166</v>
      </c>
      <c r="BE1164" s="144">
        <f>IF(N1164="základní",J1164,0)</f>
        <v>0</v>
      </c>
      <c r="BF1164" s="144">
        <f>IF(N1164="snížená",J1164,0)</f>
        <v>0</v>
      </c>
      <c r="BG1164" s="144">
        <f>IF(N1164="zákl. přenesená",J1164,0)</f>
        <v>0</v>
      </c>
      <c r="BH1164" s="144">
        <f>IF(N1164="sníž. přenesená",J1164,0)</f>
        <v>0</v>
      </c>
      <c r="BI1164" s="144">
        <f>IF(N1164="nulová",J1164,0)</f>
        <v>0</v>
      </c>
      <c r="BJ1164" s="18" t="s">
        <v>80</v>
      </c>
      <c r="BK1164" s="144">
        <f>ROUND(I1164*H1164,2)</f>
        <v>0</v>
      </c>
      <c r="BL1164" s="18" t="s">
        <v>173</v>
      </c>
      <c r="BM1164" s="143" t="s">
        <v>3508</v>
      </c>
    </row>
    <row r="1165" spans="2:65" s="1" customFormat="1" ht="11.25">
      <c r="B1165" s="33"/>
      <c r="D1165" s="145" t="s">
        <v>175</v>
      </c>
      <c r="F1165" s="146" t="s">
        <v>3509</v>
      </c>
      <c r="I1165" s="147"/>
      <c r="L1165" s="33"/>
      <c r="M1165" s="148"/>
      <c r="T1165" s="54"/>
      <c r="AT1165" s="18" t="s">
        <v>175</v>
      </c>
      <c r="AU1165" s="18" t="s">
        <v>82</v>
      </c>
    </row>
    <row r="1166" spans="2:65" s="12" customFormat="1" ht="11.25">
      <c r="B1166" s="149"/>
      <c r="D1166" s="150" t="s">
        <v>177</v>
      </c>
      <c r="E1166" s="151" t="s">
        <v>19</v>
      </c>
      <c r="F1166" s="152" t="s">
        <v>2500</v>
      </c>
      <c r="H1166" s="151" t="s">
        <v>19</v>
      </c>
      <c r="I1166" s="153"/>
      <c r="L1166" s="149"/>
      <c r="M1166" s="154"/>
      <c r="T1166" s="155"/>
      <c r="AT1166" s="151" t="s">
        <v>177</v>
      </c>
      <c r="AU1166" s="151" t="s">
        <v>82</v>
      </c>
      <c r="AV1166" s="12" t="s">
        <v>80</v>
      </c>
      <c r="AW1166" s="12" t="s">
        <v>33</v>
      </c>
      <c r="AX1166" s="12" t="s">
        <v>72</v>
      </c>
      <c r="AY1166" s="151" t="s">
        <v>166</v>
      </c>
    </row>
    <row r="1167" spans="2:65" s="13" customFormat="1" ht="11.25">
      <c r="B1167" s="156"/>
      <c r="D1167" s="150" t="s">
        <v>177</v>
      </c>
      <c r="E1167" s="157" t="s">
        <v>19</v>
      </c>
      <c r="F1167" s="158" t="s">
        <v>3510</v>
      </c>
      <c r="H1167" s="159">
        <v>0.6</v>
      </c>
      <c r="I1167" s="160"/>
      <c r="L1167" s="156"/>
      <c r="M1167" s="161"/>
      <c r="T1167" s="162"/>
      <c r="AT1167" s="157" t="s">
        <v>177</v>
      </c>
      <c r="AU1167" s="157" t="s">
        <v>82</v>
      </c>
      <c r="AV1167" s="13" t="s">
        <v>82</v>
      </c>
      <c r="AW1167" s="13" t="s">
        <v>33</v>
      </c>
      <c r="AX1167" s="13" t="s">
        <v>80</v>
      </c>
      <c r="AY1167" s="157" t="s">
        <v>166</v>
      </c>
    </row>
    <row r="1168" spans="2:65" s="1" customFormat="1" ht="44.25" customHeight="1">
      <c r="B1168" s="33"/>
      <c r="C1168" s="132" t="s">
        <v>1677</v>
      </c>
      <c r="D1168" s="132" t="s">
        <v>168</v>
      </c>
      <c r="E1168" s="133" t="s">
        <v>1448</v>
      </c>
      <c r="F1168" s="134" t="s">
        <v>1449</v>
      </c>
      <c r="G1168" s="135" t="s">
        <v>458</v>
      </c>
      <c r="H1168" s="136">
        <v>0.72</v>
      </c>
      <c r="I1168" s="137"/>
      <c r="J1168" s="138">
        <f>ROUND(I1168*H1168,2)</f>
        <v>0</v>
      </c>
      <c r="K1168" s="134" t="s">
        <v>172</v>
      </c>
      <c r="L1168" s="33"/>
      <c r="M1168" s="139" t="s">
        <v>19</v>
      </c>
      <c r="N1168" s="140" t="s">
        <v>43</v>
      </c>
      <c r="P1168" s="141">
        <f>O1168*H1168</f>
        <v>0</v>
      </c>
      <c r="Q1168" s="141">
        <v>4.2300000000000003E-3</v>
      </c>
      <c r="R1168" s="141">
        <f>Q1168*H1168</f>
        <v>3.0455999999999999E-3</v>
      </c>
      <c r="S1168" s="141">
        <v>0.21</v>
      </c>
      <c r="T1168" s="142">
        <f>S1168*H1168</f>
        <v>0.1512</v>
      </c>
      <c r="AR1168" s="143" t="s">
        <v>173</v>
      </c>
      <c r="AT1168" s="143" t="s">
        <v>168</v>
      </c>
      <c r="AU1168" s="143" t="s">
        <v>82</v>
      </c>
      <c r="AY1168" s="18" t="s">
        <v>166</v>
      </c>
      <c r="BE1168" s="144">
        <f>IF(N1168="základní",J1168,0)</f>
        <v>0</v>
      </c>
      <c r="BF1168" s="144">
        <f>IF(N1168="snížená",J1168,0)</f>
        <v>0</v>
      </c>
      <c r="BG1168" s="144">
        <f>IF(N1168="zákl. přenesená",J1168,0)</f>
        <v>0</v>
      </c>
      <c r="BH1168" s="144">
        <f>IF(N1168="sníž. přenesená",J1168,0)</f>
        <v>0</v>
      </c>
      <c r="BI1168" s="144">
        <f>IF(N1168="nulová",J1168,0)</f>
        <v>0</v>
      </c>
      <c r="BJ1168" s="18" t="s">
        <v>80</v>
      </c>
      <c r="BK1168" s="144">
        <f>ROUND(I1168*H1168,2)</f>
        <v>0</v>
      </c>
      <c r="BL1168" s="18" t="s">
        <v>173</v>
      </c>
      <c r="BM1168" s="143" t="s">
        <v>3511</v>
      </c>
    </row>
    <row r="1169" spans="2:65" s="1" customFormat="1" ht="11.25">
      <c r="B1169" s="33"/>
      <c r="D1169" s="145" t="s">
        <v>175</v>
      </c>
      <c r="F1169" s="146" t="s">
        <v>1451</v>
      </c>
      <c r="I1169" s="147"/>
      <c r="L1169" s="33"/>
      <c r="M1169" s="148"/>
      <c r="T1169" s="54"/>
      <c r="AT1169" s="18" t="s">
        <v>175</v>
      </c>
      <c r="AU1169" s="18" t="s">
        <v>82</v>
      </c>
    </row>
    <row r="1170" spans="2:65" s="12" customFormat="1" ht="11.25">
      <c r="B1170" s="149"/>
      <c r="D1170" s="150" t="s">
        <v>177</v>
      </c>
      <c r="E1170" s="151" t="s">
        <v>19</v>
      </c>
      <c r="F1170" s="152" t="s">
        <v>2500</v>
      </c>
      <c r="H1170" s="151" t="s">
        <v>19</v>
      </c>
      <c r="I1170" s="153"/>
      <c r="L1170" s="149"/>
      <c r="M1170" s="154"/>
      <c r="T1170" s="155"/>
      <c r="AT1170" s="151" t="s">
        <v>177</v>
      </c>
      <c r="AU1170" s="151" t="s">
        <v>82</v>
      </c>
      <c r="AV1170" s="12" t="s">
        <v>80</v>
      </c>
      <c r="AW1170" s="12" t="s">
        <v>33</v>
      </c>
      <c r="AX1170" s="12" t="s">
        <v>72</v>
      </c>
      <c r="AY1170" s="151" t="s">
        <v>166</v>
      </c>
    </row>
    <row r="1171" spans="2:65" s="13" customFormat="1" ht="11.25">
      <c r="B1171" s="156"/>
      <c r="D1171" s="150" t="s">
        <v>177</v>
      </c>
      <c r="E1171" s="157" t="s">
        <v>19</v>
      </c>
      <c r="F1171" s="158" t="s">
        <v>3512</v>
      </c>
      <c r="H1171" s="159">
        <v>0.6</v>
      </c>
      <c r="I1171" s="160"/>
      <c r="L1171" s="156"/>
      <c r="M1171" s="161"/>
      <c r="T1171" s="162"/>
      <c r="AT1171" s="157" t="s">
        <v>177</v>
      </c>
      <c r="AU1171" s="157" t="s">
        <v>82</v>
      </c>
      <c r="AV1171" s="13" t="s">
        <v>82</v>
      </c>
      <c r="AW1171" s="13" t="s">
        <v>33</v>
      </c>
      <c r="AX1171" s="13" t="s">
        <v>72</v>
      </c>
      <c r="AY1171" s="157" t="s">
        <v>166</v>
      </c>
    </row>
    <row r="1172" spans="2:65" s="12" customFormat="1" ht="11.25">
      <c r="B1172" s="149"/>
      <c r="D1172" s="150" t="s">
        <v>177</v>
      </c>
      <c r="E1172" s="151" t="s">
        <v>19</v>
      </c>
      <c r="F1172" s="152" t="s">
        <v>3513</v>
      </c>
      <c r="H1172" s="151" t="s">
        <v>19</v>
      </c>
      <c r="I1172" s="153"/>
      <c r="L1172" s="149"/>
      <c r="M1172" s="154"/>
      <c r="T1172" s="155"/>
      <c r="AT1172" s="151" t="s">
        <v>177</v>
      </c>
      <c r="AU1172" s="151" t="s">
        <v>82</v>
      </c>
      <c r="AV1172" s="12" t="s">
        <v>80</v>
      </c>
      <c r="AW1172" s="12" t="s">
        <v>33</v>
      </c>
      <c r="AX1172" s="12" t="s">
        <v>72</v>
      </c>
      <c r="AY1172" s="151" t="s">
        <v>166</v>
      </c>
    </row>
    <row r="1173" spans="2:65" s="12" customFormat="1" ht="11.25">
      <c r="B1173" s="149"/>
      <c r="D1173" s="150" t="s">
        <v>177</v>
      </c>
      <c r="E1173" s="151" t="s">
        <v>19</v>
      </c>
      <c r="F1173" s="152" t="s">
        <v>3141</v>
      </c>
      <c r="H1173" s="151" t="s">
        <v>19</v>
      </c>
      <c r="I1173" s="153"/>
      <c r="L1173" s="149"/>
      <c r="M1173" s="154"/>
      <c r="T1173" s="155"/>
      <c r="AT1173" s="151" t="s">
        <v>177</v>
      </c>
      <c r="AU1173" s="151" t="s">
        <v>82</v>
      </c>
      <c r="AV1173" s="12" t="s">
        <v>80</v>
      </c>
      <c r="AW1173" s="12" t="s">
        <v>33</v>
      </c>
      <c r="AX1173" s="12" t="s">
        <v>72</v>
      </c>
      <c r="AY1173" s="151" t="s">
        <v>166</v>
      </c>
    </row>
    <row r="1174" spans="2:65" s="13" customFormat="1" ht="11.25">
      <c r="B1174" s="156"/>
      <c r="D1174" s="150" t="s">
        <v>177</v>
      </c>
      <c r="E1174" s="157" t="s">
        <v>19</v>
      </c>
      <c r="F1174" s="158" t="s">
        <v>3514</v>
      </c>
      <c r="H1174" s="159">
        <v>0.12</v>
      </c>
      <c r="I1174" s="160"/>
      <c r="L1174" s="156"/>
      <c r="M1174" s="161"/>
      <c r="T1174" s="162"/>
      <c r="AT1174" s="157" t="s">
        <v>177</v>
      </c>
      <c r="AU1174" s="157" t="s">
        <v>82</v>
      </c>
      <c r="AV1174" s="13" t="s">
        <v>82</v>
      </c>
      <c r="AW1174" s="13" t="s">
        <v>33</v>
      </c>
      <c r="AX1174" s="13" t="s">
        <v>72</v>
      </c>
      <c r="AY1174" s="157" t="s">
        <v>166</v>
      </c>
    </row>
    <row r="1175" spans="2:65" s="14" customFormat="1" ht="11.25">
      <c r="B1175" s="163"/>
      <c r="D1175" s="150" t="s">
        <v>177</v>
      </c>
      <c r="E1175" s="164" t="s">
        <v>19</v>
      </c>
      <c r="F1175" s="165" t="s">
        <v>206</v>
      </c>
      <c r="H1175" s="166">
        <v>0.72</v>
      </c>
      <c r="I1175" s="167"/>
      <c r="L1175" s="163"/>
      <c r="M1175" s="168"/>
      <c r="T1175" s="169"/>
      <c r="AT1175" s="164" t="s">
        <v>177</v>
      </c>
      <c r="AU1175" s="164" t="s">
        <v>82</v>
      </c>
      <c r="AV1175" s="14" t="s">
        <v>173</v>
      </c>
      <c r="AW1175" s="14" t="s">
        <v>33</v>
      </c>
      <c r="AX1175" s="14" t="s">
        <v>80</v>
      </c>
      <c r="AY1175" s="164" t="s">
        <v>166</v>
      </c>
    </row>
    <row r="1176" spans="2:65" s="1" customFormat="1" ht="44.25" customHeight="1">
      <c r="B1176" s="33"/>
      <c r="C1176" s="132" t="s">
        <v>1685</v>
      </c>
      <c r="D1176" s="132" t="s">
        <v>168</v>
      </c>
      <c r="E1176" s="133" t="s">
        <v>1454</v>
      </c>
      <c r="F1176" s="134" t="s">
        <v>1455</v>
      </c>
      <c r="G1176" s="135" t="s">
        <v>458</v>
      </c>
      <c r="H1176" s="136">
        <v>0.3</v>
      </c>
      <c r="I1176" s="137"/>
      <c r="J1176" s="138">
        <f>ROUND(I1176*H1176,2)</f>
        <v>0</v>
      </c>
      <c r="K1176" s="134" t="s">
        <v>172</v>
      </c>
      <c r="L1176" s="33"/>
      <c r="M1176" s="139" t="s">
        <v>19</v>
      </c>
      <c r="N1176" s="140" t="s">
        <v>43</v>
      </c>
      <c r="P1176" s="141">
        <f>O1176*H1176</f>
        <v>0</v>
      </c>
      <c r="Q1176" s="141">
        <v>4.4999999999999997E-3</v>
      </c>
      <c r="R1176" s="141">
        <f>Q1176*H1176</f>
        <v>1.3499999999999999E-3</v>
      </c>
      <c r="S1176" s="141">
        <v>0.27</v>
      </c>
      <c r="T1176" s="142">
        <f>S1176*H1176</f>
        <v>8.1000000000000003E-2</v>
      </c>
      <c r="AR1176" s="143" t="s">
        <v>173</v>
      </c>
      <c r="AT1176" s="143" t="s">
        <v>168</v>
      </c>
      <c r="AU1176" s="143" t="s">
        <v>82</v>
      </c>
      <c r="AY1176" s="18" t="s">
        <v>166</v>
      </c>
      <c r="BE1176" s="144">
        <f>IF(N1176="základní",J1176,0)</f>
        <v>0</v>
      </c>
      <c r="BF1176" s="144">
        <f>IF(N1176="snížená",J1176,0)</f>
        <v>0</v>
      </c>
      <c r="BG1176" s="144">
        <f>IF(N1176="zákl. přenesená",J1176,0)</f>
        <v>0</v>
      </c>
      <c r="BH1176" s="144">
        <f>IF(N1176="sníž. přenesená",J1176,0)</f>
        <v>0</v>
      </c>
      <c r="BI1176" s="144">
        <f>IF(N1176="nulová",J1176,0)</f>
        <v>0</v>
      </c>
      <c r="BJ1176" s="18" t="s">
        <v>80</v>
      </c>
      <c r="BK1176" s="144">
        <f>ROUND(I1176*H1176,2)</f>
        <v>0</v>
      </c>
      <c r="BL1176" s="18" t="s">
        <v>173</v>
      </c>
      <c r="BM1176" s="143" t="s">
        <v>3515</v>
      </c>
    </row>
    <row r="1177" spans="2:65" s="1" customFormat="1" ht="11.25">
      <c r="B1177" s="33"/>
      <c r="D1177" s="145" t="s">
        <v>175</v>
      </c>
      <c r="F1177" s="146" t="s">
        <v>1457</v>
      </c>
      <c r="I1177" s="147"/>
      <c r="L1177" s="33"/>
      <c r="M1177" s="148"/>
      <c r="T1177" s="54"/>
      <c r="AT1177" s="18" t="s">
        <v>175</v>
      </c>
      <c r="AU1177" s="18" t="s">
        <v>82</v>
      </c>
    </row>
    <row r="1178" spans="2:65" s="12" customFormat="1" ht="11.25">
      <c r="B1178" s="149"/>
      <c r="D1178" s="150" t="s">
        <v>177</v>
      </c>
      <c r="E1178" s="151" t="s">
        <v>19</v>
      </c>
      <c r="F1178" s="152" t="s">
        <v>2519</v>
      </c>
      <c r="H1178" s="151" t="s">
        <v>19</v>
      </c>
      <c r="I1178" s="153"/>
      <c r="L1178" s="149"/>
      <c r="M1178" s="154"/>
      <c r="T1178" s="155"/>
      <c r="AT1178" s="151" t="s">
        <v>177</v>
      </c>
      <c r="AU1178" s="151" t="s">
        <v>82</v>
      </c>
      <c r="AV1178" s="12" t="s">
        <v>80</v>
      </c>
      <c r="AW1178" s="12" t="s">
        <v>33</v>
      </c>
      <c r="AX1178" s="12" t="s">
        <v>72</v>
      </c>
      <c r="AY1178" s="151" t="s">
        <v>166</v>
      </c>
    </row>
    <row r="1179" spans="2:65" s="13" customFormat="1" ht="11.25">
      <c r="B1179" s="156"/>
      <c r="D1179" s="150" t="s">
        <v>177</v>
      </c>
      <c r="E1179" s="157" t="s">
        <v>19</v>
      </c>
      <c r="F1179" s="158" t="s">
        <v>3504</v>
      </c>
      <c r="H1179" s="159">
        <v>0.3</v>
      </c>
      <c r="I1179" s="160"/>
      <c r="L1179" s="156"/>
      <c r="M1179" s="161"/>
      <c r="T1179" s="162"/>
      <c r="AT1179" s="157" t="s">
        <v>177</v>
      </c>
      <c r="AU1179" s="157" t="s">
        <v>82</v>
      </c>
      <c r="AV1179" s="13" t="s">
        <v>82</v>
      </c>
      <c r="AW1179" s="13" t="s">
        <v>33</v>
      </c>
      <c r="AX1179" s="13" t="s">
        <v>80</v>
      </c>
      <c r="AY1179" s="157" t="s">
        <v>166</v>
      </c>
    </row>
    <row r="1180" spans="2:65" s="1" customFormat="1" ht="44.25" customHeight="1">
      <c r="B1180" s="33"/>
      <c r="C1180" s="132" t="s">
        <v>1694</v>
      </c>
      <c r="D1180" s="132" t="s">
        <v>168</v>
      </c>
      <c r="E1180" s="133" t="s">
        <v>3516</v>
      </c>
      <c r="F1180" s="134" t="s">
        <v>3517</v>
      </c>
      <c r="G1180" s="135" t="s">
        <v>458</v>
      </c>
      <c r="H1180" s="136">
        <v>0.6</v>
      </c>
      <c r="I1180" s="137"/>
      <c r="J1180" s="138">
        <f>ROUND(I1180*H1180,2)</f>
        <v>0</v>
      </c>
      <c r="K1180" s="134" t="s">
        <v>172</v>
      </c>
      <c r="L1180" s="33"/>
      <c r="M1180" s="139" t="s">
        <v>19</v>
      </c>
      <c r="N1180" s="140" t="s">
        <v>43</v>
      </c>
      <c r="P1180" s="141">
        <f>O1180*H1180</f>
        <v>0</v>
      </c>
      <c r="Q1180" s="141">
        <v>6.8500000000000002E-3</v>
      </c>
      <c r="R1180" s="141">
        <f>Q1180*H1180</f>
        <v>4.1099999999999999E-3</v>
      </c>
      <c r="S1180" s="141">
        <v>0.62</v>
      </c>
      <c r="T1180" s="142">
        <f>S1180*H1180</f>
        <v>0.372</v>
      </c>
      <c r="AR1180" s="143" t="s">
        <v>173</v>
      </c>
      <c r="AT1180" s="143" t="s">
        <v>168</v>
      </c>
      <c r="AU1180" s="143" t="s">
        <v>82</v>
      </c>
      <c r="AY1180" s="18" t="s">
        <v>166</v>
      </c>
      <c r="BE1180" s="144">
        <f>IF(N1180="základní",J1180,0)</f>
        <v>0</v>
      </c>
      <c r="BF1180" s="144">
        <f>IF(N1180="snížená",J1180,0)</f>
        <v>0</v>
      </c>
      <c r="BG1180" s="144">
        <f>IF(N1180="zákl. přenesená",J1180,0)</f>
        <v>0</v>
      </c>
      <c r="BH1180" s="144">
        <f>IF(N1180="sníž. přenesená",J1180,0)</f>
        <v>0</v>
      </c>
      <c r="BI1180" s="144">
        <f>IF(N1180="nulová",J1180,0)</f>
        <v>0</v>
      </c>
      <c r="BJ1180" s="18" t="s">
        <v>80</v>
      </c>
      <c r="BK1180" s="144">
        <f>ROUND(I1180*H1180,2)</f>
        <v>0</v>
      </c>
      <c r="BL1180" s="18" t="s">
        <v>173</v>
      </c>
      <c r="BM1180" s="143" t="s">
        <v>3518</v>
      </c>
    </row>
    <row r="1181" spans="2:65" s="1" customFormat="1" ht="11.25">
      <c r="B1181" s="33"/>
      <c r="D1181" s="145" t="s">
        <v>175</v>
      </c>
      <c r="F1181" s="146" t="s">
        <v>3519</v>
      </c>
      <c r="I1181" s="147"/>
      <c r="L1181" s="33"/>
      <c r="M1181" s="148"/>
      <c r="T1181" s="54"/>
      <c r="AT1181" s="18" t="s">
        <v>175</v>
      </c>
      <c r="AU1181" s="18" t="s">
        <v>82</v>
      </c>
    </row>
    <row r="1182" spans="2:65" s="12" customFormat="1" ht="11.25">
      <c r="B1182" s="149"/>
      <c r="D1182" s="150" t="s">
        <v>177</v>
      </c>
      <c r="E1182" s="151" t="s">
        <v>19</v>
      </c>
      <c r="F1182" s="152" t="s">
        <v>2519</v>
      </c>
      <c r="H1182" s="151" t="s">
        <v>19</v>
      </c>
      <c r="I1182" s="153"/>
      <c r="L1182" s="149"/>
      <c r="M1182" s="154"/>
      <c r="T1182" s="155"/>
      <c r="AT1182" s="151" t="s">
        <v>177</v>
      </c>
      <c r="AU1182" s="151" t="s">
        <v>82</v>
      </c>
      <c r="AV1182" s="12" t="s">
        <v>80</v>
      </c>
      <c r="AW1182" s="12" t="s">
        <v>33</v>
      </c>
      <c r="AX1182" s="12" t="s">
        <v>72</v>
      </c>
      <c r="AY1182" s="151" t="s">
        <v>166</v>
      </c>
    </row>
    <row r="1183" spans="2:65" s="13" customFormat="1" ht="11.25">
      <c r="B1183" s="156"/>
      <c r="D1183" s="150" t="s">
        <v>177</v>
      </c>
      <c r="E1183" s="157" t="s">
        <v>19</v>
      </c>
      <c r="F1183" s="158" t="s">
        <v>3520</v>
      </c>
      <c r="H1183" s="159">
        <v>0.6</v>
      </c>
      <c r="I1183" s="160"/>
      <c r="L1183" s="156"/>
      <c r="M1183" s="161"/>
      <c r="T1183" s="162"/>
      <c r="AT1183" s="157" t="s">
        <v>177</v>
      </c>
      <c r="AU1183" s="157" t="s">
        <v>82</v>
      </c>
      <c r="AV1183" s="13" t="s">
        <v>82</v>
      </c>
      <c r="AW1183" s="13" t="s">
        <v>33</v>
      </c>
      <c r="AX1183" s="13" t="s">
        <v>80</v>
      </c>
      <c r="AY1183" s="157" t="s">
        <v>166</v>
      </c>
    </row>
    <row r="1184" spans="2:65" s="11" customFormat="1" ht="22.9" customHeight="1">
      <c r="B1184" s="120"/>
      <c r="D1184" s="121" t="s">
        <v>71</v>
      </c>
      <c r="E1184" s="130" t="s">
        <v>1559</v>
      </c>
      <c r="F1184" s="130" t="s">
        <v>1560</v>
      </c>
      <c r="I1184" s="123"/>
      <c r="J1184" s="131">
        <f>BK1184</f>
        <v>0</v>
      </c>
      <c r="L1184" s="120"/>
      <c r="M1184" s="125"/>
      <c r="P1184" s="126">
        <f>SUM(P1185:P1193)</f>
        <v>0</v>
      </c>
      <c r="R1184" s="126">
        <f>SUM(R1185:R1193)</f>
        <v>0</v>
      </c>
      <c r="T1184" s="127">
        <f>SUM(T1185:T1193)</f>
        <v>0</v>
      </c>
      <c r="AR1184" s="121" t="s">
        <v>80</v>
      </c>
      <c r="AT1184" s="128" t="s">
        <v>71</v>
      </c>
      <c r="AU1184" s="128" t="s">
        <v>80</v>
      </c>
      <c r="AY1184" s="121" t="s">
        <v>166</v>
      </c>
      <c r="BK1184" s="129">
        <f>SUM(BK1185:BK1193)</f>
        <v>0</v>
      </c>
    </row>
    <row r="1185" spans="2:65" s="1" customFormat="1" ht="33" customHeight="1">
      <c r="B1185" s="33"/>
      <c r="C1185" s="132" t="s">
        <v>1701</v>
      </c>
      <c r="D1185" s="132" t="s">
        <v>168</v>
      </c>
      <c r="E1185" s="133" t="s">
        <v>1567</v>
      </c>
      <c r="F1185" s="134" t="s">
        <v>1568</v>
      </c>
      <c r="G1185" s="135" t="s">
        <v>341</v>
      </c>
      <c r="H1185" s="136">
        <v>3.4630000000000001</v>
      </c>
      <c r="I1185" s="137"/>
      <c r="J1185" s="138">
        <f>ROUND(I1185*H1185,2)</f>
        <v>0</v>
      </c>
      <c r="K1185" s="134" t="s">
        <v>172</v>
      </c>
      <c r="L1185" s="33"/>
      <c r="M1185" s="139" t="s">
        <v>19</v>
      </c>
      <c r="N1185" s="140" t="s">
        <v>43</v>
      </c>
      <c r="P1185" s="141">
        <f>O1185*H1185</f>
        <v>0</v>
      </c>
      <c r="Q1185" s="141">
        <v>0</v>
      </c>
      <c r="R1185" s="141">
        <f>Q1185*H1185</f>
        <v>0</v>
      </c>
      <c r="S1185" s="141">
        <v>0</v>
      </c>
      <c r="T1185" s="142">
        <f>S1185*H1185</f>
        <v>0</v>
      </c>
      <c r="AR1185" s="143" t="s">
        <v>173</v>
      </c>
      <c r="AT1185" s="143" t="s">
        <v>168</v>
      </c>
      <c r="AU1185" s="143" t="s">
        <v>82</v>
      </c>
      <c r="AY1185" s="18" t="s">
        <v>166</v>
      </c>
      <c r="BE1185" s="144">
        <f>IF(N1185="základní",J1185,0)</f>
        <v>0</v>
      </c>
      <c r="BF1185" s="144">
        <f>IF(N1185="snížená",J1185,0)</f>
        <v>0</v>
      </c>
      <c r="BG1185" s="144">
        <f>IF(N1185="zákl. přenesená",J1185,0)</f>
        <v>0</v>
      </c>
      <c r="BH1185" s="144">
        <f>IF(N1185="sníž. přenesená",J1185,0)</f>
        <v>0</v>
      </c>
      <c r="BI1185" s="144">
        <f>IF(N1185="nulová",J1185,0)</f>
        <v>0</v>
      </c>
      <c r="BJ1185" s="18" t="s">
        <v>80</v>
      </c>
      <c r="BK1185" s="144">
        <f>ROUND(I1185*H1185,2)</f>
        <v>0</v>
      </c>
      <c r="BL1185" s="18" t="s">
        <v>173</v>
      </c>
      <c r="BM1185" s="143" t="s">
        <v>3521</v>
      </c>
    </row>
    <row r="1186" spans="2:65" s="1" customFormat="1" ht="11.25">
      <c r="B1186" s="33"/>
      <c r="D1186" s="145" t="s">
        <v>175</v>
      </c>
      <c r="F1186" s="146" t="s">
        <v>1570</v>
      </c>
      <c r="I1186" s="147"/>
      <c r="L1186" s="33"/>
      <c r="M1186" s="148"/>
      <c r="T1186" s="54"/>
      <c r="AT1186" s="18" t="s">
        <v>175</v>
      </c>
      <c r="AU1186" s="18" t="s">
        <v>82</v>
      </c>
    </row>
    <row r="1187" spans="2:65" s="1" customFormat="1" ht="44.25" customHeight="1">
      <c r="B1187" s="33"/>
      <c r="C1187" s="132" t="s">
        <v>1706</v>
      </c>
      <c r="D1187" s="132" t="s">
        <v>168</v>
      </c>
      <c r="E1187" s="133" t="s">
        <v>1572</v>
      </c>
      <c r="F1187" s="134" t="s">
        <v>1573</v>
      </c>
      <c r="G1187" s="135" t="s">
        <v>341</v>
      </c>
      <c r="H1187" s="136">
        <v>48.481999999999999</v>
      </c>
      <c r="I1187" s="137"/>
      <c r="J1187" s="138">
        <f>ROUND(I1187*H1187,2)</f>
        <v>0</v>
      </c>
      <c r="K1187" s="134" t="s">
        <v>172</v>
      </c>
      <c r="L1187" s="33"/>
      <c r="M1187" s="139" t="s">
        <v>19</v>
      </c>
      <c r="N1187" s="140" t="s">
        <v>43</v>
      </c>
      <c r="P1187" s="141">
        <f>O1187*H1187</f>
        <v>0</v>
      </c>
      <c r="Q1187" s="141">
        <v>0</v>
      </c>
      <c r="R1187" s="141">
        <f>Q1187*H1187</f>
        <v>0</v>
      </c>
      <c r="S1187" s="141">
        <v>0</v>
      </c>
      <c r="T1187" s="142">
        <f>S1187*H1187</f>
        <v>0</v>
      </c>
      <c r="AR1187" s="143" t="s">
        <v>173</v>
      </c>
      <c r="AT1187" s="143" t="s">
        <v>168</v>
      </c>
      <c r="AU1187" s="143" t="s">
        <v>82</v>
      </c>
      <c r="AY1187" s="18" t="s">
        <v>166</v>
      </c>
      <c r="BE1187" s="144">
        <f>IF(N1187="základní",J1187,0)</f>
        <v>0</v>
      </c>
      <c r="BF1187" s="144">
        <f>IF(N1187="snížená",J1187,0)</f>
        <v>0</v>
      </c>
      <c r="BG1187" s="144">
        <f>IF(N1187="zákl. přenesená",J1187,0)</f>
        <v>0</v>
      </c>
      <c r="BH1187" s="144">
        <f>IF(N1187="sníž. přenesená",J1187,0)</f>
        <v>0</v>
      </c>
      <c r="BI1187" s="144">
        <f>IF(N1187="nulová",J1187,0)</f>
        <v>0</v>
      </c>
      <c r="BJ1187" s="18" t="s">
        <v>80</v>
      </c>
      <c r="BK1187" s="144">
        <f>ROUND(I1187*H1187,2)</f>
        <v>0</v>
      </c>
      <c r="BL1187" s="18" t="s">
        <v>173</v>
      </c>
      <c r="BM1187" s="143" t="s">
        <v>3522</v>
      </c>
    </row>
    <row r="1188" spans="2:65" s="1" customFormat="1" ht="11.25">
      <c r="B1188" s="33"/>
      <c r="D1188" s="145" t="s">
        <v>175</v>
      </c>
      <c r="F1188" s="146" t="s">
        <v>1575</v>
      </c>
      <c r="I1188" s="147"/>
      <c r="L1188" s="33"/>
      <c r="M1188" s="148"/>
      <c r="T1188" s="54"/>
      <c r="AT1188" s="18" t="s">
        <v>175</v>
      </c>
      <c r="AU1188" s="18" t="s">
        <v>82</v>
      </c>
    </row>
    <row r="1189" spans="2:65" s="13" customFormat="1" ht="11.25">
      <c r="B1189" s="156"/>
      <c r="D1189" s="150" t="s">
        <v>177</v>
      </c>
      <c r="F1189" s="158" t="s">
        <v>3523</v>
      </c>
      <c r="H1189" s="159">
        <v>48.481999999999999</v>
      </c>
      <c r="I1189" s="160"/>
      <c r="L1189" s="156"/>
      <c r="M1189" s="161"/>
      <c r="T1189" s="162"/>
      <c r="AT1189" s="157" t="s">
        <v>177</v>
      </c>
      <c r="AU1189" s="157" t="s">
        <v>82</v>
      </c>
      <c r="AV1189" s="13" t="s">
        <v>82</v>
      </c>
      <c r="AW1189" s="13" t="s">
        <v>4</v>
      </c>
      <c r="AX1189" s="13" t="s">
        <v>80</v>
      </c>
      <c r="AY1189" s="157" t="s">
        <v>166</v>
      </c>
    </row>
    <row r="1190" spans="2:65" s="1" customFormat="1" ht="44.25" customHeight="1">
      <c r="B1190" s="33"/>
      <c r="C1190" s="132" t="s">
        <v>1711</v>
      </c>
      <c r="D1190" s="132" t="s">
        <v>168</v>
      </c>
      <c r="E1190" s="133" t="s">
        <v>1583</v>
      </c>
      <c r="F1190" s="134" t="s">
        <v>1584</v>
      </c>
      <c r="G1190" s="135" t="s">
        <v>341</v>
      </c>
      <c r="H1190" s="136">
        <v>0.76600000000000001</v>
      </c>
      <c r="I1190" s="137"/>
      <c r="J1190" s="138">
        <f>ROUND(I1190*H1190,2)</f>
        <v>0</v>
      </c>
      <c r="K1190" s="134" t="s">
        <v>172</v>
      </c>
      <c r="L1190" s="33"/>
      <c r="M1190" s="139" t="s">
        <v>19</v>
      </c>
      <c r="N1190" s="140" t="s">
        <v>43</v>
      </c>
      <c r="P1190" s="141">
        <f>O1190*H1190</f>
        <v>0</v>
      </c>
      <c r="Q1190" s="141">
        <v>0</v>
      </c>
      <c r="R1190" s="141">
        <f>Q1190*H1190</f>
        <v>0</v>
      </c>
      <c r="S1190" s="141">
        <v>0</v>
      </c>
      <c r="T1190" s="142">
        <f>S1190*H1190</f>
        <v>0</v>
      </c>
      <c r="AR1190" s="143" t="s">
        <v>173</v>
      </c>
      <c r="AT1190" s="143" t="s">
        <v>168</v>
      </c>
      <c r="AU1190" s="143" t="s">
        <v>82</v>
      </c>
      <c r="AY1190" s="18" t="s">
        <v>166</v>
      </c>
      <c r="BE1190" s="144">
        <f>IF(N1190="základní",J1190,0)</f>
        <v>0</v>
      </c>
      <c r="BF1190" s="144">
        <f>IF(N1190="snížená",J1190,0)</f>
        <v>0</v>
      </c>
      <c r="BG1190" s="144">
        <f>IF(N1190="zákl. přenesená",J1190,0)</f>
        <v>0</v>
      </c>
      <c r="BH1190" s="144">
        <f>IF(N1190="sníž. přenesená",J1190,0)</f>
        <v>0</v>
      </c>
      <c r="BI1190" s="144">
        <f>IF(N1190="nulová",J1190,0)</f>
        <v>0</v>
      </c>
      <c r="BJ1190" s="18" t="s">
        <v>80</v>
      </c>
      <c r="BK1190" s="144">
        <f>ROUND(I1190*H1190,2)</f>
        <v>0</v>
      </c>
      <c r="BL1190" s="18" t="s">
        <v>173</v>
      </c>
      <c r="BM1190" s="143" t="s">
        <v>3524</v>
      </c>
    </row>
    <row r="1191" spans="2:65" s="1" customFormat="1" ht="11.25">
      <c r="B1191" s="33"/>
      <c r="D1191" s="145" t="s">
        <v>175</v>
      </c>
      <c r="F1191" s="146" t="s">
        <v>1586</v>
      </c>
      <c r="I1191" s="147"/>
      <c r="L1191" s="33"/>
      <c r="M1191" s="148"/>
      <c r="T1191" s="54"/>
      <c r="AT1191" s="18" t="s">
        <v>175</v>
      </c>
      <c r="AU1191" s="18" t="s">
        <v>82</v>
      </c>
    </row>
    <row r="1192" spans="2:65" s="1" customFormat="1" ht="49.15" customHeight="1">
      <c r="B1192" s="33"/>
      <c r="C1192" s="132" t="s">
        <v>1716</v>
      </c>
      <c r="D1192" s="132" t="s">
        <v>168</v>
      </c>
      <c r="E1192" s="133" t="s">
        <v>3525</v>
      </c>
      <c r="F1192" s="134" t="s">
        <v>3526</v>
      </c>
      <c r="G1192" s="135" t="s">
        <v>341</v>
      </c>
      <c r="H1192" s="136">
        <v>2.6970000000000001</v>
      </c>
      <c r="I1192" s="137"/>
      <c r="J1192" s="138">
        <f>ROUND(I1192*H1192,2)</f>
        <v>0</v>
      </c>
      <c r="K1192" s="134" t="s">
        <v>172</v>
      </c>
      <c r="L1192" s="33"/>
      <c r="M1192" s="139" t="s">
        <v>19</v>
      </c>
      <c r="N1192" s="140" t="s">
        <v>43</v>
      </c>
      <c r="P1192" s="141">
        <f>O1192*H1192</f>
        <v>0</v>
      </c>
      <c r="Q1192" s="141">
        <v>0</v>
      </c>
      <c r="R1192" s="141">
        <f>Q1192*H1192</f>
        <v>0</v>
      </c>
      <c r="S1192" s="141">
        <v>0</v>
      </c>
      <c r="T1192" s="142">
        <f>S1192*H1192</f>
        <v>0</v>
      </c>
      <c r="AR1192" s="143" t="s">
        <v>173</v>
      </c>
      <c r="AT1192" s="143" t="s">
        <v>168</v>
      </c>
      <c r="AU1192" s="143" t="s">
        <v>82</v>
      </c>
      <c r="AY1192" s="18" t="s">
        <v>166</v>
      </c>
      <c r="BE1192" s="144">
        <f>IF(N1192="základní",J1192,0)</f>
        <v>0</v>
      </c>
      <c r="BF1192" s="144">
        <f>IF(N1192="snížená",J1192,0)</f>
        <v>0</v>
      </c>
      <c r="BG1192" s="144">
        <f>IF(N1192="zákl. přenesená",J1192,0)</f>
        <v>0</v>
      </c>
      <c r="BH1192" s="144">
        <f>IF(N1192="sníž. přenesená",J1192,0)</f>
        <v>0</v>
      </c>
      <c r="BI1192" s="144">
        <f>IF(N1192="nulová",J1192,0)</f>
        <v>0</v>
      </c>
      <c r="BJ1192" s="18" t="s">
        <v>80</v>
      </c>
      <c r="BK1192" s="144">
        <f>ROUND(I1192*H1192,2)</f>
        <v>0</v>
      </c>
      <c r="BL1192" s="18" t="s">
        <v>173</v>
      </c>
      <c r="BM1192" s="143" t="s">
        <v>3527</v>
      </c>
    </row>
    <row r="1193" spans="2:65" s="1" customFormat="1" ht="11.25">
      <c r="B1193" s="33"/>
      <c r="D1193" s="145" t="s">
        <v>175</v>
      </c>
      <c r="F1193" s="146" t="s">
        <v>3528</v>
      </c>
      <c r="I1193" s="147"/>
      <c r="L1193" s="33"/>
      <c r="M1193" s="148"/>
      <c r="T1193" s="54"/>
      <c r="AT1193" s="18" t="s">
        <v>175</v>
      </c>
      <c r="AU1193" s="18" t="s">
        <v>82</v>
      </c>
    </row>
    <row r="1194" spans="2:65" s="11" customFormat="1" ht="22.9" customHeight="1">
      <c r="B1194" s="120"/>
      <c r="D1194" s="121" t="s">
        <v>71</v>
      </c>
      <c r="E1194" s="130" t="s">
        <v>1587</v>
      </c>
      <c r="F1194" s="130" t="s">
        <v>1588</v>
      </c>
      <c r="I1194" s="123"/>
      <c r="J1194" s="131">
        <f>BK1194</f>
        <v>0</v>
      </c>
      <c r="L1194" s="120"/>
      <c r="M1194" s="125"/>
      <c r="P1194" s="126">
        <f>SUM(P1195:P1196)</f>
        <v>0</v>
      </c>
      <c r="R1194" s="126">
        <f>SUM(R1195:R1196)</f>
        <v>0</v>
      </c>
      <c r="T1194" s="127">
        <f>SUM(T1195:T1196)</f>
        <v>0</v>
      </c>
      <c r="AR1194" s="121" t="s">
        <v>80</v>
      </c>
      <c r="AT1194" s="128" t="s">
        <v>71</v>
      </c>
      <c r="AU1194" s="128" t="s">
        <v>80</v>
      </c>
      <c r="AY1194" s="121" t="s">
        <v>166</v>
      </c>
      <c r="BK1194" s="129">
        <f>SUM(BK1195:BK1196)</f>
        <v>0</v>
      </c>
    </row>
    <row r="1195" spans="2:65" s="1" customFormat="1" ht="37.9" customHeight="1">
      <c r="B1195" s="33"/>
      <c r="C1195" s="132" t="s">
        <v>1723</v>
      </c>
      <c r="D1195" s="132" t="s">
        <v>168</v>
      </c>
      <c r="E1195" s="133" t="s">
        <v>3529</v>
      </c>
      <c r="F1195" s="134" t="s">
        <v>3530</v>
      </c>
      <c r="G1195" s="135" t="s">
        <v>341</v>
      </c>
      <c r="H1195" s="136">
        <v>1032.431</v>
      </c>
      <c r="I1195" s="137"/>
      <c r="J1195" s="138">
        <f>ROUND(I1195*H1195,2)</f>
        <v>0</v>
      </c>
      <c r="K1195" s="134" t="s">
        <v>172</v>
      </c>
      <c r="L1195" s="33"/>
      <c r="M1195" s="139" t="s">
        <v>19</v>
      </c>
      <c r="N1195" s="140" t="s">
        <v>43</v>
      </c>
      <c r="P1195" s="141">
        <f>O1195*H1195</f>
        <v>0</v>
      </c>
      <c r="Q1195" s="141">
        <v>0</v>
      </c>
      <c r="R1195" s="141">
        <f>Q1195*H1195</f>
        <v>0</v>
      </c>
      <c r="S1195" s="141">
        <v>0</v>
      </c>
      <c r="T1195" s="142">
        <f>S1195*H1195</f>
        <v>0</v>
      </c>
      <c r="AR1195" s="143" t="s">
        <v>173</v>
      </c>
      <c r="AT1195" s="143" t="s">
        <v>168</v>
      </c>
      <c r="AU1195" s="143" t="s">
        <v>82</v>
      </c>
      <c r="AY1195" s="18" t="s">
        <v>166</v>
      </c>
      <c r="BE1195" s="144">
        <f>IF(N1195="základní",J1195,0)</f>
        <v>0</v>
      </c>
      <c r="BF1195" s="144">
        <f>IF(N1195="snížená",J1195,0)</f>
        <v>0</v>
      </c>
      <c r="BG1195" s="144">
        <f>IF(N1195="zákl. přenesená",J1195,0)</f>
        <v>0</v>
      </c>
      <c r="BH1195" s="144">
        <f>IF(N1195="sníž. přenesená",J1195,0)</f>
        <v>0</v>
      </c>
      <c r="BI1195" s="144">
        <f>IF(N1195="nulová",J1195,0)</f>
        <v>0</v>
      </c>
      <c r="BJ1195" s="18" t="s">
        <v>80</v>
      </c>
      <c r="BK1195" s="144">
        <f>ROUND(I1195*H1195,2)</f>
        <v>0</v>
      </c>
      <c r="BL1195" s="18" t="s">
        <v>173</v>
      </c>
      <c r="BM1195" s="143" t="s">
        <v>3531</v>
      </c>
    </row>
    <row r="1196" spans="2:65" s="1" customFormat="1" ht="11.25">
      <c r="B1196" s="33"/>
      <c r="D1196" s="145" t="s">
        <v>175</v>
      </c>
      <c r="F1196" s="146" t="s">
        <v>3532</v>
      </c>
      <c r="I1196" s="147"/>
      <c r="L1196" s="33"/>
      <c r="M1196" s="148"/>
      <c r="T1196" s="54"/>
      <c r="AT1196" s="18" t="s">
        <v>175</v>
      </c>
      <c r="AU1196" s="18" t="s">
        <v>82</v>
      </c>
    </row>
    <row r="1197" spans="2:65" s="11" customFormat="1" ht="25.9" customHeight="1">
      <c r="B1197" s="120"/>
      <c r="D1197" s="121" t="s">
        <v>71</v>
      </c>
      <c r="E1197" s="122" t="s">
        <v>1594</v>
      </c>
      <c r="F1197" s="122" t="s">
        <v>1595</v>
      </c>
      <c r="I1197" s="123"/>
      <c r="J1197" s="124">
        <f>BK1197</f>
        <v>0</v>
      </c>
      <c r="L1197" s="120"/>
      <c r="M1197" s="125"/>
      <c r="P1197" s="126">
        <f>P1198+P1256+P1261+P1276</f>
        <v>0</v>
      </c>
      <c r="R1197" s="126">
        <f>R1198+R1256+R1261+R1276</f>
        <v>0.3152723999999999</v>
      </c>
      <c r="T1197" s="127">
        <f>T1198+T1256+T1261+T1276</f>
        <v>0</v>
      </c>
      <c r="AR1197" s="121" t="s">
        <v>82</v>
      </c>
      <c r="AT1197" s="128" t="s">
        <v>71</v>
      </c>
      <c r="AU1197" s="128" t="s">
        <v>72</v>
      </c>
      <c r="AY1197" s="121" t="s">
        <v>166</v>
      </c>
      <c r="BK1197" s="129">
        <f>BK1198+BK1256+BK1261+BK1276</f>
        <v>0</v>
      </c>
    </row>
    <row r="1198" spans="2:65" s="11" customFormat="1" ht="22.9" customHeight="1">
      <c r="B1198" s="120"/>
      <c r="D1198" s="121" t="s">
        <v>71</v>
      </c>
      <c r="E1198" s="130" t="s">
        <v>1596</v>
      </c>
      <c r="F1198" s="130" t="s">
        <v>1597</v>
      </c>
      <c r="I1198" s="123"/>
      <c r="J1198" s="131">
        <f>BK1198</f>
        <v>0</v>
      </c>
      <c r="L1198" s="120"/>
      <c r="M1198" s="125"/>
      <c r="P1198" s="126">
        <f>SUM(P1199:P1255)</f>
        <v>0</v>
      </c>
      <c r="R1198" s="126">
        <f>SUM(R1199:R1255)</f>
        <v>0.24494239999999998</v>
      </c>
      <c r="T1198" s="127">
        <f>SUM(T1199:T1255)</f>
        <v>0</v>
      </c>
      <c r="AR1198" s="121" t="s">
        <v>82</v>
      </c>
      <c r="AT1198" s="128" t="s">
        <v>71</v>
      </c>
      <c r="AU1198" s="128" t="s">
        <v>80</v>
      </c>
      <c r="AY1198" s="121" t="s">
        <v>166</v>
      </c>
      <c r="BK1198" s="129">
        <f>SUM(BK1199:BK1255)</f>
        <v>0</v>
      </c>
    </row>
    <row r="1199" spans="2:65" s="1" customFormat="1" ht="37.9" customHeight="1">
      <c r="B1199" s="33"/>
      <c r="C1199" s="132" t="s">
        <v>1730</v>
      </c>
      <c r="D1199" s="132" t="s">
        <v>168</v>
      </c>
      <c r="E1199" s="133" t="s">
        <v>1599</v>
      </c>
      <c r="F1199" s="134" t="s">
        <v>1600</v>
      </c>
      <c r="G1199" s="135" t="s">
        <v>188</v>
      </c>
      <c r="H1199" s="136">
        <v>25.08</v>
      </c>
      <c r="I1199" s="137"/>
      <c r="J1199" s="138">
        <f>ROUND(I1199*H1199,2)</f>
        <v>0</v>
      </c>
      <c r="K1199" s="134" t="s">
        <v>172</v>
      </c>
      <c r="L1199" s="33"/>
      <c r="M1199" s="139" t="s">
        <v>19</v>
      </c>
      <c r="N1199" s="140" t="s">
        <v>43</v>
      </c>
      <c r="P1199" s="141">
        <f>O1199*H1199</f>
        <v>0</v>
      </c>
      <c r="Q1199" s="141">
        <v>0</v>
      </c>
      <c r="R1199" s="141">
        <f>Q1199*H1199</f>
        <v>0</v>
      </c>
      <c r="S1199" s="141">
        <v>0</v>
      </c>
      <c r="T1199" s="142">
        <f>S1199*H1199</f>
        <v>0</v>
      </c>
      <c r="AR1199" s="143" t="s">
        <v>283</v>
      </c>
      <c r="AT1199" s="143" t="s">
        <v>168</v>
      </c>
      <c r="AU1199" s="143" t="s">
        <v>82</v>
      </c>
      <c r="AY1199" s="18" t="s">
        <v>166</v>
      </c>
      <c r="BE1199" s="144">
        <f>IF(N1199="základní",J1199,0)</f>
        <v>0</v>
      </c>
      <c r="BF1199" s="144">
        <f>IF(N1199="snížená",J1199,0)</f>
        <v>0</v>
      </c>
      <c r="BG1199" s="144">
        <f>IF(N1199="zákl. přenesená",J1199,0)</f>
        <v>0</v>
      </c>
      <c r="BH1199" s="144">
        <f>IF(N1199="sníž. přenesená",J1199,0)</f>
        <v>0</v>
      </c>
      <c r="BI1199" s="144">
        <f>IF(N1199="nulová",J1199,0)</f>
        <v>0</v>
      </c>
      <c r="BJ1199" s="18" t="s">
        <v>80</v>
      </c>
      <c r="BK1199" s="144">
        <f>ROUND(I1199*H1199,2)</f>
        <v>0</v>
      </c>
      <c r="BL1199" s="18" t="s">
        <v>283</v>
      </c>
      <c r="BM1199" s="143" t="s">
        <v>3533</v>
      </c>
    </row>
    <row r="1200" spans="2:65" s="1" customFormat="1" ht="11.25">
      <c r="B1200" s="33"/>
      <c r="D1200" s="145" t="s">
        <v>175</v>
      </c>
      <c r="F1200" s="146" t="s">
        <v>1602</v>
      </c>
      <c r="I1200" s="147"/>
      <c r="L1200" s="33"/>
      <c r="M1200" s="148"/>
      <c r="T1200" s="54"/>
      <c r="AT1200" s="18" t="s">
        <v>175</v>
      </c>
      <c r="AU1200" s="18" t="s">
        <v>82</v>
      </c>
    </row>
    <row r="1201" spans="2:65" s="12" customFormat="1" ht="11.25">
      <c r="B1201" s="149"/>
      <c r="D1201" s="150" t="s">
        <v>177</v>
      </c>
      <c r="E1201" s="151" t="s">
        <v>19</v>
      </c>
      <c r="F1201" s="152" t="s">
        <v>2500</v>
      </c>
      <c r="H1201" s="151" t="s">
        <v>19</v>
      </c>
      <c r="I1201" s="153"/>
      <c r="L1201" s="149"/>
      <c r="M1201" s="154"/>
      <c r="T1201" s="155"/>
      <c r="AT1201" s="151" t="s">
        <v>177</v>
      </c>
      <c r="AU1201" s="151" t="s">
        <v>82</v>
      </c>
      <c r="AV1201" s="12" t="s">
        <v>80</v>
      </c>
      <c r="AW1201" s="12" t="s">
        <v>33</v>
      </c>
      <c r="AX1201" s="12" t="s">
        <v>72</v>
      </c>
      <c r="AY1201" s="151" t="s">
        <v>166</v>
      </c>
    </row>
    <row r="1202" spans="2:65" s="13" customFormat="1" ht="11.25">
      <c r="B1202" s="156"/>
      <c r="D1202" s="150" t="s">
        <v>177</v>
      </c>
      <c r="E1202" s="157" t="s">
        <v>19</v>
      </c>
      <c r="F1202" s="158" t="s">
        <v>2920</v>
      </c>
      <c r="H1202" s="159">
        <v>14.76</v>
      </c>
      <c r="I1202" s="160"/>
      <c r="L1202" s="156"/>
      <c r="M1202" s="161"/>
      <c r="T1202" s="162"/>
      <c r="AT1202" s="157" t="s">
        <v>177</v>
      </c>
      <c r="AU1202" s="157" t="s">
        <v>82</v>
      </c>
      <c r="AV1202" s="13" t="s">
        <v>82</v>
      </c>
      <c r="AW1202" s="13" t="s">
        <v>33</v>
      </c>
      <c r="AX1202" s="13" t="s">
        <v>72</v>
      </c>
      <c r="AY1202" s="157" t="s">
        <v>166</v>
      </c>
    </row>
    <row r="1203" spans="2:65" s="12" customFormat="1" ht="11.25">
      <c r="B1203" s="149"/>
      <c r="D1203" s="150" t="s">
        <v>177</v>
      </c>
      <c r="E1203" s="151" t="s">
        <v>19</v>
      </c>
      <c r="F1203" s="152" t="s">
        <v>2519</v>
      </c>
      <c r="H1203" s="151" t="s">
        <v>19</v>
      </c>
      <c r="I1203" s="153"/>
      <c r="L1203" s="149"/>
      <c r="M1203" s="154"/>
      <c r="T1203" s="155"/>
      <c r="AT1203" s="151" t="s">
        <v>177</v>
      </c>
      <c r="AU1203" s="151" t="s">
        <v>82</v>
      </c>
      <c r="AV1203" s="12" t="s">
        <v>80</v>
      </c>
      <c r="AW1203" s="12" t="s">
        <v>33</v>
      </c>
      <c r="AX1203" s="12" t="s">
        <v>72</v>
      </c>
      <c r="AY1203" s="151" t="s">
        <v>166</v>
      </c>
    </row>
    <row r="1204" spans="2:65" s="13" customFormat="1" ht="11.25">
      <c r="B1204" s="156"/>
      <c r="D1204" s="150" t="s">
        <v>177</v>
      </c>
      <c r="E1204" s="157" t="s">
        <v>19</v>
      </c>
      <c r="F1204" s="158" t="s">
        <v>2921</v>
      </c>
      <c r="H1204" s="159">
        <v>10.32</v>
      </c>
      <c r="I1204" s="160"/>
      <c r="L1204" s="156"/>
      <c r="M1204" s="161"/>
      <c r="T1204" s="162"/>
      <c r="AT1204" s="157" t="s">
        <v>177</v>
      </c>
      <c r="AU1204" s="157" t="s">
        <v>82</v>
      </c>
      <c r="AV1204" s="13" t="s">
        <v>82</v>
      </c>
      <c r="AW1204" s="13" t="s">
        <v>33</v>
      </c>
      <c r="AX1204" s="13" t="s">
        <v>72</v>
      </c>
      <c r="AY1204" s="157" t="s">
        <v>166</v>
      </c>
    </row>
    <row r="1205" spans="2:65" s="14" customFormat="1" ht="11.25">
      <c r="B1205" s="163"/>
      <c r="D1205" s="150" t="s">
        <v>177</v>
      </c>
      <c r="E1205" s="164" t="s">
        <v>19</v>
      </c>
      <c r="F1205" s="165" t="s">
        <v>206</v>
      </c>
      <c r="H1205" s="166">
        <v>25.08</v>
      </c>
      <c r="I1205" s="167"/>
      <c r="L1205" s="163"/>
      <c r="M1205" s="168"/>
      <c r="T1205" s="169"/>
      <c r="AT1205" s="164" t="s">
        <v>177</v>
      </c>
      <c r="AU1205" s="164" t="s">
        <v>82</v>
      </c>
      <c r="AV1205" s="14" t="s">
        <v>173</v>
      </c>
      <c r="AW1205" s="14" t="s">
        <v>33</v>
      </c>
      <c r="AX1205" s="14" t="s">
        <v>80</v>
      </c>
      <c r="AY1205" s="164" t="s">
        <v>166</v>
      </c>
    </row>
    <row r="1206" spans="2:65" s="1" customFormat="1" ht="16.5" customHeight="1">
      <c r="B1206" s="33"/>
      <c r="C1206" s="170" t="s">
        <v>1733</v>
      </c>
      <c r="D1206" s="170" t="s">
        <v>277</v>
      </c>
      <c r="E1206" s="171" t="s">
        <v>1605</v>
      </c>
      <c r="F1206" s="172" t="s">
        <v>1606</v>
      </c>
      <c r="G1206" s="173" t="s">
        <v>341</v>
      </c>
      <c r="H1206" s="174">
        <v>8.0000000000000002E-3</v>
      </c>
      <c r="I1206" s="175"/>
      <c r="J1206" s="176">
        <f>ROUND(I1206*H1206,2)</f>
        <v>0</v>
      </c>
      <c r="K1206" s="172" t="s">
        <v>172</v>
      </c>
      <c r="L1206" s="177"/>
      <c r="M1206" s="178" t="s">
        <v>19</v>
      </c>
      <c r="N1206" s="179" t="s">
        <v>43</v>
      </c>
      <c r="P1206" s="141">
        <f>O1206*H1206</f>
        <v>0</v>
      </c>
      <c r="Q1206" s="141">
        <v>1</v>
      </c>
      <c r="R1206" s="141">
        <f>Q1206*H1206</f>
        <v>8.0000000000000002E-3</v>
      </c>
      <c r="S1206" s="141">
        <v>0</v>
      </c>
      <c r="T1206" s="142">
        <f>S1206*H1206</f>
        <v>0</v>
      </c>
      <c r="AR1206" s="143" t="s">
        <v>368</v>
      </c>
      <c r="AT1206" s="143" t="s">
        <v>277</v>
      </c>
      <c r="AU1206" s="143" t="s">
        <v>82</v>
      </c>
      <c r="AY1206" s="18" t="s">
        <v>166</v>
      </c>
      <c r="BE1206" s="144">
        <f>IF(N1206="základní",J1206,0)</f>
        <v>0</v>
      </c>
      <c r="BF1206" s="144">
        <f>IF(N1206="snížená",J1206,0)</f>
        <v>0</v>
      </c>
      <c r="BG1206" s="144">
        <f>IF(N1206="zákl. přenesená",J1206,0)</f>
        <v>0</v>
      </c>
      <c r="BH1206" s="144">
        <f>IF(N1206="sníž. přenesená",J1206,0)</f>
        <v>0</v>
      </c>
      <c r="BI1206" s="144">
        <f>IF(N1206="nulová",J1206,0)</f>
        <v>0</v>
      </c>
      <c r="BJ1206" s="18" t="s">
        <v>80</v>
      </c>
      <c r="BK1206" s="144">
        <f>ROUND(I1206*H1206,2)</f>
        <v>0</v>
      </c>
      <c r="BL1206" s="18" t="s">
        <v>283</v>
      </c>
      <c r="BM1206" s="143" t="s">
        <v>3534</v>
      </c>
    </row>
    <row r="1207" spans="2:65" s="13" customFormat="1" ht="11.25">
      <c r="B1207" s="156"/>
      <c r="D1207" s="150" t="s">
        <v>177</v>
      </c>
      <c r="F1207" s="158" t="s">
        <v>3535</v>
      </c>
      <c r="H1207" s="159">
        <v>8.0000000000000002E-3</v>
      </c>
      <c r="I1207" s="160"/>
      <c r="L1207" s="156"/>
      <c r="M1207" s="161"/>
      <c r="T1207" s="162"/>
      <c r="AT1207" s="157" t="s">
        <v>177</v>
      </c>
      <c r="AU1207" s="157" t="s">
        <v>82</v>
      </c>
      <c r="AV1207" s="13" t="s">
        <v>82</v>
      </c>
      <c r="AW1207" s="13" t="s">
        <v>4</v>
      </c>
      <c r="AX1207" s="13" t="s">
        <v>80</v>
      </c>
      <c r="AY1207" s="157" t="s">
        <v>166</v>
      </c>
    </row>
    <row r="1208" spans="2:65" s="1" customFormat="1" ht="33" customHeight="1">
      <c r="B1208" s="33"/>
      <c r="C1208" s="132" t="s">
        <v>1739</v>
      </c>
      <c r="D1208" s="132" t="s">
        <v>168</v>
      </c>
      <c r="E1208" s="133" t="s">
        <v>1620</v>
      </c>
      <c r="F1208" s="134" t="s">
        <v>1621</v>
      </c>
      <c r="G1208" s="135" t="s">
        <v>188</v>
      </c>
      <c r="H1208" s="136">
        <v>108.86</v>
      </c>
      <c r="I1208" s="137"/>
      <c r="J1208" s="138">
        <f>ROUND(I1208*H1208,2)</f>
        <v>0</v>
      </c>
      <c r="K1208" s="134" t="s">
        <v>172</v>
      </c>
      <c r="L1208" s="33"/>
      <c r="M1208" s="139" t="s">
        <v>19</v>
      </c>
      <c r="N1208" s="140" t="s">
        <v>43</v>
      </c>
      <c r="P1208" s="141">
        <f>O1208*H1208</f>
        <v>0</v>
      </c>
      <c r="Q1208" s="141">
        <v>0</v>
      </c>
      <c r="R1208" s="141">
        <f>Q1208*H1208</f>
        <v>0</v>
      </c>
      <c r="S1208" s="141">
        <v>0</v>
      </c>
      <c r="T1208" s="142">
        <f>S1208*H1208</f>
        <v>0</v>
      </c>
      <c r="AR1208" s="143" t="s">
        <v>283</v>
      </c>
      <c r="AT1208" s="143" t="s">
        <v>168</v>
      </c>
      <c r="AU1208" s="143" t="s">
        <v>82</v>
      </c>
      <c r="AY1208" s="18" t="s">
        <v>166</v>
      </c>
      <c r="BE1208" s="144">
        <f>IF(N1208="základní",J1208,0)</f>
        <v>0</v>
      </c>
      <c r="BF1208" s="144">
        <f>IF(N1208="snížená",J1208,0)</f>
        <v>0</v>
      </c>
      <c r="BG1208" s="144">
        <f>IF(N1208="zákl. přenesená",J1208,0)</f>
        <v>0</v>
      </c>
      <c r="BH1208" s="144">
        <f>IF(N1208="sníž. přenesená",J1208,0)</f>
        <v>0</v>
      </c>
      <c r="BI1208" s="144">
        <f>IF(N1208="nulová",J1208,0)</f>
        <v>0</v>
      </c>
      <c r="BJ1208" s="18" t="s">
        <v>80</v>
      </c>
      <c r="BK1208" s="144">
        <f>ROUND(I1208*H1208,2)</f>
        <v>0</v>
      </c>
      <c r="BL1208" s="18" t="s">
        <v>283</v>
      </c>
      <c r="BM1208" s="143" t="s">
        <v>3536</v>
      </c>
    </row>
    <row r="1209" spans="2:65" s="1" customFormat="1" ht="11.25">
      <c r="B1209" s="33"/>
      <c r="D1209" s="145" t="s">
        <v>175</v>
      </c>
      <c r="F1209" s="146" t="s">
        <v>1623</v>
      </c>
      <c r="I1209" s="147"/>
      <c r="L1209" s="33"/>
      <c r="M1209" s="148"/>
      <c r="T1209" s="54"/>
      <c r="AT1209" s="18" t="s">
        <v>175</v>
      </c>
      <c r="AU1209" s="18" t="s">
        <v>82</v>
      </c>
    </row>
    <row r="1210" spans="2:65" s="12" customFormat="1" ht="11.25">
      <c r="B1210" s="149"/>
      <c r="D1210" s="150" t="s">
        <v>177</v>
      </c>
      <c r="E1210" s="151" t="s">
        <v>19</v>
      </c>
      <c r="F1210" s="152" t="s">
        <v>2500</v>
      </c>
      <c r="H1210" s="151" t="s">
        <v>19</v>
      </c>
      <c r="I1210" s="153"/>
      <c r="L1210" s="149"/>
      <c r="M1210" s="154"/>
      <c r="T1210" s="155"/>
      <c r="AT1210" s="151" t="s">
        <v>177</v>
      </c>
      <c r="AU1210" s="151" t="s">
        <v>82</v>
      </c>
      <c r="AV1210" s="12" t="s">
        <v>80</v>
      </c>
      <c r="AW1210" s="12" t="s">
        <v>33</v>
      </c>
      <c r="AX1210" s="12" t="s">
        <v>72</v>
      </c>
      <c r="AY1210" s="151" t="s">
        <v>166</v>
      </c>
    </row>
    <row r="1211" spans="2:65" s="13" customFormat="1" ht="11.25">
      <c r="B1211" s="156"/>
      <c r="D1211" s="150" t="s">
        <v>177</v>
      </c>
      <c r="E1211" s="157" t="s">
        <v>19</v>
      </c>
      <c r="F1211" s="158" t="s">
        <v>3537</v>
      </c>
      <c r="H1211" s="159">
        <v>45.36</v>
      </c>
      <c r="I1211" s="160"/>
      <c r="L1211" s="156"/>
      <c r="M1211" s="161"/>
      <c r="T1211" s="162"/>
      <c r="AT1211" s="157" t="s">
        <v>177</v>
      </c>
      <c r="AU1211" s="157" t="s">
        <v>82</v>
      </c>
      <c r="AV1211" s="13" t="s">
        <v>82</v>
      </c>
      <c r="AW1211" s="13" t="s">
        <v>33</v>
      </c>
      <c r="AX1211" s="13" t="s">
        <v>72</v>
      </c>
      <c r="AY1211" s="157" t="s">
        <v>166</v>
      </c>
    </row>
    <row r="1212" spans="2:65" s="12" customFormat="1" ht="11.25">
      <c r="B1212" s="149"/>
      <c r="D1212" s="150" t="s">
        <v>177</v>
      </c>
      <c r="E1212" s="151" t="s">
        <v>19</v>
      </c>
      <c r="F1212" s="152" t="s">
        <v>2750</v>
      </c>
      <c r="H1212" s="151" t="s">
        <v>19</v>
      </c>
      <c r="I1212" s="153"/>
      <c r="L1212" s="149"/>
      <c r="M1212" s="154"/>
      <c r="T1212" s="155"/>
      <c r="AT1212" s="151" t="s">
        <v>177</v>
      </c>
      <c r="AU1212" s="151" t="s">
        <v>82</v>
      </c>
      <c r="AV1212" s="12" t="s">
        <v>80</v>
      </c>
      <c r="AW1212" s="12" t="s">
        <v>33</v>
      </c>
      <c r="AX1212" s="12" t="s">
        <v>72</v>
      </c>
      <c r="AY1212" s="151" t="s">
        <v>166</v>
      </c>
    </row>
    <row r="1213" spans="2:65" s="13" customFormat="1" ht="11.25">
      <c r="B1213" s="156"/>
      <c r="D1213" s="150" t="s">
        <v>177</v>
      </c>
      <c r="E1213" s="157" t="s">
        <v>19</v>
      </c>
      <c r="F1213" s="158" t="s">
        <v>2772</v>
      </c>
      <c r="H1213" s="159">
        <v>2.16</v>
      </c>
      <c r="I1213" s="160"/>
      <c r="L1213" s="156"/>
      <c r="M1213" s="161"/>
      <c r="T1213" s="162"/>
      <c r="AT1213" s="157" t="s">
        <v>177</v>
      </c>
      <c r="AU1213" s="157" t="s">
        <v>82</v>
      </c>
      <c r="AV1213" s="13" t="s">
        <v>82</v>
      </c>
      <c r="AW1213" s="13" t="s">
        <v>33</v>
      </c>
      <c r="AX1213" s="13" t="s">
        <v>72</v>
      </c>
      <c r="AY1213" s="157" t="s">
        <v>166</v>
      </c>
    </row>
    <row r="1214" spans="2:65" s="13" customFormat="1" ht="11.25">
      <c r="B1214" s="156"/>
      <c r="D1214" s="150" t="s">
        <v>177</v>
      </c>
      <c r="E1214" s="157" t="s">
        <v>19</v>
      </c>
      <c r="F1214" s="158" t="s">
        <v>2774</v>
      </c>
      <c r="H1214" s="159">
        <v>1.98</v>
      </c>
      <c r="I1214" s="160"/>
      <c r="L1214" s="156"/>
      <c r="M1214" s="161"/>
      <c r="T1214" s="162"/>
      <c r="AT1214" s="157" t="s">
        <v>177</v>
      </c>
      <c r="AU1214" s="157" t="s">
        <v>82</v>
      </c>
      <c r="AV1214" s="13" t="s">
        <v>82</v>
      </c>
      <c r="AW1214" s="13" t="s">
        <v>33</v>
      </c>
      <c r="AX1214" s="13" t="s">
        <v>72</v>
      </c>
      <c r="AY1214" s="157" t="s">
        <v>166</v>
      </c>
    </row>
    <row r="1215" spans="2:65" s="12" customFormat="1" ht="11.25">
      <c r="B1215" s="149"/>
      <c r="D1215" s="150" t="s">
        <v>177</v>
      </c>
      <c r="E1215" s="151" t="s">
        <v>19</v>
      </c>
      <c r="F1215" s="152" t="s">
        <v>2519</v>
      </c>
      <c r="H1215" s="151" t="s">
        <v>19</v>
      </c>
      <c r="I1215" s="153"/>
      <c r="L1215" s="149"/>
      <c r="M1215" s="154"/>
      <c r="T1215" s="155"/>
      <c r="AT1215" s="151" t="s">
        <v>177</v>
      </c>
      <c r="AU1215" s="151" t="s">
        <v>82</v>
      </c>
      <c r="AV1215" s="12" t="s">
        <v>80</v>
      </c>
      <c r="AW1215" s="12" t="s">
        <v>33</v>
      </c>
      <c r="AX1215" s="12" t="s">
        <v>72</v>
      </c>
      <c r="AY1215" s="151" t="s">
        <v>166</v>
      </c>
    </row>
    <row r="1216" spans="2:65" s="13" customFormat="1" ht="11.25">
      <c r="B1216" s="156"/>
      <c r="D1216" s="150" t="s">
        <v>177</v>
      </c>
      <c r="E1216" s="157" t="s">
        <v>19</v>
      </c>
      <c r="F1216" s="158" t="s">
        <v>3538</v>
      </c>
      <c r="H1216" s="159">
        <v>57.12</v>
      </c>
      <c r="I1216" s="160"/>
      <c r="L1216" s="156"/>
      <c r="M1216" s="161"/>
      <c r="T1216" s="162"/>
      <c r="AT1216" s="157" t="s">
        <v>177</v>
      </c>
      <c r="AU1216" s="157" t="s">
        <v>82</v>
      </c>
      <c r="AV1216" s="13" t="s">
        <v>82</v>
      </c>
      <c r="AW1216" s="13" t="s">
        <v>33</v>
      </c>
      <c r="AX1216" s="13" t="s">
        <v>72</v>
      </c>
      <c r="AY1216" s="157" t="s">
        <v>166</v>
      </c>
    </row>
    <row r="1217" spans="2:65" s="12" customFormat="1" ht="11.25">
      <c r="B1217" s="149"/>
      <c r="D1217" s="150" t="s">
        <v>177</v>
      </c>
      <c r="E1217" s="151" t="s">
        <v>19</v>
      </c>
      <c r="F1217" s="152" t="s">
        <v>2759</v>
      </c>
      <c r="H1217" s="151" t="s">
        <v>19</v>
      </c>
      <c r="I1217" s="153"/>
      <c r="L1217" s="149"/>
      <c r="M1217" s="154"/>
      <c r="T1217" s="155"/>
      <c r="AT1217" s="151" t="s">
        <v>177</v>
      </c>
      <c r="AU1217" s="151" t="s">
        <v>82</v>
      </c>
      <c r="AV1217" s="12" t="s">
        <v>80</v>
      </c>
      <c r="AW1217" s="12" t="s">
        <v>33</v>
      </c>
      <c r="AX1217" s="12" t="s">
        <v>72</v>
      </c>
      <c r="AY1217" s="151" t="s">
        <v>166</v>
      </c>
    </row>
    <row r="1218" spans="2:65" s="13" customFormat="1" ht="11.25">
      <c r="B1218" s="156"/>
      <c r="D1218" s="150" t="s">
        <v>177</v>
      </c>
      <c r="E1218" s="157" t="s">
        <v>19</v>
      </c>
      <c r="F1218" s="158" t="s">
        <v>2783</v>
      </c>
      <c r="H1218" s="159">
        <v>2.2400000000000002</v>
      </c>
      <c r="I1218" s="160"/>
      <c r="L1218" s="156"/>
      <c r="M1218" s="161"/>
      <c r="T1218" s="162"/>
      <c r="AT1218" s="157" t="s">
        <v>177</v>
      </c>
      <c r="AU1218" s="157" t="s">
        <v>82</v>
      </c>
      <c r="AV1218" s="13" t="s">
        <v>82</v>
      </c>
      <c r="AW1218" s="13" t="s">
        <v>33</v>
      </c>
      <c r="AX1218" s="13" t="s">
        <v>72</v>
      </c>
      <c r="AY1218" s="157" t="s">
        <v>166</v>
      </c>
    </row>
    <row r="1219" spans="2:65" s="14" customFormat="1" ht="11.25">
      <c r="B1219" s="163"/>
      <c r="D1219" s="150" t="s">
        <v>177</v>
      </c>
      <c r="E1219" s="164" t="s">
        <v>19</v>
      </c>
      <c r="F1219" s="165" t="s">
        <v>206</v>
      </c>
      <c r="H1219" s="166">
        <v>108.86</v>
      </c>
      <c r="I1219" s="167"/>
      <c r="L1219" s="163"/>
      <c r="M1219" s="168"/>
      <c r="T1219" s="169"/>
      <c r="AT1219" s="164" t="s">
        <v>177</v>
      </c>
      <c r="AU1219" s="164" t="s">
        <v>82</v>
      </c>
      <c r="AV1219" s="14" t="s">
        <v>173</v>
      </c>
      <c r="AW1219" s="14" t="s">
        <v>33</v>
      </c>
      <c r="AX1219" s="14" t="s">
        <v>80</v>
      </c>
      <c r="AY1219" s="164" t="s">
        <v>166</v>
      </c>
    </row>
    <row r="1220" spans="2:65" s="1" customFormat="1" ht="16.5" customHeight="1">
      <c r="B1220" s="33"/>
      <c r="C1220" s="170" t="s">
        <v>1744</v>
      </c>
      <c r="D1220" s="170" t="s">
        <v>277</v>
      </c>
      <c r="E1220" s="171" t="s">
        <v>1605</v>
      </c>
      <c r="F1220" s="172" t="s">
        <v>1606</v>
      </c>
      <c r="G1220" s="173" t="s">
        <v>341</v>
      </c>
      <c r="H1220" s="174">
        <v>3.6999999999999998E-2</v>
      </c>
      <c r="I1220" s="175"/>
      <c r="J1220" s="176">
        <f>ROUND(I1220*H1220,2)</f>
        <v>0</v>
      </c>
      <c r="K1220" s="172" t="s">
        <v>172</v>
      </c>
      <c r="L1220" s="177"/>
      <c r="M1220" s="178" t="s">
        <v>19</v>
      </c>
      <c r="N1220" s="179" t="s">
        <v>43</v>
      </c>
      <c r="P1220" s="141">
        <f>O1220*H1220</f>
        <v>0</v>
      </c>
      <c r="Q1220" s="141">
        <v>1</v>
      </c>
      <c r="R1220" s="141">
        <f>Q1220*H1220</f>
        <v>3.6999999999999998E-2</v>
      </c>
      <c r="S1220" s="141">
        <v>0</v>
      </c>
      <c r="T1220" s="142">
        <f>S1220*H1220</f>
        <v>0</v>
      </c>
      <c r="AR1220" s="143" t="s">
        <v>368</v>
      </c>
      <c r="AT1220" s="143" t="s">
        <v>277</v>
      </c>
      <c r="AU1220" s="143" t="s">
        <v>82</v>
      </c>
      <c r="AY1220" s="18" t="s">
        <v>166</v>
      </c>
      <c r="BE1220" s="144">
        <f>IF(N1220="základní",J1220,0)</f>
        <v>0</v>
      </c>
      <c r="BF1220" s="144">
        <f>IF(N1220="snížená",J1220,0)</f>
        <v>0</v>
      </c>
      <c r="BG1220" s="144">
        <f>IF(N1220="zákl. přenesená",J1220,0)</f>
        <v>0</v>
      </c>
      <c r="BH1220" s="144">
        <f>IF(N1220="sníž. přenesená",J1220,0)</f>
        <v>0</v>
      </c>
      <c r="BI1220" s="144">
        <f>IF(N1220="nulová",J1220,0)</f>
        <v>0</v>
      </c>
      <c r="BJ1220" s="18" t="s">
        <v>80</v>
      </c>
      <c r="BK1220" s="144">
        <f>ROUND(I1220*H1220,2)</f>
        <v>0</v>
      </c>
      <c r="BL1220" s="18" t="s">
        <v>283</v>
      </c>
      <c r="BM1220" s="143" t="s">
        <v>3539</v>
      </c>
    </row>
    <row r="1221" spans="2:65" s="13" customFormat="1" ht="11.25">
      <c r="B1221" s="156"/>
      <c r="D1221" s="150" t="s">
        <v>177</v>
      </c>
      <c r="F1221" s="158" t="s">
        <v>3540</v>
      </c>
      <c r="H1221" s="159">
        <v>3.6999999999999998E-2</v>
      </c>
      <c r="I1221" s="160"/>
      <c r="L1221" s="156"/>
      <c r="M1221" s="161"/>
      <c r="T1221" s="162"/>
      <c r="AT1221" s="157" t="s">
        <v>177</v>
      </c>
      <c r="AU1221" s="157" t="s">
        <v>82</v>
      </c>
      <c r="AV1221" s="13" t="s">
        <v>82</v>
      </c>
      <c r="AW1221" s="13" t="s">
        <v>4</v>
      </c>
      <c r="AX1221" s="13" t="s">
        <v>80</v>
      </c>
      <c r="AY1221" s="157" t="s">
        <v>166</v>
      </c>
    </row>
    <row r="1222" spans="2:65" s="1" customFormat="1" ht="37.9" customHeight="1">
      <c r="B1222" s="33"/>
      <c r="C1222" s="132" t="s">
        <v>1750</v>
      </c>
      <c r="D1222" s="132" t="s">
        <v>168</v>
      </c>
      <c r="E1222" s="133" t="s">
        <v>1629</v>
      </c>
      <c r="F1222" s="134" t="s">
        <v>1630</v>
      </c>
      <c r="G1222" s="135" t="s">
        <v>188</v>
      </c>
      <c r="H1222" s="136">
        <v>102.48</v>
      </c>
      <c r="I1222" s="137"/>
      <c r="J1222" s="138">
        <f>ROUND(I1222*H1222,2)</f>
        <v>0</v>
      </c>
      <c r="K1222" s="134" t="s">
        <v>172</v>
      </c>
      <c r="L1222" s="33"/>
      <c r="M1222" s="139" t="s">
        <v>19</v>
      </c>
      <c r="N1222" s="140" t="s">
        <v>43</v>
      </c>
      <c r="P1222" s="141">
        <f>O1222*H1222</f>
        <v>0</v>
      </c>
      <c r="Q1222" s="141">
        <v>0</v>
      </c>
      <c r="R1222" s="141">
        <f>Q1222*H1222</f>
        <v>0</v>
      </c>
      <c r="S1222" s="141">
        <v>0</v>
      </c>
      <c r="T1222" s="142">
        <f>S1222*H1222</f>
        <v>0</v>
      </c>
      <c r="AR1222" s="143" t="s">
        <v>283</v>
      </c>
      <c r="AT1222" s="143" t="s">
        <v>168</v>
      </c>
      <c r="AU1222" s="143" t="s">
        <v>82</v>
      </c>
      <c r="AY1222" s="18" t="s">
        <v>166</v>
      </c>
      <c r="BE1222" s="144">
        <f>IF(N1222="základní",J1222,0)</f>
        <v>0</v>
      </c>
      <c r="BF1222" s="144">
        <f>IF(N1222="snížená",J1222,0)</f>
        <v>0</v>
      </c>
      <c r="BG1222" s="144">
        <f>IF(N1222="zákl. přenesená",J1222,0)</f>
        <v>0</v>
      </c>
      <c r="BH1222" s="144">
        <f>IF(N1222="sníž. přenesená",J1222,0)</f>
        <v>0</v>
      </c>
      <c r="BI1222" s="144">
        <f>IF(N1222="nulová",J1222,0)</f>
        <v>0</v>
      </c>
      <c r="BJ1222" s="18" t="s">
        <v>80</v>
      </c>
      <c r="BK1222" s="144">
        <f>ROUND(I1222*H1222,2)</f>
        <v>0</v>
      </c>
      <c r="BL1222" s="18" t="s">
        <v>283</v>
      </c>
      <c r="BM1222" s="143" t="s">
        <v>3541</v>
      </c>
    </row>
    <row r="1223" spans="2:65" s="1" customFormat="1" ht="11.25">
      <c r="B1223" s="33"/>
      <c r="D1223" s="145" t="s">
        <v>175</v>
      </c>
      <c r="F1223" s="146" t="s">
        <v>1632</v>
      </c>
      <c r="I1223" s="147"/>
      <c r="L1223" s="33"/>
      <c r="M1223" s="148"/>
      <c r="T1223" s="54"/>
      <c r="AT1223" s="18" t="s">
        <v>175</v>
      </c>
      <c r="AU1223" s="18" t="s">
        <v>82</v>
      </c>
    </row>
    <row r="1224" spans="2:65" s="12" customFormat="1" ht="11.25">
      <c r="B1224" s="149"/>
      <c r="D1224" s="150" t="s">
        <v>177</v>
      </c>
      <c r="E1224" s="151" t="s">
        <v>19</v>
      </c>
      <c r="F1224" s="152" t="s">
        <v>2500</v>
      </c>
      <c r="H1224" s="151" t="s">
        <v>19</v>
      </c>
      <c r="I1224" s="153"/>
      <c r="L1224" s="149"/>
      <c r="M1224" s="154"/>
      <c r="T1224" s="155"/>
      <c r="AT1224" s="151" t="s">
        <v>177</v>
      </c>
      <c r="AU1224" s="151" t="s">
        <v>82</v>
      </c>
      <c r="AV1224" s="12" t="s">
        <v>80</v>
      </c>
      <c r="AW1224" s="12" t="s">
        <v>33</v>
      </c>
      <c r="AX1224" s="12" t="s">
        <v>72</v>
      </c>
      <c r="AY1224" s="151" t="s">
        <v>166</v>
      </c>
    </row>
    <row r="1225" spans="2:65" s="13" customFormat="1" ht="11.25">
      <c r="B1225" s="156"/>
      <c r="D1225" s="150" t="s">
        <v>177</v>
      </c>
      <c r="E1225" s="157" t="s">
        <v>19</v>
      </c>
      <c r="F1225" s="158" t="s">
        <v>3537</v>
      </c>
      <c r="H1225" s="159">
        <v>45.36</v>
      </c>
      <c r="I1225" s="160"/>
      <c r="L1225" s="156"/>
      <c r="M1225" s="161"/>
      <c r="T1225" s="162"/>
      <c r="AT1225" s="157" t="s">
        <v>177</v>
      </c>
      <c r="AU1225" s="157" t="s">
        <v>82</v>
      </c>
      <c r="AV1225" s="13" t="s">
        <v>82</v>
      </c>
      <c r="AW1225" s="13" t="s">
        <v>33</v>
      </c>
      <c r="AX1225" s="13" t="s">
        <v>72</v>
      </c>
      <c r="AY1225" s="157" t="s">
        <v>166</v>
      </c>
    </row>
    <row r="1226" spans="2:65" s="12" customFormat="1" ht="11.25">
      <c r="B1226" s="149"/>
      <c r="D1226" s="150" t="s">
        <v>177</v>
      </c>
      <c r="E1226" s="151" t="s">
        <v>19</v>
      </c>
      <c r="F1226" s="152" t="s">
        <v>2519</v>
      </c>
      <c r="H1226" s="151" t="s">
        <v>19</v>
      </c>
      <c r="I1226" s="153"/>
      <c r="L1226" s="149"/>
      <c r="M1226" s="154"/>
      <c r="T1226" s="155"/>
      <c r="AT1226" s="151" t="s">
        <v>177</v>
      </c>
      <c r="AU1226" s="151" t="s">
        <v>82</v>
      </c>
      <c r="AV1226" s="12" t="s">
        <v>80</v>
      </c>
      <c r="AW1226" s="12" t="s">
        <v>33</v>
      </c>
      <c r="AX1226" s="12" t="s">
        <v>72</v>
      </c>
      <c r="AY1226" s="151" t="s">
        <v>166</v>
      </c>
    </row>
    <row r="1227" spans="2:65" s="13" customFormat="1" ht="11.25">
      <c r="B1227" s="156"/>
      <c r="D1227" s="150" t="s">
        <v>177</v>
      </c>
      <c r="E1227" s="157" t="s">
        <v>19</v>
      </c>
      <c r="F1227" s="158" t="s">
        <v>3538</v>
      </c>
      <c r="H1227" s="159">
        <v>57.12</v>
      </c>
      <c r="I1227" s="160"/>
      <c r="L1227" s="156"/>
      <c r="M1227" s="161"/>
      <c r="T1227" s="162"/>
      <c r="AT1227" s="157" t="s">
        <v>177</v>
      </c>
      <c r="AU1227" s="157" t="s">
        <v>82</v>
      </c>
      <c r="AV1227" s="13" t="s">
        <v>82</v>
      </c>
      <c r="AW1227" s="13" t="s">
        <v>33</v>
      </c>
      <c r="AX1227" s="13" t="s">
        <v>72</v>
      </c>
      <c r="AY1227" s="157" t="s">
        <v>166</v>
      </c>
    </row>
    <row r="1228" spans="2:65" s="14" customFormat="1" ht="11.25">
      <c r="B1228" s="163"/>
      <c r="D1228" s="150" t="s">
        <v>177</v>
      </c>
      <c r="E1228" s="164" t="s">
        <v>19</v>
      </c>
      <c r="F1228" s="165" t="s">
        <v>206</v>
      </c>
      <c r="H1228" s="166">
        <v>102.48</v>
      </c>
      <c r="I1228" s="167"/>
      <c r="L1228" s="163"/>
      <c r="M1228" s="168"/>
      <c r="T1228" s="169"/>
      <c r="AT1228" s="164" t="s">
        <v>177</v>
      </c>
      <c r="AU1228" s="164" t="s">
        <v>82</v>
      </c>
      <c r="AV1228" s="14" t="s">
        <v>173</v>
      </c>
      <c r="AW1228" s="14" t="s">
        <v>33</v>
      </c>
      <c r="AX1228" s="14" t="s">
        <v>80</v>
      </c>
      <c r="AY1228" s="164" t="s">
        <v>166</v>
      </c>
    </row>
    <row r="1229" spans="2:65" s="1" customFormat="1" ht="16.5" customHeight="1">
      <c r="B1229" s="33"/>
      <c r="C1229" s="170" t="s">
        <v>1755</v>
      </c>
      <c r="D1229" s="170" t="s">
        <v>277</v>
      </c>
      <c r="E1229" s="171" t="s">
        <v>1615</v>
      </c>
      <c r="F1229" s="172" t="s">
        <v>1616</v>
      </c>
      <c r="G1229" s="173" t="s">
        <v>341</v>
      </c>
      <c r="H1229" s="174">
        <v>4.2000000000000003E-2</v>
      </c>
      <c r="I1229" s="175"/>
      <c r="J1229" s="176">
        <f>ROUND(I1229*H1229,2)</f>
        <v>0</v>
      </c>
      <c r="K1229" s="172" t="s">
        <v>172</v>
      </c>
      <c r="L1229" s="177"/>
      <c r="M1229" s="178" t="s">
        <v>19</v>
      </c>
      <c r="N1229" s="179" t="s">
        <v>43</v>
      </c>
      <c r="P1229" s="141">
        <f>O1229*H1229</f>
        <v>0</v>
      </c>
      <c r="Q1229" s="141">
        <v>1</v>
      </c>
      <c r="R1229" s="141">
        <f>Q1229*H1229</f>
        <v>4.2000000000000003E-2</v>
      </c>
      <c r="S1229" s="141">
        <v>0</v>
      </c>
      <c r="T1229" s="142">
        <f>S1229*H1229</f>
        <v>0</v>
      </c>
      <c r="AR1229" s="143" t="s">
        <v>368</v>
      </c>
      <c r="AT1229" s="143" t="s">
        <v>277</v>
      </c>
      <c r="AU1229" s="143" t="s">
        <v>82</v>
      </c>
      <c r="AY1229" s="18" t="s">
        <v>166</v>
      </c>
      <c r="BE1229" s="144">
        <f>IF(N1229="základní",J1229,0)</f>
        <v>0</v>
      </c>
      <c r="BF1229" s="144">
        <f>IF(N1229="snížená",J1229,0)</f>
        <v>0</v>
      </c>
      <c r="BG1229" s="144">
        <f>IF(N1229="zákl. přenesená",J1229,0)</f>
        <v>0</v>
      </c>
      <c r="BH1229" s="144">
        <f>IF(N1229="sníž. přenesená",J1229,0)</f>
        <v>0</v>
      </c>
      <c r="BI1229" s="144">
        <f>IF(N1229="nulová",J1229,0)</f>
        <v>0</v>
      </c>
      <c r="BJ1229" s="18" t="s">
        <v>80</v>
      </c>
      <c r="BK1229" s="144">
        <f>ROUND(I1229*H1229,2)</f>
        <v>0</v>
      </c>
      <c r="BL1229" s="18" t="s">
        <v>283</v>
      </c>
      <c r="BM1229" s="143" t="s">
        <v>841</v>
      </c>
    </row>
    <row r="1230" spans="2:65" s="13" customFormat="1" ht="11.25">
      <c r="B1230" s="156"/>
      <c r="D1230" s="150" t="s">
        <v>177</v>
      </c>
      <c r="F1230" s="158" t="s">
        <v>3542</v>
      </c>
      <c r="H1230" s="159">
        <v>4.2000000000000003E-2</v>
      </c>
      <c r="I1230" s="160"/>
      <c r="L1230" s="156"/>
      <c r="M1230" s="161"/>
      <c r="T1230" s="162"/>
      <c r="AT1230" s="157" t="s">
        <v>177</v>
      </c>
      <c r="AU1230" s="157" t="s">
        <v>82</v>
      </c>
      <c r="AV1230" s="13" t="s">
        <v>82</v>
      </c>
      <c r="AW1230" s="13" t="s">
        <v>4</v>
      </c>
      <c r="AX1230" s="13" t="s">
        <v>80</v>
      </c>
      <c r="AY1230" s="157" t="s">
        <v>166</v>
      </c>
    </row>
    <row r="1231" spans="2:65" s="1" customFormat="1" ht="24.2" customHeight="1">
      <c r="B1231" s="33"/>
      <c r="C1231" s="132" t="s">
        <v>1760</v>
      </c>
      <c r="D1231" s="132" t="s">
        <v>168</v>
      </c>
      <c r="E1231" s="133" t="s">
        <v>3543</v>
      </c>
      <c r="F1231" s="134" t="s">
        <v>3544</v>
      </c>
      <c r="G1231" s="135" t="s">
        <v>188</v>
      </c>
      <c r="H1231" s="136">
        <v>10.32</v>
      </c>
      <c r="I1231" s="137"/>
      <c r="J1231" s="138">
        <f>ROUND(I1231*H1231,2)</f>
        <v>0</v>
      </c>
      <c r="K1231" s="134" t="s">
        <v>172</v>
      </c>
      <c r="L1231" s="33"/>
      <c r="M1231" s="139" t="s">
        <v>19</v>
      </c>
      <c r="N1231" s="140" t="s">
        <v>43</v>
      </c>
      <c r="P1231" s="141">
        <f>O1231*H1231</f>
        <v>0</v>
      </c>
      <c r="Q1231" s="141">
        <v>4.0000000000000002E-4</v>
      </c>
      <c r="R1231" s="141">
        <f>Q1231*H1231</f>
        <v>4.1280000000000006E-3</v>
      </c>
      <c r="S1231" s="141">
        <v>0</v>
      </c>
      <c r="T1231" s="142">
        <f>S1231*H1231</f>
        <v>0</v>
      </c>
      <c r="AR1231" s="143" t="s">
        <v>283</v>
      </c>
      <c r="AT1231" s="143" t="s">
        <v>168</v>
      </c>
      <c r="AU1231" s="143" t="s">
        <v>82</v>
      </c>
      <c r="AY1231" s="18" t="s">
        <v>166</v>
      </c>
      <c r="BE1231" s="144">
        <f>IF(N1231="základní",J1231,0)</f>
        <v>0</v>
      </c>
      <c r="BF1231" s="144">
        <f>IF(N1231="snížená",J1231,0)</f>
        <v>0</v>
      </c>
      <c r="BG1231" s="144">
        <f>IF(N1231="zákl. přenesená",J1231,0)</f>
        <v>0</v>
      </c>
      <c r="BH1231" s="144">
        <f>IF(N1231="sníž. přenesená",J1231,0)</f>
        <v>0</v>
      </c>
      <c r="BI1231" s="144">
        <f>IF(N1231="nulová",J1231,0)</f>
        <v>0</v>
      </c>
      <c r="BJ1231" s="18" t="s">
        <v>80</v>
      </c>
      <c r="BK1231" s="144">
        <f>ROUND(I1231*H1231,2)</f>
        <v>0</v>
      </c>
      <c r="BL1231" s="18" t="s">
        <v>283</v>
      </c>
      <c r="BM1231" s="143" t="s">
        <v>3545</v>
      </c>
    </row>
    <row r="1232" spans="2:65" s="1" customFormat="1" ht="11.25">
      <c r="B1232" s="33"/>
      <c r="D1232" s="145" t="s">
        <v>175</v>
      </c>
      <c r="F1232" s="146" t="s">
        <v>3546</v>
      </c>
      <c r="I1232" s="147"/>
      <c r="L1232" s="33"/>
      <c r="M1232" s="148"/>
      <c r="T1232" s="54"/>
      <c r="AT1232" s="18" t="s">
        <v>175</v>
      </c>
      <c r="AU1232" s="18" t="s">
        <v>82</v>
      </c>
    </row>
    <row r="1233" spans="2:65" s="12" customFormat="1" ht="11.25">
      <c r="B1233" s="149"/>
      <c r="D1233" s="150" t="s">
        <v>177</v>
      </c>
      <c r="E1233" s="151" t="s">
        <v>19</v>
      </c>
      <c r="F1233" s="152" t="s">
        <v>2500</v>
      </c>
      <c r="H1233" s="151" t="s">
        <v>19</v>
      </c>
      <c r="I1233" s="153"/>
      <c r="L1233" s="149"/>
      <c r="M1233" s="154"/>
      <c r="T1233" s="155"/>
      <c r="AT1233" s="151" t="s">
        <v>177</v>
      </c>
      <c r="AU1233" s="151" t="s">
        <v>82</v>
      </c>
      <c r="AV1233" s="12" t="s">
        <v>80</v>
      </c>
      <c r="AW1233" s="12" t="s">
        <v>33</v>
      </c>
      <c r="AX1233" s="12" t="s">
        <v>72</v>
      </c>
      <c r="AY1233" s="151" t="s">
        <v>166</v>
      </c>
    </row>
    <row r="1234" spans="2:65" s="12" customFormat="1" ht="11.25">
      <c r="B1234" s="149"/>
      <c r="D1234" s="150" t="s">
        <v>177</v>
      </c>
      <c r="E1234" s="151" t="s">
        <v>19</v>
      </c>
      <c r="F1234" s="152" t="s">
        <v>3547</v>
      </c>
      <c r="H1234" s="151" t="s">
        <v>19</v>
      </c>
      <c r="I1234" s="153"/>
      <c r="L1234" s="149"/>
      <c r="M1234" s="154"/>
      <c r="T1234" s="155"/>
      <c r="AT1234" s="151" t="s">
        <v>177</v>
      </c>
      <c r="AU1234" s="151" t="s">
        <v>82</v>
      </c>
      <c r="AV1234" s="12" t="s">
        <v>80</v>
      </c>
      <c r="AW1234" s="12" t="s">
        <v>33</v>
      </c>
      <c r="AX1234" s="12" t="s">
        <v>72</v>
      </c>
      <c r="AY1234" s="151" t="s">
        <v>166</v>
      </c>
    </row>
    <row r="1235" spans="2:65" s="12" customFormat="1" ht="11.25">
      <c r="B1235" s="149"/>
      <c r="D1235" s="150" t="s">
        <v>177</v>
      </c>
      <c r="E1235" s="151" t="s">
        <v>19</v>
      </c>
      <c r="F1235" s="152" t="s">
        <v>2519</v>
      </c>
      <c r="H1235" s="151" t="s">
        <v>19</v>
      </c>
      <c r="I1235" s="153"/>
      <c r="L1235" s="149"/>
      <c r="M1235" s="154"/>
      <c r="T1235" s="155"/>
      <c r="AT1235" s="151" t="s">
        <v>177</v>
      </c>
      <c r="AU1235" s="151" t="s">
        <v>82</v>
      </c>
      <c r="AV1235" s="12" t="s">
        <v>80</v>
      </c>
      <c r="AW1235" s="12" t="s">
        <v>33</v>
      </c>
      <c r="AX1235" s="12" t="s">
        <v>72</v>
      </c>
      <c r="AY1235" s="151" t="s">
        <v>166</v>
      </c>
    </row>
    <row r="1236" spans="2:65" s="13" customFormat="1" ht="11.25">
      <c r="B1236" s="156"/>
      <c r="D1236" s="150" t="s">
        <v>177</v>
      </c>
      <c r="E1236" s="157" t="s">
        <v>19</v>
      </c>
      <c r="F1236" s="158" t="s">
        <v>2921</v>
      </c>
      <c r="H1236" s="159">
        <v>10.32</v>
      </c>
      <c r="I1236" s="160"/>
      <c r="L1236" s="156"/>
      <c r="M1236" s="161"/>
      <c r="T1236" s="162"/>
      <c r="AT1236" s="157" t="s">
        <v>177</v>
      </c>
      <c r="AU1236" s="157" t="s">
        <v>82</v>
      </c>
      <c r="AV1236" s="13" t="s">
        <v>82</v>
      </c>
      <c r="AW1236" s="13" t="s">
        <v>33</v>
      </c>
      <c r="AX1236" s="13" t="s">
        <v>72</v>
      </c>
      <c r="AY1236" s="157" t="s">
        <v>166</v>
      </c>
    </row>
    <row r="1237" spans="2:65" s="14" customFormat="1" ht="11.25">
      <c r="B1237" s="163"/>
      <c r="D1237" s="150" t="s">
        <v>177</v>
      </c>
      <c r="E1237" s="164" t="s">
        <v>19</v>
      </c>
      <c r="F1237" s="165" t="s">
        <v>206</v>
      </c>
      <c r="H1237" s="166">
        <v>10.32</v>
      </c>
      <c r="I1237" s="167"/>
      <c r="L1237" s="163"/>
      <c r="M1237" s="168"/>
      <c r="T1237" s="169"/>
      <c r="AT1237" s="164" t="s">
        <v>177</v>
      </c>
      <c r="AU1237" s="164" t="s">
        <v>82</v>
      </c>
      <c r="AV1237" s="14" t="s">
        <v>173</v>
      </c>
      <c r="AW1237" s="14" t="s">
        <v>33</v>
      </c>
      <c r="AX1237" s="14" t="s">
        <v>80</v>
      </c>
      <c r="AY1237" s="164" t="s">
        <v>166</v>
      </c>
    </row>
    <row r="1238" spans="2:65" s="1" customFormat="1" ht="37.9" customHeight="1">
      <c r="B1238" s="33"/>
      <c r="C1238" s="170" t="s">
        <v>1765</v>
      </c>
      <c r="D1238" s="170" t="s">
        <v>277</v>
      </c>
      <c r="E1238" s="171" t="s">
        <v>3548</v>
      </c>
      <c r="F1238" s="172" t="s">
        <v>3549</v>
      </c>
      <c r="G1238" s="173" t="s">
        <v>188</v>
      </c>
      <c r="H1238" s="174">
        <v>12.384</v>
      </c>
      <c r="I1238" s="175"/>
      <c r="J1238" s="176">
        <f>ROUND(I1238*H1238,2)</f>
        <v>0</v>
      </c>
      <c r="K1238" s="172" t="s">
        <v>172</v>
      </c>
      <c r="L1238" s="177"/>
      <c r="M1238" s="178" t="s">
        <v>19</v>
      </c>
      <c r="N1238" s="179" t="s">
        <v>43</v>
      </c>
      <c r="P1238" s="141">
        <f>O1238*H1238</f>
        <v>0</v>
      </c>
      <c r="Q1238" s="141">
        <v>4.7999999999999996E-3</v>
      </c>
      <c r="R1238" s="141">
        <f>Q1238*H1238</f>
        <v>5.9443199999999995E-2</v>
      </c>
      <c r="S1238" s="141">
        <v>0</v>
      </c>
      <c r="T1238" s="142">
        <f>S1238*H1238</f>
        <v>0</v>
      </c>
      <c r="AR1238" s="143" t="s">
        <v>368</v>
      </c>
      <c r="AT1238" s="143" t="s">
        <v>277</v>
      </c>
      <c r="AU1238" s="143" t="s">
        <v>82</v>
      </c>
      <c r="AY1238" s="18" t="s">
        <v>166</v>
      </c>
      <c r="BE1238" s="144">
        <f>IF(N1238="základní",J1238,0)</f>
        <v>0</v>
      </c>
      <c r="BF1238" s="144">
        <f>IF(N1238="snížená",J1238,0)</f>
        <v>0</v>
      </c>
      <c r="BG1238" s="144">
        <f>IF(N1238="zákl. přenesená",J1238,0)</f>
        <v>0</v>
      </c>
      <c r="BH1238" s="144">
        <f>IF(N1238="sníž. přenesená",J1238,0)</f>
        <v>0</v>
      </c>
      <c r="BI1238" s="144">
        <f>IF(N1238="nulová",J1238,0)</f>
        <v>0</v>
      </c>
      <c r="BJ1238" s="18" t="s">
        <v>80</v>
      </c>
      <c r="BK1238" s="144">
        <f>ROUND(I1238*H1238,2)</f>
        <v>0</v>
      </c>
      <c r="BL1238" s="18" t="s">
        <v>283</v>
      </c>
      <c r="BM1238" s="143" t="s">
        <v>3550</v>
      </c>
    </row>
    <row r="1239" spans="2:65" s="13" customFormat="1" ht="11.25">
      <c r="B1239" s="156"/>
      <c r="D1239" s="150" t="s">
        <v>177</v>
      </c>
      <c r="F1239" s="158" t="s">
        <v>3551</v>
      </c>
      <c r="H1239" s="159">
        <v>12.384</v>
      </c>
      <c r="I1239" s="160"/>
      <c r="L1239" s="156"/>
      <c r="M1239" s="161"/>
      <c r="T1239" s="162"/>
      <c r="AT1239" s="157" t="s">
        <v>177</v>
      </c>
      <c r="AU1239" s="157" t="s">
        <v>82</v>
      </c>
      <c r="AV1239" s="13" t="s">
        <v>82</v>
      </c>
      <c r="AW1239" s="13" t="s">
        <v>4</v>
      </c>
      <c r="AX1239" s="13" t="s">
        <v>80</v>
      </c>
      <c r="AY1239" s="157" t="s">
        <v>166</v>
      </c>
    </row>
    <row r="1240" spans="2:65" s="1" customFormat="1" ht="24.2" customHeight="1">
      <c r="B1240" s="33"/>
      <c r="C1240" s="132" t="s">
        <v>1772</v>
      </c>
      <c r="D1240" s="132" t="s">
        <v>168</v>
      </c>
      <c r="E1240" s="133" t="s">
        <v>3552</v>
      </c>
      <c r="F1240" s="134" t="s">
        <v>3553</v>
      </c>
      <c r="G1240" s="135" t="s">
        <v>188</v>
      </c>
      <c r="H1240" s="136">
        <v>15.32</v>
      </c>
      <c r="I1240" s="137"/>
      <c r="J1240" s="138">
        <f>ROUND(I1240*H1240,2)</f>
        <v>0</v>
      </c>
      <c r="K1240" s="134" t="s">
        <v>172</v>
      </c>
      <c r="L1240" s="33"/>
      <c r="M1240" s="139" t="s">
        <v>19</v>
      </c>
      <c r="N1240" s="140" t="s">
        <v>43</v>
      </c>
      <c r="P1240" s="141">
        <f>O1240*H1240</f>
        <v>0</v>
      </c>
      <c r="Q1240" s="141">
        <v>4.0000000000000002E-4</v>
      </c>
      <c r="R1240" s="141">
        <f>Q1240*H1240</f>
        <v>6.1280000000000006E-3</v>
      </c>
      <c r="S1240" s="141">
        <v>0</v>
      </c>
      <c r="T1240" s="142">
        <f>S1240*H1240</f>
        <v>0</v>
      </c>
      <c r="AR1240" s="143" t="s">
        <v>283</v>
      </c>
      <c r="AT1240" s="143" t="s">
        <v>168</v>
      </c>
      <c r="AU1240" s="143" t="s">
        <v>82</v>
      </c>
      <c r="AY1240" s="18" t="s">
        <v>166</v>
      </c>
      <c r="BE1240" s="144">
        <f>IF(N1240="základní",J1240,0)</f>
        <v>0</v>
      </c>
      <c r="BF1240" s="144">
        <f>IF(N1240="snížená",J1240,0)</f>
        <v>0</v>
      </c>
      <c r="BG1240" s="144">
        <f>IF(N1240="zákl. přenesená",J1240,0)</f>
        <v>0</v>
      </c>
      <c r="BH1240" s="144">
        <f>IF(N1240="sníž. přenesená",J1240,0)</f>
        <v>0</v>
      </c>
      <c r="BI1240" s="144">
        <f>IF(N1240="nulová",J1240,0)</f>
        <v>0</v>
      </c>
      <c r="BJ1240" s="18" t="s">
        <v>80</v>
      </c>
      <c r="BK1240" s="144">
        <f>ROUND(I1240*H1240,2)</f>
        <v>0</v>
      </c>
      <c r="BL1240" s="18" t="s">
        <v>283</v>
      </c>
      <c r="BM1240" s="143" t="s">
        <v>3554</v>
      </c>
    </row>
    <row r="1241" spans="2:65" s="1" customFormat="1" ht="11.25">
      <c r="B1241" s="33"/>
      <c r="D1241" s="145" t="s">
        <v>175</v>
      </c>
      <c r="F1241" s="146" t="s">
        <v>3555</v>
      </c>
      <c r="I1241" s="147"/>
      <c r="L1241" s="33"/>
      <c r="M1241" s="148"/>
      <c r="T1241" s="54"/>
      <c r="AT1241" s="18" t="s">
        <v>175</v>
      </c>
      <c r="AU1241" s="18" t="s">
        <v>82</v>
      </c>
    </row>
    <row r="1242" spans="2:65" s="12" customFormat="1" ht="11.25">
      <c r="B1242" s="149"/>
      <c r="D1242" s="150" t="s">
        <v>177</v>
      </c>
      <c r="E1242" s="151" t="s">
        <v>19</v>
      </c>
      <c r="F1242" s="152" t="s">
        <v>2500</v>
      </c>
      <c r="H1242" s="151" t="s">
        <v>19</v>
      </c>
      <c r="I1242" s="153"/>
      <c r="L1242" s="149"/>
      <c r="M1242" s="154"/>
      <c r="T1242" s="155"/>
      <c r="AT1242" s="151" t="s">
        <v>177</v>
      </c>
      <c r="AU1242" s="151" t="s">
        <v>82</v>
      </c>
      <c r="AV1242" s="12" t="s">
        <v>80</v>
      </c>
      <c r="AW1242" s="12" t="s">
        <v>33</v>
      </c>
      <c r="AX1242" s="12" t="s">
        <v>72</v>
      </c>
      <c r="AY1242" s="151" t="s">
        <v>166</v>
      </c>
    </row>
    <row r="1243" spans="2:65" s="13" customFormat="1" ht="11.25">
      <c r="B1243" s="156"/>
      <c r="D1243" s="150" t="s">
        <v>177</v>
      </c>
      <c r="E1243" s="157" t="s">
        <v>19</v>
      </c>
      <c r="F1243" s="158" t="s">
        <v>3556</v>
      </c>
      <c r="H1243" s="159">
        <v>4.8600000000000003</v>
      </c>
      <c r="I1243" s="160"/>
      <c r="L1243" s="156"/>
      <c r="M1243" s="161"/>
      <c r="T1243" s="162"/>
      <c r="AT1243" s="157" t="s">
        <v>177</v>
      </c>
      <c r="AU1243" s="157" t="s">
        <v>82</v>
      </c>
      <c r="AV1243" s="13" t="s">
        <v>82</v>
      </c>
      <c r="AW1243" s="13" t="s">
        <v>33</v>
      </c>
      <c r="AX1243" s="13" t="s">
        <v>72</v>
      </c>
      <c r="AY1243" s="157" t="s">
        <v>166</v>
      </c>
    </row>
    <row r="1244" spans="2:65" s="12" customFormat="1" ht="11.25">
      <c r="B1244" s="149"/>
      <c r="D1244" s="150" t="s">
        <v>177</v>
      </c>
      <c r="E1244" s="151" t="s">
        <v>19</v>
      </c>
      <c r="F1244" s="152" t="s">
        <v>2750</v>
      </c>
      <c r="H1244" s="151" t="s">
        <v>19</v>
      </c>
      <c r="I1244" s="153"/>
      <c r="L1244" s="149"/>
      <c r="M1244" s="154"/>
      <c r="T1244" s="155"/>
      <c r="AT1244" s="151" t="s">
        <v>177</v>
      </c>
      <c r="AU1244" s="151" t="s">
        <v>82</v>
      </c>
      <c r="AV1244" s="12" t="s">
        <v>80</v>
      </c>
      <c r="AW1244" s="12" t="s">
        <v>33</v>
      </c>
      <c r="AX1244" s="12" t="s">
        <v>72</v>
      </c>
      <c r="AY1244" s="151" t="s">
        <v>166</v>
      </c>
    </row>
    <row r="1245" spans="2:65" s="13" customFormat="1" ht="11.25">
      <c r="B1245" s="156"/>
      <c r="D1245" s="150" t="s">
        <v>177</v>
      </c>
      <c r="E1245" s="157" t="s">
        <v>19</v>
      </c>
      <c r="F1245" s="158" t="s">
        <v>2772</v>
      </c>
      <c r="H1245" s="159">
        <v>2.16</v>
      </c>
      <c r="I1245" s="160"/>
      <c r="L1245" s="156"/>
      <c r="M1245" s="161"/>
      <c r="T1245" s="162"/>
      <c r="AT1245" s="157" t="s">
        <v>177</v>
      </c>
      <c r="AU1245" s="157" t="s">
        <v>82</v>
      </c>
      <c r="AV1245" s="13" t="s">
        <v>82</v>
      </c>
      <c r="AW1245" s="13" t="s">
        <v>33</v>
      </c>
      <c r="AX1245" s="13" t="s">
        <v>72</v>
      </c>
      <c r="AY1245" s="157" t="s">
        <v>166</v>
      </c>
    </row>
    <row r="1246" spans="2:65" s="13" customFormat="1" ht="11.25">
      <c r="B1246" s="156"/>
      <c r="D1246" s="150" t="s">
        <v>177</v>
      </c>
      <c r="E1246" s="157" t="s">
        <v>19</v>
      </c>
      <c r="F1246" s="158" t="s">
        <v>2774</v>
      </c>
      <c r="H1246" s="159">
        <v>1.98</v>
      </c>
      <c r="I1246" s="160"/>
      <c r="L1246" s="156"/>
      <c r="M1246" s="161"/>
      <c r="T1246" s="162"/>
      <c r="AT1246" s="157" t="s">
        <v>177</v>
      </c>
      <c r="AU1246" s="157" t="s">
        <v>82</v>
      </c>
      <c r="AV1246" s="13" t="s">
        <v>82</v>
      </c>
      <c r="AW1246" s="13" t="s">
        <v>33</v>
      </c>
      <c r="AX1246" s="13" t="s">
        <v>72</v>
      </c>
      <c r="AY1246" s="157" t="s">
        <v>166</v>
      </c>
    </row>
    <row r="1247" spans="2:65" s="12" customFormat="1" ht="11.25">
      <c r="B1247" s="149"/>
      <c r="D1247" s="150" t="s">
        <v>177</v>
      </c>
      <c r="E1247" s="151" t="s">
        <v>19</v>
      </c>
      <c r="F1247" s="152" t="s">
        <v>2519</v>
      </c>
      <c r="H1247" s="151" t="s">
        <v>19</v>
      </c>
      <c r="I1247" s="153"/>
      <c r="L1247" s="149"/>
      <c r="M1247" s="154"/>
      <c r="T1247" s="155"/>
      <c r="AT1247" s="151" t="s">
        <v>177</v>
      </c>
      <c r="AU1247" s="151" t="s">
        <v>82</v>
      </c>
      <c r="AV1247" s="12" t="s">
        <v>80</v>
      </c>
      <c r="AW1247" s="12" t="s">
        <v>33</v>
      </c>
      <c r="AX1247" s="12" t="s">
        <v>72</v>
      </c>
      <c r="AY1247" s="151" t="s">
        <v>166</v>
      </c>
    </row>
    <row r="1248" spans="2:65" s="13" customFormat="1" ht="11.25">
      <c r="B1248" s="156"/>
      <c r="D1248" s="150" t="s">
        <v>177</v>
      </c>
      <c r="E1248" s="157" t="s">
        <v>19</v>
      </c>
      <c r="F1248" s="158" t="s">
        <v>3557</v>
      </c>
      <c r="H1248" s="159">
        <v>4.08</v>
      </c>
      <c r="I1248" s="160"/>
      <c r="L1248" s="156"/>
      <c r="M1248" s="161"/>
      <c r="T1248" s="162"/>
      <c r="AT1248" s="157" t="s">
        <v>177</v>
      </c>
      <c r="AU1248" s="157" t="s">
        <v>82</v>
      </c>
      <c r="AV1248" s="13" t="s">
        <v>82</v>
      </c>
      <c r="AW1248" s="13" t="s">
        <v>33</v>
      </c>
      <c r="AX1248" s="13" t="s">
        <v>72</v>
      </c>
      <c r="AY1248" s="157" t="s">
        <v>166</v>
      </c>
    </row>
    <row r="1249" spans="2:65" s="12" customFormat="1" ht="11.25">
      <c r="B1249" s="149"/>
      <c r="D1249" s="150" t="s">
        <v>177</v>
      </c>
      <c r="E1249" s="151" t="s">
        <v>19</v>
      </c>
      <c r="F1249" s="152" t="s">
        <v>2759</v>
      </c>
      <c r="H1249" s="151" t="s">
        <v>19</v>
      </c>
      <c r="I1249" s="153"/>
      <c r="L1249" s="149"/>
      <c r="M1249" s="154"/>
      <c r="T1249" s="155"/>
      <c r="AT1249" s="151" t="s">
        <v>177</v>
      </c>
      <c r="AU1249" s="151" t="s">
        <v>82</v>
      </c>
      <c r="AV1249" s="12" t="s">
        <v>80</v>
      </c>
      <c r="AW1249" s="12" t="s">
        <v>33</v>
      </c>
      <c r="AX1249" s="12" t="s">
        <v>72</v>
      </c>
      <c r="AY1249" s="151" t="s">
        <v>166</v>
      </c>
    </row>
    <row r="1250" spans="2:65" s="13" customFormat="1" ht="11.25">
      <c r="B1250" s="156"/>
      <c r="D1250" s="150" t="s">
        <v>177</v>
      </c>
      <c r="E1250" s="157" t="s">
        <v>19</v>
      </c>
      <c r="F1250" s="158" t="s">
        <v>2783</v>
      </c>
      <c r="H1250" s="159">
        <v>2.2400000000000002</v>
      </c>
      <c r="I1250" s="160"/>
      <c r="L1250" s="156"/>
      <c r="M1250" s="161"/>
      <c r="T1250" s="162"/>
      <c r="AT1250" s="157" t="s">
        <v>177</v>
      </c>
      <c r="AU1250" s="157" t="s">
        <v>82</v>
      </c>
      <c r="AV1250" s="13" t="s">
        <v>82</v>
      </c>
      <c r="AW1250" s="13" t="s">
        <v>33</v>
      </c>
      <c r="AX1250" s="13" t="s">
        <v>72</v>
      </c>
      <c r="AY1250" s="157" t="s">
        <v>166</v>
      </c>
    </row>
    <row r="1251" spans="2:65" s="14" customFormat="1" ht="11.25">
      <c r="B1251" s="163"/>
      <c r="D1251" s="150" t="s">
        <v>177</v>
      </c>
      <c r="E1251" s="164" t="s">
        <v>19</v>
      </c>
      <c r="F1251" s="165" t="s">
        <v>206</v>
      </c>
      <c r="H1251" s="166">
        <v>15.32</v>
      </c>
      <c r="I1251" s="167"/>
      <c r="L1251" s="163"/>
      <c r="M1251" s="168"/>
      <c r="T1251" s="169"/>
      <c r="AT1251" s="164" t="s">
        <v>177</v>
      </c>
      <c r="AU1251" s="164" t="s">
        <v>82</v>
      </c>
      <c r="AV1251" s="14" t="s">
        <v>173</v>
      </c>
      <c r="AW1251" s="14" t="s">
        <v>33</v>
      </c>
      <c r="AX1251" s="14" t="s">
        <v>80</v>
      </c>
      <c r="AY1251" s="164" t="s">
        <v>166</v>
      </c>
    </row>
    <row r="1252" spans="2:65" s="1" customFormat="1" ht="37.9" customHeight="1">
      <c r="B1252" s="33"/>
      <c r="C1252" s="170" t="s">
        <v>1778</v>
      </c>
      <c r="D1252" s="170" t="s">
        <v>277</v>
      </c>
      <c r="E1252" s="171" t="s">
        <v>3548</v>
      </c>
      <c r="F1252" s="172" t="s">
        <v>3549</v>
      </c>
      <c r="G1252" s="173" t="s">
        <v>188</v>
      </c>
      <c r="H1252" s="174">
        <v>18.384</v>
      </c>
      <c r="I1252" s="175"/>
      <c r="J1252" s="176">
        <f>ROUND(I1252*H1252,2)</f>
        <v>0</v>
      </c>
      <c r="K1252" s="172" t="s">
        <v>172</v>
      </c>
      <c r="L1252" s="177"/>
      <c r="M1252" s="178" t="s">
        <v>19</v>
      </c>
      <c r="N1252" s="179" t="s">
        <v>43</v>
      </c>
      <c r="P1252" s="141">
        <f>O1252*H1252</f>
        <v>0</v>
      </c>
      <c r="Q1252" s="141">
        <v>4.7999999999999996E-3</v>
      </c>
      <c r="R1252" s="141">
        <f>Q1252*H1252</f>
        <v>8.8243199999999994E-2</v>
      </c>
      <c r="S1252" s="141">
        <v>0</v>
      </c>
      <c r="T1252" s="142">
        <f>S1252*H1252</f>
        <v>0</v>
      </c>
      <c r="AR1252" s="143" t="s">
        <v>368</v>
      </c>
      <c r="AT1252" s="143" t="s">
        <v>277</v>
      </c>
      <c r="AU1252" s="143" t="s">
        <v>82</v>
      </c>
      <c r="AY1252" s="18" t="s">
        <v>166</v>
      </c>
      <c r="BE1252" s="144">
        <f>IF(N1252="základní",J1252,0)</f>
        <v>0</v>
      </c>
      <c r="BF1252" s="144">
        <f>IF(N1252="snížená",J1252,0)</f>
        <v>0</v>
      </c>
      <c r="BG1252" s="144">
        <f>IF(N1252="zákl. přenesená",J1252,0)</f>
        <v>0</v>
      </c>
      <c r="BH1252" s="144">
        <f>IF(N1252="sníž. přenesená",J1252,0)</f>
        <v>0</v>
      </c>
      <c r="BI1252" s="144">
        <f>IF(N1252="nulová",J1252,0)</f>
        <v>0</v>
      </c>
      <c r="BJ1252" s="18" t="s">
        <v>80</v>
      </c>
      <c r="BK1252" s="144">
        <f>ROUND(I1252*H1252,2)</f>
        <v>0</v>
      </c>
      <c r="BL1252" s="18" t="s">
        <v>283</v>
      </c>
      <c r="BM1252" s="143" t="s">
        <v>3558</v>
      </c>
    </row>
    <row r="1253" spans="2:65" s="13" customFormat="1" ht="11.25">
      <c r="B1253" s="156"/>
      <c r="D1253" s="150" t="s">
        <v>177</v>
      </c>
      <c r="F1253" s="158" t="s">
        <v>3559</v>
      </c>
      <c r="H1253" s="159">
        <v>18.384</v>
      </c>
      <c r="I1253" s="160"/>
      <c r="L1253" s="156"/>
      <c r="M1253" s="161"/>
      <c r="T1253" s="162"/>
      <c r="AT1253" s="157" t="s">
        <v>177</v>
      </c>
      <c r="AU1253" s="157" t="s">
        <v>82</v>
      </c>
      <c r="AV1253" s="13" t="s">
        <v>82</v>
      </c>
      <c r="AW1253" s="13" t="s">
        <v>4</v>
      </c>
      <c r="AX1253" s="13" t="s">
        <v>80</v>
      </c>
      <c r="AY1253" s="157" t="s">
        <v>166</v>
      </c>
    </row>
    <row r="1254" spans="2:65" s="1" customFormat="1" ht="49.15" customHeight="1">
      <c r="B1254" s="33"/>
      <c r="C1254" s="132" t="s">
        <v>1783</v>
      </c>
      <c r="D1254" s="132" t="s">
        <v>168</v>
      </c>
      <c r="E1254" s="133" t="s">
        <v>3560</v>
      </c>
      <c r="F1254" s="134" t="s">
        <v>3561</v>
      </c>
      <c r="G1254" s="135" t="s">
        <v>341</v>
      </c>
      <c r="H1254" s="136">
        <v>0.245</v>
      </c>
      <c r="I1254" s="137"/>
      <c r="J1254" s="138">
        <f>ROUND(I1254*H1254,2)</f>
        <v>0</v>
      </c>
      <c r="K1254" s="134" t="s">
        <v>172</v>
      </c>
      <c r="L1254" s="33"/>
      <c r="M1254" s="139" t="s">
        <v>19</v>
      </c>
      <c r="N1254" s="140" t="s">
        <v>43</v>
      </c>
      <c r="P1254" s="141">
        <f>O1254*H1254</f>
        <v>0</v>
      </c>
      <c r="Q1254" s="141">
        <v>0</v>
      </c>
      <c r="R1254" s="141">
        <f>Q1254*H1254</f>
        <v>0</v>
      </c>
      <c r="S1254" s="141">
        <v>0</v>
      </c>
      <c r="T1254" s="142">
        <f>S1254*H1254</f>
        <v>0</v>
      </c>
      <c r="AR1254" s="143" t="s">
        <v>283</v>
      </c>
      <c r="AT1254" s="143" t="s">
        <v>168</v>
      </c>
      <c r="AU1254" s="143" t="s">
        <v>82</v>
      </c>
      <c r="AY1254" s="18" t="s">
        <v>166</v>
      </c>
      <c r="BE1254" s="144">
        <f>IF(N1254="základní",J1254,0)</f>
        <v>0</v>
      </c>
      <c r="BF1254" s="144">
        <f>IF(N1254="snížená",J1254,0)</f>
        <v>0</v>
      </c>
      <c r="BG1254" s="144">
        <f>IF(N1254="zákl. přenesená",J1254,0)</f>
        <v>0</v>
      </c>
      <c r="BH1254" s="144">
        <f>IF(N1254="sníž. přenesená",J1254,0)</f>
        <v>0</v>
      </c>
      <c r="BI1254" s="144">
        <f>IF(N1254="nulová",J1254,0)</f>
        <v>0</v>
      </c>
      <c r="BJ1254" s="18" t="s">
        <v>80</v>
      </c>
      <c r="BK1254" s="144">
        <f>ROUND(I1254*H1254,2)</f>
        <v>0</v>
      </c>
      <c r="BL1254" s="18" t="s">
        <v>283</v>
      </c>
      <c r="BM1254" s="143" t="s">
        <v>3562</v>
      </c>
    </row>
    <row r="1255" spans="2:65" s="1" customFormat="1" ht="11.25">
      <c r="B1255" s="33"/>
      <c r="D1255" s="145" t="s">
        <v>175</v>
      </c>
      <c r="F1255" s="146" t="s">
        <v>3563</v>
      </c>
      <c r="I1255" s="147"/>
      <c r="L1255" s="33"/>
      <c r="M1255" s="148"/>
      <c r="T1255" s="54"/>
      <c r="AT1255" s="18" t="s">
        <v>175</v>
      </c>
      <c r="AU1255" s="18" t="s">
        <v>82</v>
      </c>
    </row>
    <row r="1256" spans="2:65" s="11" customFormat="1" ht="22.9" customHeight="1">
      <c r="B1256" s="120"/>
      <c r="D1256" s="121" t="s">
        <v>71</v>
      </c>
      <c r="E1256" s="130" t="s">
        <v>1913</v>
      </c>
      <c r="F1256" s="130" t="s">
        <v>1914</v>
      </c>
      <c r="I1256" s="123"/>
      <c r="J1256" s="131">
        <f>BK1256</f>
        <v>0</v>
      </c>
      <c r="L1256" s="120"/>
      <c r="M1256" s="125"/>
      <c r="P1256" s="126">
        <f>SUM(P1257:P1260)</f>
        <v>0</v>
      </c>
      <c r="R1256" s="126">
        <f>SUM(R1257:R1260)</f>
        <v>6.0000000000000001E-3</v>
      </c>
      <c r="T1256" s="127">
        <f>SUM(T1257:T1260)</f>
        <v>0</v>
      </c>
      <c r="AR1256" s="121" t="s">
        <v>82</v>
      </c>
      <c r="AT1256" s="128" t="s">
        <v>71</v>
      </c>
      <c r="AU1256" s="128" t="s">
        <v>80</v>
      </c>
      <c r="AY1256" s="121" t="s">
        <v>166</v>
      </c>
      <c r="BK1256" s="129">
        <f>SUM(BK1257:BK1260)</f>
        <v>0</v>
      </c>
    </row>
    <row r="1257" spans="2:65" s="1" customFormat="1" ht="24.2" customHeight="1">
      <c r="B1257" s="33"/>
      <c r="C1257" s="132" t="s">
        <v>1789</v>
      </c>
      <c r="D1257" s="132" t="s">
        <v>168</v>
      </c>
      <c r="E1257" s="133" t="s">
        <v>3564</v>
      </c>
      <c r="F1257" s="134" t="s">
        <v>3565</v>
      </c>
      <c r="G1257" s="135" t="s">
        <v>307</v>
      </c>
      <c r="H1257" s="136">
        <v>4</v>
      </c>
      <c r="I1257" s="137"/>
      <c r="J1257" s="138">
        <f>ROUND(I1257*H1257,2)</f>
        <v>0</v>
      </c>
      <c r="K1257" s="134" t="s">
        <v>172</v>
      </c>
      <c r="L1257" s="33"/>
      <c r="M1257" s="139" t="s">
        <v>19</v>
      </c>
      <c r="N1257" s="140" t="s">
        <v>43</v>
      </c>
      <c r="P1257" s="141">
        <f>O1257*H1257</f>
        <v>0</v>
      </c>
      <c r="Q1257" s="141">
        <v>1.5E-3</v>
      </c>
      <c r="R1257" s="141">
        <f>Q1257*H1257</f>
        <v>6.0000000000000001E-3</v>
      </c>
      <c r="S1257" s="141">
        <v>0</v>
      </c>
      <c r="T1257" s="142">
        <f>S1257*H1257</f>
        <v>0</v>
      </c>
      <c r="AR1257" s="143" t="s">
        <v>283</v>
      </c>
      <c r="AT1257" s="143" t="s">
        <v>168</v>
      </c>
      <c r="AU1257" s="143" t="s">
        <v>82</v>
      </c>
      <c r="AY1257" s="18" t="s">
        <v>166</v>
      </c>
      <c r="BE1257" s="144">
        <f>IF(N1257="základní",J1257,0)</f>
        <v>0</v>
      </c>
      <c r="BF1257" s="144">
        <f>IF(N1257="snížená",J1257,0)</f>
        <v>0</v>
      </c>
      <c r="BG1257" s="144">
        <f>IF(N1257="zákl. přenesená",J1257,0)</f>
        <v>0</v>
      </c>
      <c r="BH1257" s="144">
        <f>IF(N1257="sníž. přenesená",J1257,0)</f>
        <v>0</v>
      </c>
      <c r="BI1257" s="144">
        <f>IF(N1257="nulová",J1257,0)</f>
        <v>0</v>
      </c>
      <c r="BJ1257" s="18" t="s">
        <v>80</v>
      </c>
      <c r="BK1257" s="144">
        <f>ROUND(I1257*H1257,2)</f>
        <v>0</v>
      </c>
      <c r="BL1257" s="18" t="s">
        <v>283</v>
      </c>
      <c r="BM1257" s="143" t="s">
        <v>3566</v>
      </c>
    </row>
    <row r="1258" spans="2:65" s="1" customFormat="1" ht="11.25">
      <c r="B1258" s="33"/>
      <c r="D1258" s="145" t="s">
        <v>175</v>
      </c>
      <c r="F1258" s="146" t="s">
        <v>3567</v>
      </c>
      <c r="I1258" s="147"/>
      <c r="L1258" s="33"/>
      <c r="M1258" s="148"/>
      <c r="T1258" s="54"/>
      <c r="AT1258" s="18" t="s">
        <v>175</v>
      </c>
      <c r="AU1258" s="18" t="s">
        <v>82</v>
      </c>
    </row>
    <row r="1259" spans="2:65" s="12" customFormat="1" ht="11.25">
      <c r="B1259" s="149"/>
      <c r="D1259" s="150" t="s">
        <v>177</v>
      </c>
      <c r="E1259" s="151" t="s">
        <v>19</v>
      </c>
      <c r="F1259" s="152" t="s">
        <v>2714</v>
      </c>
      <c r="H1259" s="151" t="s">
        <v>19</v>
      </c>
      <c r="I1259" s="153"/>
      <c r="L1259" s="149"/>
      <c r="M1259" s="154"/>
      <c r="T1259" s="155"/>
      <c r="AT1259" s="151" t="s">
        <v>177</v>
      </c>
      <c r="AU1259" s="151" t="s">
        <v>82</v>
      </c>
      <c r="AV1259" s="12" t="s">
        <v>80</v>
      </c>
      <c r="AW1259" s="12" t="s">
        <v>33</v>
      </c>
      <c r="AX1259" s="12" t="s">
        <v>72</v>
      </c>
      <c r="AY1259" s="151" t="s">
        <v>166</v>
      </c>
    </row>
    <row r="1260" spans="2:65" s="13" customFormat="1" ht="11.25">
      <c r="B1260" s="156"/>
      <c r="D1260" s="150" t="s">
        <v>177</v>
      </c>
      <c r="E1260" s="157" t="s">
        <v>19</v>
      </c>
      <c r="F1260" s="158" t="s">
        <v>173</v>
      </c>
      <c r="H1260" s="159">
        <v>4</v>
      </c>
      <c r="I1260" s="160"/>
      <c r="L1260" s="156"/>
      <c r="M1260" s="161"/>
      <c r="T1260" s="162"/>
      <c r="AT1260" s="157" t="s">
        <v>177</v>
      </c>
      <c r="AU1260" s="157" t="s">
        <v>82</v>
      </c>
      <c r="AV1260" s="13" t="s">
        <v>82</v>
      </c>
      <c r="AW1260" s="13" t="s">
        <v>33</v>
      </c>
      <c r="AX1260" s="13" t="s">
        <v>80</v>
      </c>
      <c r="AY1260" s="157" t="s">
        <v>166</v>
      </c>
    </row>
    <row r="1261" spans="2:65" s="11" customFormat="1" ht="22.9" customHeight="1">
      <c r="B1261" s="120"/>
      <c r="D1261" s="121" t="s">
        <v>71</v>
      </c>
      <c r="E1261" s="130" t="s">
        <v>3568</v>
      </c>
      <c r="F1261" s="130" t="s">
        <v>3569</v>
      </c>
      <c r="I1261" s="123"/>
      <c r="J1261" s="131">
        <f>BK1261</f>
        <v>0</v>
      </c>
      <c r="L1261" s="120"/>
      <c r="M1261" s="125"/>
      <c r="P1261" s="126">
        <f>SUM(P1262:P1275)</f>
        <v>0</v>
      </c>
      <c r="R1261" s="126">
        <f>SUM(R1262:R1275)</f>
        <v>1.09E-3</v>
      </c>
      <c r="T1261" s="127">
        <f>SUM(T1262:T1275)</f>
        <v>0</v>
      </c>
      <c r="AR1261" s="121" t="s">
        <v>82</v>
      </c>
      <c r="AT1261" s="128" t="s">
        <v>71</v>
      </c>
      <c r="AU1261" s="128" t="s">
        <v>80</v>
      </c>
      <c r="AY1261" s="121" t="s">
        <v>166</v>
      </c>
      <c r="BK1261" s="129">
        <f>SUM(BK1262:BK1275)</f>
        <v>0</v>
      </c>
    </row>
    <row r="1262" spans="2:65" s="1" customFormat="1" ht="24.2" customHeight="1">
      <c r="B1262" s="33"/>
      <c r="C1262" s="132" t="s">
        <v>1794</v>
      </c>
      <c r="D1262" s="132" t="s">
        <v>168</v>
      </c>
      <c r="E1262" s="133" t="s">
        <v>3570</v>
      </c>
      <c r="F1262" s="134" t="s">
        <v>3571</v>
      </c>
      <c r="G1262" s="135" t="s">
        <v>307</v>
      </c>
      <c r="H1262" s="136">
        <v>2</v>
      </c>
      <c r="I1262" s="137"/>
      <c r="J1262" s="138">
        <f>ROUND(I1262*H1262,2)</f>
        <v>0</v>
      </c>
      <c r="K1262" s="134" t="s">
        <v>172</v>
      </c>
      <c r="L1262" s="33"/>
      <c r="M1262" s="139" t="s">
        <v>19</v>
      </c>
      <c r="N1262" s="140" t="s">
        <v>43</v>
      </c>
      <c r="P1262" s="141">
        <f>O1262*H1262</f>
        <v>0</v>
      </c>
      <c r="Q1262" s="141">
        <v>5.0000000000000001E-4</v>
      </c>
      <c r="R1262" s="141">
        <f>Q1262*H1262</f>
        <v>1E-3</v>
      </c>
      <c r="S1262" s="141">
        <v>0</v>
      </c>
      <c r="T1262" s="142">
        <f>S1262*H1262</f>
        <v>0</v>
      </c>
      <c r="AR1262" s="143" t="s">
        <v>283</v>
      </c>
      <c r="AT1262" s="143" t="s">
        <v>168</v>
      </c>
      <c r="AU1262" s="143" t="s">
        <v>82</v>
      </c>
      <c r="AY1262" s="18" t="s">
        <v>166</v>
      </c>
      <c r="BE1262" s="144">
        <f>IF(N1262="základní",J1262,0)</f>
        <v>0</v>
      </c>
      <c r="BF1262" s="144">
        <f>IF(N1262="snížená",J1262,0)</f>
        <v>0</v>
      </c>
      <c r="BG1262" s="144">
        <f>IF(N1262="zákl. přenesená",J1262,0)</f>
        <v>0</v>
      </c>
      <c r="BH1262" s="144">
        <f>IF(N1262="sníž. přenesená",J1262,0)</f>
        <v>0</v>
      </c>
      <c r="BI1262" s="144">
        <f>IF(N1262="nulová",J1262,0)</f>
        <v>0</v>
      </c>
      <c r="BJ1262" s="18" t="s">
        <v>80</v>
      </c>
      <c r="BK1262" s="144">
        <f>ROUND(I1262*H1262,2)</f>
        <v>0</v>
      </c>
      <c r="BL1262" s="18" t="s">
        <v>283</v>
      </c>
      <c r="BM1262" s="143" t="s">
        <v>3572</v>
      </c>
    </row>
    <row r="1263" spans="2:65" s="1" customFormat="1" ht="11.25">
      <c r="B1263" s="33"/>
      <c r="D1263" s="145" t="s">
        <v>175</v>
      </c>
      <c r="F1263" s="146" t="s">
        <v>3573</v>
      </c>
      <c r="I1263" s="147"/>
      <c r="L1263" s="33"/>
      <c r="M1263" s="148"/>
      <c r="T1263" s="54"/>
      <c r="AT1263" s="18" t="s">
        <v>175</v>
      </c>
      <c r="AU1263" s="18" t="s">
        <v>82</v>
      </c>
    </row>
    <row r="1264" spans="2:65" s="12" customFormat="1" ht="11.25">
      <c r="B1264" s="149"/>
      <c r="D1264" s="150" t="s">
        <v>177</v>
      </c>
      <c r="E1264" s="151" t="s">
        <v>19</v>
      </c>
      <c r="F1264" s="152" t="s">
        <v>2999</v>
      </c>
      <c r="H1264" s="151" t="s">
        <v>19</v>
      </c>
      <c r="I1264" s="153"/>
      <c r="L1264" s="149"/>
      <c r="M1264" s="154"/>
      <c r="T1264" s="155"/>
      <c r="AT1264" s="151" t="s">
        <v>177</v>
      </c>
      <c r="AU1264" s="151" t="s">
        <v>82</v>
      </c>
      <c r="AV1264" s="12" t="s">
        <v>80</v>
      </c>
      <c r="AW1264" s="12" t="s">
        <v>33</v>
      </c>
      <c r="AX1264" s="12" t="s">
        <v>72</v>
      </c>
      <c r="AY1264" s="151" t="s">
        <v>166</v>
      </c>
    </row>
    <row r="1265" spans="2:65" s="12" customFormat="1" ht="11.25">
      <c r="B1265" s="149"/>
      <c r="D1265" s="150" t="s">
        <v>177</v>
      </c>
      <c r="E1265" s="151" t="s">
        <v>19</v>
      </c>
      <c r="F1265" s="152" t="s">
        <v>3030</v>
      </c>
      <c r="H1265" s="151" t="s">
        <v>19</v>
      </c>
      <c r="I1265" s="153"/>
      <c r="L1265" s="149"/>
      <c r="M1265" s="154"/>
      <c r="T1265" s="155"/>
      <c r="AT1265" s="151" t="s">
        <v>177</v>
      </c>
      <c r="AU1265" s="151" t="s">
        <v>82</v>
      </c>
      <c r="AV1265" s="12" t="s">
        <v>80</v>
      </c>
      <c r="AW1265" s="12" t="s">
        <v>33</v>
      </c>
      <c r="AX1265" s="12" t="s">
        <v>72</v>
      </c>
      <c r="AY1265" s="151" t="s">
        <v>166</v>
      </c>
    </row>
    <row r="1266" spans="2:65" s="13" customFormat="1" ht="11.25">
      <c r="B1266" s="156"/>
      <c r="D1266" s="150" t="s">
        <v>177</v>
      </c>
      <c r="E1266" s="157" t="s">
        <v>19</v>
      </c>
      <c r="F1266" s="158" t="s">
        <v>80</v>
      </c>
      <c r="H1266" s="159">
        <v>1</v>
      </c>
      <c r="I1266" s="160"/>
      <c r="L1266" s="156"/>
      <c r="M1266" s="161"/>
      <c r="T1266" s="162"/>
      <c r="AT1266" s="157" t="s">
        <v>177</v>
      </c>
      <c r="AU1266" s="157" t="s">
        <v>82</v>
      </c>
      <c r="AV1266" s="13" t="s">
        <v>82</v>
      </c>
      <c r="AW1266" s="13" t="s">
        <v>33</v>
      </c>
      <c r="AX1266" s="13" t="s">
        <v>72</v>
      </c>
      <c r="AY1266" s="157" t="s">
        <v>166</v>
      </c>
    </row>
    <row r="1267" spans="2:65" s="12" customFormat="1" ht="11.25">
      <c r="B1267" s="149"/>
      <c r="D1267" s="150" t="s">
        <v>177</v>
      </c>
      <c r="E1267" s="151" t="s">
        <v>19</v>
      </c>
      <c r="F1267" s="152" t="s">
        <v>3000</v>
      </c>
      <c r="H1267" s="151" t="s">
        <v>19</v>
      </c>
      <c r="I1267" s="153"/>
      <c r="L1267" s="149"/>
      <c r="M1267" s="154"/>
      <c r="T1267" s="155"/>
      <c r="AT1267" s="151" t="s">
        <v>177</v>
      </c>
      <c r="AU1267" s="151" t="s">
        <v>82</v>
      </c>
      <c r="AV1267" s="12" t="s">
        <v>80</v>
      </c>
      <c r="AW1267" s="12" t="s">
        <v>33</v>
      </c>
      <c r="AX1267" s="12" t="s">
        <v>72</v>
      </c>
      <c r="AY1267" s="151" t="s">
        <v>166</v>
      </c>
    </row>
    <row r="1268" spans="2:65" s="13" customFormat="1" ht="11.25">
      <c r="B1268" s="156"/>
      <c r="D1268" s="150" t="s">
        <v>177</v>
      </c>
      <c r="E1268" s="157" t="s">
        <v>19</v>
      </c>
      <c r="F1268" s="158" t="s">
        <v>80</v>
      </c>
      <c r="H1268" s="159">
        <v>1</v>
      </c>
      <c r="I1268" s="160"/>
      <c r="L1268" s="156"/>
      <c r="M1268" s="161"/>
      <c r="T1268" s="162"/>
      <c r="AT1268" s="157" t="s">
        <v>177</v>
      </c>
      <c r="AU1268" s="157" t="s">
        <v>82</v>
      </c>
      <c r="AV1268" s="13" t="s">
        <v>82</v>
      </c>
      <c r="AW1268" s="13" t="s">
        <v>33</v>
      </c>
      <c r="AX1268" s="13" t="s">
        <v>72</v>
      </c>
      <c r="AY1268" s="157" t="s">
        <v>166</v>
      </c>
    </row>
    <row r="1269" spans="2:65" s="14" customFormat="1" ht="11.25">
      <c r="B1269" s="163"/>
      <c r="D1269" s="150" t="s">
        <v>177</v>
      </c>
      <c r="E1269" s="164" t="s">
        <v>19</v>
      </c>
      <c r="F1269" s="165" t="s">
        <v>206</v>
      </c>
      <c r="H1269" s="166">
        <v>2</v>
      </c>
      <c r="I1269" s="167"/>
      <c r="L1269" s="163"/>
      <c r="M1269" s="168"/>
      <c r="T1269" s="169"/>
      <c r="AT1269" s="164" t="s">
        <v>177</v>
      </c>
      <c r="AU1269" s="164" t="s">
        <v>82</v>
      </c>
      <c r="AV1269" s="14" t="s">
        <v>173</v>
      </c>
      <c r="AW1269" s="14" t="s">
        <v>33</v>
      </c>
      <c r="AX1269" s="14" t="s">
        <v>80</v>
      </c>
      <c r="AY1269" s="164" t="s">
        <v>166</v>
      </c>
    </row>
    <row r="1270" spans="2:65" s="12" customFormat="1" ht="11.25">
      <c r="B1270" s="149"/>
      <c r="D1270" s="150" t="s">
        <v>177</v>
      </c>
      <c r="E1270" s="151" t="s">
        <v>19</v>
      </c>
      <c r="F1270" s="152" t="s">
        <v>3574</v>
      </c>
      <c r="H1270" s="151" t="s">
        <v>19</v>
      </c>
      <c r="I1270" s="153"/>
      <c r="L1270" s="149"/>
      <c r="M1270" s="154"/>
      <c r="T1270" s="155"/>
      <c r="AT1270" s="151" t="s">
        <v>177</v>
      </c>
      <c r="AU1270" s="151" t="s">
        <v>82</v>
      </c>
      <c r="AV1270" s="12" t="s">
        <v>80</v>
      </c>
      <c r="AW1270" s="12" t="s">
        <v>33</v>
      </c>
      <c r="AX1270" s="12" t="s">
        <v>72</v>
      </c>
      <c r="AY1270" s="151" t="s">
        <v>166</v>
      </c>
    </row>
    <row r="1271" spans="2:65" s="1" customFormat="1" ht="24.2" customHeight="1">
      <c r="B1271" s="33"/>
      <c r="C1271" s="132" t="s">
        <v>1799</v>
      </c>
      <c r="D1271" s="132" t="s">
        <v>168</v>
      </c>
      <c r="E1271" s="133" t="s">
        <v>3575</v>
      </c>
      <c r="F1271" s="134" t="s">
        <v>3576</v>
      </c>
      <c r="G1271" s="135" t="s">
        <v>1163</v>
      </c>
      <c r="H1271" s="136">
        <v>1</v>
      </c>
      <c r="I1271" s="137"/>
      <c r="J1271" s="138">
        <f>ROUND(I1271*H1271,2)</f>
        <v>0</v>
      </c>
      <c r="K1271" s="134" t="s">
        <v>19</v>
      </c>
      <c r="L1271" s="33"/>
      <c r="M1271" s="139" t="s">
        <v>19</v>
      </c>
      <c r="N1271" s="140" t="s">
        <v>43</v>
      </c>
      <c r="P1271" s="141">
        <f>O1271*H1271</f>
        <v>0</v>
      </c>
      <c r="Q1271" s="141">
        <v>9.0000000000000006E-5</v>
      </c>
      <c r="R1271" s="141">
        <f>Q1271*H1271</f>
        <v>9.0000000000000006E-5</v>
      </c>
      <c r="S1271" s="141">
        <v>0</v>
      </c>
      <c r="T1271" s="142">
        <f>S1271*H1271</f>
        <v>0</v>
      </c>
      <c r="AR1271" s="143" t="s">
        <v>283</v>
      </c>
      <c r="AT1271" s="143" t="s">
        <v>168</v>
      </c>
      <c r="AU1271" s="143" t="s">
        <v>82</v>
      </c>
      <c r="AY1271" s="18" t="s">
        <v>166</v>
      </c>
      <c r="BE1271" s="144">
        <f>IF(N1271="základní",J1271,0)</f>
        <v>0</v>
      </c>
      <c r="BF1271" s="144">
        <f>IF(N1271="snížená",J1271,0)</f>
        <v>0</v>
      </c>
      <c r="BG1271" s="144">
        <f>IF(N1271="zákl. přenesená",J1271,0)</f>
        <v>0</v>
      </c>
      <c r="BH1271" s="144">
        <f>IF(N1271="sníž. přenesená",J1271,0)</f>
        <v>0</v>
      </c>
      <c r="BI1271" s="144">
        <f>IF(N1271="nulová",J1271,0)</f>
        <v>0</v>
      </c>
      <c r="BJ1271" s="18" t="s">
        <v>80</v>
      </c>
      <c r="BK1271" s="144">
        <f>ROUND(I1271*H1271,2)</f>
        <v>0</v>
      </c>
      <c r="BL1271" s="18" t="s">
        <v>283</v>
      </c>
      <c r="BM1271" s="143" t="s">
        <v>3577</v>
      </c>
    </row>
    <row r="1272" spans="2:65" s="12" customFormat="1" ht="11.25">
      <c r="B1272" s="149"/>
      <c r="D1272" s="150" t="s">
        <v>177</v>
      </c>
      <c r="E1272" s="151" t="s">
        <v>19</v>
      </c>
      <c r="F1272" s="152" t="s">
        <v>2999</v>
      </c>
      <c r="H1272" s="151" t="s">
        <v>19</v>
      </c>
      <c r="I1272" s="153"/>
      <c r="L1272" s="149"/>
      <c r="M1272" s="154"/>
      <c r="T1272" s="155"/>
      <c r="AT1272" s="151" t="s">
        <v>177</v>
      </c>
      <c r="AU1272" s="151" t="s">
        <v>82</v>
      </c>
      <c r="AV1272" s="12" t="s">
        <v>80</v>
      </c>
      <c r="AW1272" s="12" t="s">
        <v>33</v>
      </c>
      <c r="AX1272" s="12" t="s">
        <v>72</v>
      </c>
      <c r="AY1272" s="151" t="s">
        <v>166</v>
      </c>
    </row>
    <row r="1273" spans="2:65" s="12" customFormat="1" ht="11.25">
      <c r="B1273" s="149"/>
      <c r="D1273" s="150" t="s">
        <v>177</v>
      </c>
      <c r="E1273" s="151" t="s">
        <v>19</v>
      </c>
      <c r="F1273" s="152" t="s">
        <v>3030</v>
      </c>
      <c r="H1273" s="151" t="s">
        <v>19</v>
      </c>
      <c r="I1273" s="153"/>
      <c r="L1273" s="149"/>
      <c r="M1273" s="154"/>
      <c r="T1273" s="155"/>
      <c r="AT1273" s="151" t="s">
        <v>177</v>
      </c>
      <c r="AU1273" s="151" t="s">
        <v>82</v>
      </c>
      <c r="AV1273" s="12" t="s">
        <v>80</v>
      </c>
      <c r="AW1273" s="12" t="s">
        <v>33</v>
      </c>
      <c r="AX1273" s="12" t="s">
        <v>72</v>
      </c>
      <c r="AY1273" s="151" t="s">
        <v>166</v>
      </c>
    </row>
    <row r="1274" spans="2:65" s="12" customFormat="1" ht="22.5">
      <c r="B1274" s="149"/>
      <c r="D1274" s="150" t="s">
        <v>177</v>
      </c>
      <c r="E1274" s="151" t="s">
        <v>19</v>
      </c>
      <c r="F1274" s="152" t="s">
        <v>3578</v>
      </c>
      <c r="H1274" s="151" t="s">
        <v>19</v>
      </c>
      <c r="I1274" s="153"/>
      <c r="L1274" s="149"/>
      <c r="M1274" s="154"/>
      <c r="T1274" s="155"/>
      <c r="AT1274" s="151" t="s">
        <v>177</v>
      </c>
      <c r="AU1274" s="151" t="s">
        <v>82</v>
      </c>
      <c r="AV1274" s="12" t="s">
        <v>80</v>
      </c>
      <c r="AW1274" s="12" t="s">
        <v>33</v>
      </c>
      <c r="AX1274" s="12" t="s">
        <v>72</v>
      </c>
      <c r="AY1274" s="151" t="s">
        <v>166</v>
      </c>
    </row>
    <row r="1275" spans="2:65" s="13" customFormat="1" ht="11.25">
      <c r="B1275" s="156"/>
      <c r="D1275" s="150" t="s">
        <v>177</v>
      </c>
      <c r="E1275" s="157" t="s">
        <v>19</v>
      </c>
      <c r="F1275" s="158" t="s">
        <v>80</v>
      </c>
      <c r="H1275" s="159">
        <v>1</v>
      </c>
      <c r="I1275" s="160"/>
      <c r="L1275" s="156"/>
      <c r="M1275" s="161"/>
      <c r="T1275" s="162"/>
      <c r="AT1275" s="157" t="s">
        <v>177</v>
      </c>
      <c r="AU1275" s="157" t="s">
        <v>82</v>
      </c>
      <c r="AV1275" s="13" t="s">
        <v>82</v>
      </c>
      <c r="AW1275" s="13" t="s">
        <v>33</v>
      </c>
      <c r="AX1275" s="13" t="s">
        <v>80</v>
      </c>
      <c r="AY1275" s="157" t="s">
        <v>166</v>
      </c>
    </row>
    <row r="1276" spans="2:65" s="11" customFormat="1" ht="22.9" customHeight="1">
      <c r="B1276" s="120"/>
      <c r="D1276" s="121" t="s">
        <v>71</v>
      </c>
      <c r="E1276" s="130" t="s">
        <v>2168</v>
      </c>
      <c r="F1276" s="130" t="s">
        <v>2169</v>
      </c>
      <c r="I1276" s="123"/>
      <c r="J1276" s="131">
        <f>BK1276</f>
        <v>0</v>
      </c>
      <c r="L1276" s="120"/>
      <c r="M1276" s="125"/>
      <c r="P1276" s="126">
        <f>SUM(P1277:P1295)</f>
        <v>0</v>
      </c>
      <c r="R1276" s="126">
        <f>SUM(R1277:R1295)</f>
        <v>6.3239999999999991E-2</v>
      </c>
      <c r="T1276" s="127">
        <f>SUM(T1277:T1295)</f>
        <v>0</v>
      </c>
      <c r="AR1276" s="121" t="s">
        <v>82</v>
      </c>
      <c r="AT1276" s="128" t="s">
        <v>71</v>
      </c>
      <c r="AU1276" s="128" t="s">
        <v>80</v>
      </c>
      <c r="AY1276" s="121" t="s">
        <v>166</v>
      </c>
      <c r="BK1276" s="129">
        <f>SUM(BK1277:BK1295)</f>
        <v>0</v>
      </c>
    </row>
    <row r="1277" spans="2:65" s="1" customFormat="1" ht="33" customHeight="1">
      <c r="B1277" s="33"/>
      <c r="C1277" s="132" t="s">
        <v>1804</v>
      </c>
      <c r="D1277" s="132" t="s">
        <v>168</v>
      </c>
      <c r="E1277" s="133" t="s">
        <v>3579</v>
      </c>
      <c r="F1277" s="134" t="s">
        <v>3580</v>
      </c>
      <c r="G1277" s="135" t="s">
        <v>458</v>
      </c>
      <c r="H1277" s="136">
        <v>11.3</v>
      </c>
      <c r="I1277" s="137"/>
      <c r="J1277" s="138">
        <f>ROUND(I1277*H1277,2)</f>
        <v>0</v>
      </c>
      <c r="K1277" s="134" t="s">
        <v>172</v>
      </c>
      <c r="L1277" s="33"/>
      <c r="M1277" s="139" t="s">
        <v>19</v>
      </c>
      <c r="N1277" s="140" t="s">
        <v>43</v>
      </c>
      <c r="P1277" s="141">
        <f>O1277*H1277</f>
        <v>0</v>
      </c>
      <c r="Q1277" s="141">
        <v>0</v>
      </c>
      <c r="R1277" s="141">
        <f>Q1277*H1277</f>
        <v>0</v>
      </c>
      <c r="S1277" s="141">
        <v>0</v>
      </c>
      <c r="T1277" s="142">
        <f>S1277*H1277</f>
        <v>0</v>
      </c>
      <c r="AR1277" s="143" t="s">
        <v>283</v>
      </c>
      <c r="AT1277" s="143" t="s">
        <v>168</v>
      </c>
      <c r="AU1277" s="143" t="s">
        <v>82</v>
      </c>
      <c r="AY1277" s="18" t="s">
        <v>166</v>
      </c>
      <c r="BE1277" s="144">
        <f>IF(N1277="základní",J1277,0)</f>
        <v>0</v>
      </c>
      <c r="BF1277" s="144">
        <f>IF(N1277="snížená",J1277,0)</f>
        <v>0</v>
      </c>
      <c r="BG1277" s="144">
        <f>IF(N1277="zákl. přenesená",J1277,0)</f>
        <v>0</v>
      </c>
      <c r="BH1277" s="144">
        <f>IF(N1277="sníž. přenesená",J1277,0)</f>
        <v>0</v>
      </c>
      <c r="BI1277" s="144">
        <f>IF(N1277="nulová",J1277,0)</f>
        <v>0</v>
      </c>
      <c r="BJ1277" s="18" t="s">
        <v>80</v>
      </c>
      <c r="BK1277" s="144">
        <f>ROUND(I1277*H1277,2)</f>
        <v>0</v>
      </c>
      <c r="BL1277" s="18" t="s">
        <v>283</v>
      </c>
      <c r="BM1277" s="143" t="s">
        <v>3581</v>
      </c>
    </row>
    <row r="1278" spans="2:65" s="1" customFormat="1" ht="11.25">
      <c r="B1278" s="33"/>
      <c r="D1278" s="145" t="s">
        <v>175</v>
      </c>
      <c r="F1278" s="146" t="s">
        <v>3582</v>
      </c>
      <c r="I1278" s="147"/>
      <c r="L1278" s="33"/>
      <c r="M1278" s="148"/>
      <c r="T1278" s="54"/>
      <c r="AT1278" s="18" t="s">
        <v>175</v>
      </c>
      <c r="AU1278" s="18" t="s">
        <v>82</v>
      </c>
    </row>
    <row r="1279" spans="2:65" s="12" customFormat="1" ht="11.25">
      <c r="B1279" s="149"/>
      <c r="D1279" s="150" t="s">
        <v>177</v>
      </c>
      <c r="E1279" s="151" t="s">
        <v>19</v>
      </c>
      <c r="F1279" s="152" t="s">
        <v>2500</v>
      </c>
      <c r="H1279" s="151" t="s">
        <v>19</v>
      </c>
      <c r="I1279" s="153"/>
      <c r="L1279" s="149"/>
      <c r="M1279" s="154"/>
      <c r="T1279" s="155"/>
      <c r="AT1279" s="151" t="s">
        <v>177</v>
      </c>
      <c r="AU1279" s="151" t="s">
        <v>82</v>
      </c>
      <c r="AV1279" s="12" t="s">
        <v>80</v>
      </c>
      <c r="AW1279" s="12" t="s">
        <v>33</v>
      </c>
      <c r="AX1279" s="12" t="s">
        <v>72</v>
      </c>
      <c r="AY1279" s="151" t="s">
        <v>166</v>
      </c>
    </row>
    <row r="1280" spans="2:65" s="13" customFormat="1" ht="11.25">
      <c r="B1280" s="156"/>
      <c r="D1280" s="150" t="s">
        <v>177</v>
      </c>
      <c r="E1280" s="157" t="s">
        <v>19</v>
      </c>
      <c r="F1280" s="158" t="s">
        <v>3583</v>
      </c>
      <c r="H1280" s="159">
        <v>2.7</v>
      </c>
      <c r="I1280" s="160"/>
      <c r="L1280" s="156"/>
      <c r="M1280" s="161"/>
      <c r="T1280" s="162"/>
      <c r="AT1280" s="157" t="s">
        <v>177</v>
      </c>
      <c r="AU1280" s="157" t="s">
        <v>82</v>
      </c>
      <c r="AV1280" s="13" t="s">
        <v>82</v>
      </c>
      <c r="AW1280" s="13" t="s">
        <v>33</v>
      </c>
      <c r="AX1280" s="13" t="s">
        <v>72</v>
      </c>
      <c r="AY1280" s="157" t="s">
        <v>166</v>
      </c>
    </row>
    <row r="1281" spans="2:65" s="12" customFormat="1" ht="11.25">
      <c r="B1281" s="149"/>
      <c r="D1281" s="150" t="s">
        <v>177</v>
      </c>
      <c r="E1281" s="151" t="s">
        <v>19</v>
      </c>
      <c r="F1281" s="152" t="s">
        <v>2519</v>
      </c>
      <c r="H1281" s="151" t="s">
        <v>19</v>
      </c>
      <c r="I1281" s="153"/>
      <c r="L1281" s="149"/>
      <c r="M1281" s="154"/>
      <c r="T1281" s="155"/>
      <c r="AT1281" s="151" t="s">
        <v>177</v>
      </c>
      <c r="AU1281" s="151" t="s">
        <v>82</v>
      </c>
      <c r="AV1281" s="12" t="s">
        <v>80</v>
      </c>
      <c r="AW1281" s="12" t="s">
        <v>33</v>
      </c>
      <c r="AX1281" s="12" t="s">
        <v>72</v>
      </c>
      <c r="AY1281" s="151" t="s">
        <v>166</v>
      </c>
    </row>
    <row r="1282" spans="2:65" s="13" customFormat="1" ht="11.25">
      <c r="B1282" s="156"/>
      <c r="D1282" s="150" t="s">
        <v>177</v>
      </c>
      <c r="E1282" s="157" t="s">
        <v>19</v>
      </c>
      <c r="F1282" s="158" t="s">
        <v>3584</v>
      </c>
      <c r="H1282" s="159">
        <v>8.6</v>
      </c>
      <c r="I1282" s="160"/>
      <c r="L1282" s="156"/>
      <c r="M1282" s="161"/>
      <c r="T1282" s="162"/>
      <c r="AT1282" s="157" t="s">
        <v>177</v>
      </c>
      <c r="AU1282" s="157" t="s">
        <v>82</v>
      </c>
      <c r="AV1282" s="13" t="s">
        <v>82</v>
      </c>
      <c r="AW1282" s="13" t="s">
        <v>33</v>
      </c>
      <c r="AX1282" s="13" t="s">
        <v>72</v>
      </c>
      <c r="AY1282" s="157" t="s">
        <v>166</v>
      </c>
    </row>
    <row r="1283" spans="2:65" s="14" customFormat="1" ht="11.25">
      <c r="B1283" s="163"/>
      <c r="D1283" s="150" t="s">
        <v>177</v>
      </c>
      <c r="E1283" s="164" t="s">
        <v>19</v>
      </c>
      <c r="F1283" s="165" t="s">
        <v>206</v>
      </c>
      <c r="H1283" s="166">
        <v>11.3</v>
      </c>
      <c r="I1283" s="167"/>
      <c r="L1283" s="163"/>
      <c r="M1283" s="168"/>
      <c r="T1283" s="169"/>
      <c r="AT1283" s="164" t="s">
        <v>177</v>
      </c>
      <c r="AU1283" s="164" t="s">
        <v>82</v>
      </c>
      <c r="AV1283" s="14" t="s">
        <v>173</v>
      </c>
      <c r="AW1283" s="14" t="s">
        <v>33</v>
      </c>
      <c r="AX1283" s="14" t="s">
        <v>80</v>
      </c>
      <c r="AY1283" s="164" t="s">
        <v>166</v>
      </c>
    </row>
    <row r="1284" spans="2:65" s="1" customFormat="1" ht="24.2" customHeight="1">
      <c r="B1284" s="33"/>
      <c r="C1284" s="170" t="s">
        <v>1809</v>
      </c>
      <c r="D1284" s="170" t="s">
        <v>277</v>
      </c>
      <c r="E1284" s="171" t="s">
        <v>3585</v>
      </c>
      <c r="F1284" s="172" t="s">
        <v>3586</v>
      </c>
      <c r="G1284" s="173" t="s">
        <v>458</v>
      </c>
      <c r="H1284" s="174">
        <v>11.3</v>
      </c>
      <c r="I1284" s="175"/>
      <c r="J1284" s="176">
        <f>ROUND(I1284*H1284,2)</f>
        <v>0</v>
      </c>
      <c r="K1284" s="172" t="s">
        <v>19</v>
      </c>
      <c r="L1284" s="177"/>
      <c r="M1284" s="178" t="s">
        <v>19</v>
      </c>
      <c r="N1284" s="179" t="s">
        <v>43</v>
      </c>
      <c r="P1284" s="141">
        <f>O1284*H1284</f>
        <v>0</v>
      </c>
      <c r="Q1284" s="141">
        <v>4.7999999999999996E-3</v>
      </c>
      <c r="R1284" s="141">
        <f>Q1284*H1284</f>
        <v>5.4239999999999997E-2</v>
      </c>
      <c r="S1284" s="141">
        <v>0</v>
      </c>
      <c r="T1284" s="142">
        <f>S1284*H1284</f>
        <v>0</v>
      </c>
      <c r="AR1284" s="143" t="s">
        <v>368</v>
      </c>
      <c r="AT1284" s="143" t="s">
        <v>277</v>
      </c>
      <c r="AU1284" s="143" t="s">
        <v>82</v>
      </c>
      <c r="AY1284" s="18" t="s">
        <v>166</v>
      </c>
      <c r="BE1284" s="144">
        <f>IF(N1284="základní",J1284,0)</f>
        <v>0</v>
      </c>
      <c r="BF1284" s="144">
        <f>IF(N1284="snížená",J1284,0)</f>
        <v>0</v>
      </c>
      <c r="BG1284" s="144">
        <f>IF(N1284="zákl. přenesená",J1284,0)</f>
        <v>0</v>
      </c>
      <c r="BH1284" s="144">
        <f>IF(N1284="sníž. přenesená",J1284,0)</f>
        <v>0</v>
      </c>
      <c r="BI1284" s="144">
        <f>IF(N1284="nulová",J1284,0)</f>
        <v>0</v>
      </c>
      <c r="BJ1284" s="18" t="s">
        <v>80</v>
      </c>
      <c r="BK1284" s="144">
        <f>ROUND(I1284*H1284,2)</f>
        <v>0</v>
      </c>
      <c r="BL1284" s="18" t="s">
        <v>283</v>
      </c>
      <c r="BM1284" s="143" t="s">
        <v>3587</v>
      </c>
    </row>
    <row r="1285" spans="2:65" s="1" customFormat="1" ht="87.75">
      <c r="B1285" s="33"/>
      <c r="D1285" s="150" t="s">
        <v>887</v>
      </c>
      <c r="F1285" s="187" t="s">
        <v>3588</v>
      </c>
      <c r="I1285" s="147"/>
      <c r="L1285" s="33"/>
      <c r="M1285" s="148"/>
      <c r="T1285" s="54"/>
      <c r="AT1285" s="18" t="s">
        <v>887</v>
      </c>
      <c r="AU1285" s="18" t="s">
        <v>82</v>
      </c>
    </row>
    <row r="1286" spans="2:65" s="1" customFormat="1" ht="49.15" customHeight="1">
      <c r="B1286" s="33"/>
      <c r="C1286" s="132" t="s">
        <v>1813</v>
      </c>
      <c r="D1286" s="132" t="s">
        <v>168</v>
      </c>
      <c r="E1286" s="133" t="s">
        <v>3589</v>
      </c>
      <c r="F1286" s="134" t="s">
        <v>3590</v>
      </c>
      <c r="G1286" s="135" t="s">
        <v>341</v>
      </c>
      <c r="H1286" s="136">
        <v>6.3E-2</v>
      </c>
      <c r="I1286" s="137"/>
      <c r="J1286" s="138">
        <f>ROUND(I1286*H1286,2)</f>
        <v>0</v>
      </c>
      <c r="K1286" s="134" t="s">
        <v>172</v>
      </c>
      <c r="L1286" s="33"/>
      <c r="M1286" s="139" t="s">
        <v>19</v>
      </c>
      <c r="N1286" s="140" t="s">
        <v>43</v>
      </c>
      <c r="P1286" s="141">
        <f>O1286*H1286</f>
        <v>0</v>
      </c>
      <c r="Q1286" s="141">
        <v>0</v>
      </c>
      <c r="R1286" s="141">
        <f>Q1286*H1286</f>
        <v>0</v>
      </c>
      <c r="S1286" s="141">
        <v>0</v>
      </c>
      <c r="T1286" s="142">
        <f>S1286*H1286</f>
        <v>0</v>
      </c>
      <c r="AR1286" s="143" t="s">
        <v>283</v>
      </c>
      <c r="AT1286" s="143" t="s">
        <v>168</v>
      </c>
      <c r="AU1286" s="143" t="s">
        <v>82</v>
      </c>
      <c r="AY1286" s="18" t="s">
        <v>166</v>
      </c>
      <c r="BE1286" s="144">
        <f>IF(N1286="základní",J1286,0)</f>
        <v>0</v>
      </c>
      <c r="BF1286" s="144">
        <f>IF(N1286="snížená",J1286,0)</f>
        <v>0</v>
      </c>
      <c r="BG1286" s="144">
        <f>IF(N1286="zákl. přenesená",J1286,0)</f>
        <v>0</v>
      </c>
      <c r="BH1286" s="144">
        <f>IF(N1286="sníž. přenesená",J1286,0)</f>
        <v>0</v>
      </c>
      <c r="BI1286" s="144">
        <f>IF(N1286="nulová",J1286,0)</f>
        <v>0</v>
      </c>
      <c r="BJ1286" s="18" t="s">
        <v>80</v>
      </c>
      <c r="BK1286" s="144">
        <f>ROUND(I1286*H1286,2)</f>
        <v>0</v>
      </c>
      <c r="BL1286" s="18" t="s">
        <v>283</v>
      </c>
      <c r="BM1286" s="143" t="s">
        <v>3591</v>
      </c>
    </row>
    <row r="1287" spans="2:65" s="1" customFormat="1" ht="11.25">
      <c r="B1287" s="33"/>
      <c r="D1287" s="145" t="s">
        <v>175</v>
      </c>
      <c r="F1287" s="146" t="s">
        <v>3592</v>
      </c>
      <c r="I1287" s="147"/>
      <c r="L1287" s="33"/>
      <c r="M1287" s="148"/>
      <c r="T1287" s="54"/>
      <c r="AT1287" s="18" t="s">
        <v>175</v>
      </c>
      <c r="AU1287" s="18" t="s">
        <v>82</v>
      </c>
    </row>
    <row r="1288" spans="2:65" s="1" customFormat="1" ht="24.2" customHeight="1">
      <c r="B1288" s="33"/>
      <c r="C1288" s="132" t="s">
        <v>1820</v>
      </c>
      <c r="D1288" s="132" t="s">
        <v>168</v>
      </c>
      <c r="E1288" s="133" t="s">
        <v>3593</v>
      </c>
      <c r="F1288" s="134" t="s">
        <v>3594</v>
      </c>
      <c r="G1288" s="135" t="s">
        <v>307</v>
      </c>
      <c r="H1288" s="136">
        <v>2</v>
      </c>
      <c r="I1288" s="137"/>
      <c r="J1288" s="138">
        <f>ROUND(I1288*H1288,2)</f>
        <v>0</v>
      </c>
      <c r="K1288" s="134" t="s">
        <v>19</v>
      </c>
      <c r="L1288" s="33"/>
      <c r="M1288" s="139" t="s">
        <v>19</v>
      </c>
      <c r="N1288" s="140" t="s">
        <v>43</v>
      </c>
      <c r="P1288" s="141">
        <f>O1288*H1288</f>
        <v>0</v>
      </c>
      <c r="Q1288" s="141">
        <v>3.5000000000000001E-3</v>
      </c>
      <c r="R1288" s="141">
        <f>Q1288*H1288</f>
        <v>7.0000000000000001E-3</v>
      </c>
      <c r="S1288" s="141">
        <v>0</v>
      </c>
      <c r="T1288" s="142">
        <f>S1288*H1288</f>
        <v>0</v>
      </c>
      <c r="AR1288" s="143" t="s">
        <v>283</v>
      </c>
      <c r="AT1288" s="143" t="s">
        <v>168</v>
      </c>
      <c r="AU1288" s="143" t="s">
        <v>82</v>
      </c>
      <c r="AY1288" s="18" t="s">
        <v>166</v>
      </c>
      <c r="BE1288" s="144">
        <f>IF(N1288="základní",J1288,0)</f>
        <v>0</v>
      </c>
      <c r="BF1288" s="144">
        <f>IF(N1288="snížená",J1288,0)</f>
        <v>0</v>
      </c>
      <c r="BG1288" s="144">
        <f>IF(N1288="zákl. přenesená",J1288,0)</f>
        <v>0</v>
      </c>
      <c r="BH1288" s="144">
        <f>IF(N1288="sníž. přenesená",J1288,0)</f>
        <v>0</v>
      </c>
      <c r="BI1288" s="144">
        <f>IF(N1288="nulová",J1288,0)</f>
        <v>0</v>
      </c>
      <c r="BJ1288" s="18" t="s">
        <v>80</v>
      </c>
      <c r="BK1288" s="144">
        <f>ROUND(I1288*H1288,2)</f>
        <v>0</v>
      </c>
      <c r="BL1288" s="18" t="s">
        <v>283</v>
      </c>
      <c r="BM1288" s="143" t="s">
        <v>3595</v>
      </c>
    </row>
    <row r="1289" spans="2:65" s="12" customFormat="1" ht="11.25">
      <c r="B1289" s="149"/>
      <c r="D1289" s="150" t="s">
        <v>177</v>
      </c>
      <c r="E1289" s="151" t="s">
        <v>19</v>
      </c>
      <c r="F1289" s="152" t="s">
        <v>2519</v>
      </c>
      <c r="H1289" s="151" t="s">
        <v>19</v>
      </c>
      <c r="I1289" s="153"/>
      <c r="L1289" s="149"/>
      <c r="M1289" s="154"/>
      <c r="T1289" s="155"/>
      <c r="AT1289" s="151" t="s">
        <v>177</v>
      </c>
      <c r="AU1289" s="151" t="s">
        <v>82</v>
      </c>
      <c r="AV1289" s="12" t="s">
        <v>80</v>
      </c>
      <c r="AW1289" s="12" t="s">
        <v>33</v>
      </c>
      <c r="AX1289" s="12" t="s">
        <v>72</v>
      </c>
      <c r="AY1289" s="151" t="s">
        <v>166</v>
      </c>
    </row>
    <row r="1290" spans="2:65" s="13" customFormat="1" ht="11.25">
      <c r="B1290" s="156"/>
      <c r="D1290" s="150" t="s">
        <v>177</v>
      </c>
      <c r="E1290" s="157" t="s">
        <v>19</v>
      </c>
      <c r="F1290" s="158" t="s">
        <v>82</v>
      </c>
      <c r="H1290" s="159">
        <v>2</v>
      </c>
      <c r="I1290" s="160"/>
      <c r="L1290" s="156"/>
      <c r="M1290" s="161"/>
      <c r="T1290" s="162"/>
      <c r="AT1290" s="157" t="s">
        <v>177</v>
      </c>
      <c r="AU1290" s="157" t="s">
        <v>82</v>
      </c>
      <c r="AV1290" s="13" t="s">
        <v>82</v>
      </c>
      <c r="AW1290" s="13" t="s">
        <v>33</v>
      </c>
      <c r="AX1290" s="13" t="s">
        <v>80</v>
      </c>
      <c r="AY1290" s="157" t="s">
        <v>166</v>
      </c>
    </row>
    <row r="1291" spans="2:65" s="12" customFormat="1" ht="11.25">
      <c r="B1291" s="149"/>
      <c r="D1291" s="150" t="s">
        <v>177</v>
      </c>
      <c r="E1291" s="151" t="s">
        <v>19</v>
      </c>
      <c r="F1291" s="152" t="s">
        <v>3596</v>
      </c>
      <c r="H1291" s="151" t="s">
        <v>19</v>
      </c>
      <c r="I1291" s="153"/>
      <c r="L1291" s="149"/>
      <c r="M1291" s="154"/>
      <c r="T1291" s="155"/>
      <c r="AT1291" s="151" t="s">
        <v>177</v>
      </c>
      <c r="AU1291" s="151" t="s">
        <v>82</v>
      </c>
      <c r="AV1291" s="12" t="s">
        <v>80</v>
      </c>
      <c r="AW1291" s="12" t="s">
        <v>33</v>
      </c>
      <c r="AX1291" s="12" t="s">
        <v>72</v>
      </c>
      <c r="AY1291" s="151" t="s">
        <v>166</v>
      </c>
    </row>
    <row r="1292" spans="2:65" s="1" customFormat="1" ht="21.75" customHeight="1">
      <c r="B1292" s="33"/>
      <c r="C1292" s="132" t="s">
        <v>1826</v>
      </c>
      <c r="D1292" s="132" t="s">
        <v>168</v>
      </c>
      <c r="E1292" s="133" t="s">
        <v>3597</v>
      </c>
      <c r="F1292" s="134" t="s">
        <v>3598</v>
      </c>
      <c r="G1292" s="135" t="s">
        <v>307</v>
      </c>
      <c r="H1292" s="136">
        <v>1</v>
      </c>
      <c r="I1292" s="137"/>
      <c r="J1292" s="138">
        <f>ROUND(I1292*H1292,2)</f>
        <v>0</v>
      </c>
      <c r="K1292" s="134" t="s">
        <v>19</v>
      </c>
      <c r="L1292" s="33"/>
      <c r="M1292" s="139" t="s">
        <v>19</v>
      </c>
      <c r="N1292" s="140" t="s">
        <v>43</v>
      </c>
      <c r="P1292" s="141">
        <f>O1292*H1292</f>
        <v>0</v>
      </c>
      <c r="Q1292" s="141">
        <v>2E-3</v>
      </c>
      <c r="R1292" s="141">
        <f>Q1292*H1292</f>
        <v>2E-3</v>
      </c>
      <c r="S1292" s="141">
        <v>0</v>
      </c>
      <c r="T1292" s="142">
        <f>S1292*H1292</f>
        <v>0</v>
      </c>
      <c r="AR1292" s="143" t="s">
        <v>283</v>
      </c>
      <c r="AT1292" s="143" t="s">
        <v>168</v>
      </c>
      <c r="AU1292" s="143" t="s">
        <v>82</v>
      </c>
      <c r="AY1292" s="18" t="s">
        <v>166</v>
      </c>
      <c r="BE1292" s="144">
        <f>IF(N1292="základní",J1292,0)</f>
        <v>0</v>
      </c>
      <c r="BF1292" s="144">
        <f>IF(N1292="snížená",J1292,0)</f>
        <v>0</v>
      </c>
      <c r="BG1292" s="144">
        <f>IF(N1292="zákl. přenesená",J1292,0)</f>
        <v>0</v>
      </c>
      <c r="BH1292" s="144">
        <f>IF(N1292="sníž. přenesená",J1292,0)</f>
        <v>0</v>
      </c>
      <c r="BI1292" s="144">
        <f>IF(N1292="nulová",J1292,0)</f>
        <v>0</v>
      </c>
      <c r="BJ1292" s="18" t="s">
        <v>80</v>
      </c>
      <c r="BK1292" s="144">
        <f>ROUND(I1292*H1292,2)</f>
        <v>0</v>
      </c>
      <c r="BL1292" s="18" t="s">
        <v>283</v>
      </c>
      <c r="BM1292" s="143" t="s">
        <v>3599</v>
      </c>
    </row>
    <row r="1293" spans="2:65" s="12" customFormat="1" ht="11.25">
      <c r="B1293" s="149"/>
      <c r="D1293" s="150" t="s">
        <v>177</v>
      </c>
      <c r="E1293" s="151" t="s">
        <v>19</v>
      </c>
      <c r="F1293" s="152" t="s">
        <v>2500</v>
      </c>
      <c r="H1293" s="151" t="s">
        <v>19</v>
      </c>
      <c r="I1293" s="153"/>
      <c r="L1293" s="149"/>
      <c r="M1293" s="154"/>
      <c r="T1293" s="155"/>
      <c r="AT1293" s="151" t="s">
        <v>177</v>
      </c>
      <c r="AU1293" s="151" t="s">
        <v>82</v>
      </c>
      <c r="AV1293" s="12" t="s">
        <v>80</v>
      </c>
      <c r="AW1293" s="12" t="s">
        <v>33</v>
      </c>
      <c r="AX1293" s="12" t="s">
        <v>72</v>
      </c>
      <c r="AY1293" s="151" t="s">
        <v>166</v>
      </c>
    </row>
    <row r="1294" spans="2:65" s="13" customFormat="1" ht="11.25">
      <c r="B1294" s="156"/>
      <c r="D1294" s="150" t="s">
        <v>177</v>
      </c>
      <c r="E1294" s="157" t="s">
        <v>19</v>
      </c>
      <c r="F1294" s="158" t="s">
        <v>3600</v>
      </c>
      <c r="H1294" s="159">
        <v>1</v>
      </c>
      <c r="I1294" s="160"/>
      <c r="L1294" s="156"/>
      <c r="M1294" s="161"/>
      <c r="T1294" s="162"/>
      <c r="AT1294" s="157" t="s">
        <v>177</v>
      </c>
      <c r="AU1294" s="157" t="s">
        <v>82</v>
      </c>
      <c r="AV1294" s="13" t="s">
        <v>82</v>
      </c>
      <c r="AW1294" s="13" t="s">
        <v>33</v>
      </c>
      <c r="AX1294" s="13" t="s">
        <v>80</v>
      </c>
      <c r="AY1294" s="157" t="s">
        <v>166</v>
      </c>
    </row>
    <row r="1295" spans="2:65" s="12" customFormat="1" ht="11.25">
      <c r="B1295" s="149"/>
      <c r="D1295" s="150" t="s">
        <v>177</v>
      </c>
      <c r="E1295" s="151" t="s">
        <v>19</v>
      </c>
      <c r="F1295" s="152" t="s">
        <v>3601</v>
      </c>
      <c r="H1295" s="151" t="s">
        <v>19</v>
      </c>
      <c r="I1295" s="153"/>
      <c r="L1295" s="149"/>
      <c r="M1295" s="154"/>
      <c r="T1295" s="155"/>
      <c r="AT1295" s="151" t="s">
        <v>177</v>
      </c>
      <c r="AU1295" s="151" t="s">
        <v>82</v>
      </c>
      <c r="AV1295" s="12" t="s">
        <v>80</v>
      </c>
      <c r="AW1295" s="12" t="s">
        <v>33</v>
      </c>
      <c r="AX1295" s="12" t="s">
        <v>72</v>
      </c>
      <c r="AY1295" s="151" t="s">
        <v>166</v>
      </c>
    </row>
    <row r="1296" spans="2:65" s="11" customFormat="1" ht="25.9" customHeight="1">
      <c r="B1296" s="120"/>
      <c r="D1296" s="121" t="s">
        <v>71</v>
      </c>
      <c r="E1296" s="122" t="s">
        <v>277</v>
      </c>
      <c r="F1296" s="122" t="s">
        <v>3602</v>
      </c>
      <c r="I1296" s="123"/>
      <c r="J1296" s="124">
        <f>BK1296</f>
        <v>0</v>
      </c>
      <c r="L1296" s="120"/>
      <c r="M1296" s="125"/>
      <c r="P1296" s="126">
        <f>P1297</f>
        <v>0</v>
      </c>
      <c r="R1296" s="126">
        <f>R1297</f>
        <v>5.7392499999999993</v>
      </c>
      <c r="T1296" s="127">
        <f>T1297</f>
        <v>0</v>
      </c>
      <c r="AR1296" s="121" t="s">
        <v>185</v>
      </c>
      <c r="AT1296" s="128" t="s">
        <v>71</v>
      </c>
      <c r="AU1296" s="128" t="s">
        <v>72</v>
      </c>
      <c r="AY1296" s="121" t="s">
        <v>166</v>
      </c>
      <c r="BK1296" s="129">
        <f>BK1297</f>
        <v>0</v>
      </c>
    </row>
    <row r="1297" spans="2:65" s="11" customFormat="1" ht="22.9" customHeight="1">
      <c r="B1297" s="120"/>
      <c r="D1297" s="121" t="s">
        <v>71</v>
      </c>
      <c r="E1297" s="130" t="s">
        <v>3603</v>
      </c>
      <c r="F1297" s="130" t="s">
        <v>3604</v>
      </c>
      <c r="I1297" s="123"/>
      <c r="J1297" s="131">
        <f>BK1297</f>
        <v>0</v>
      </c>
      <c r="L1297" s="120"/>
      <c r="M1297" s="125"/>
      <c r="P1297" s="126">
        <f>SUM(P1298:P1305)</f>
        <v>0</v>
      </c>
      <c r="R1297" s="126">
        <f>SUM(R1298:R1305)</f>
        <v>5.7392499999999993</v>
      </c>
      <c r="T1297" s="127">
        <f>SUM(T1298:T1305)</f>
        <v>0</v>
      </c>
      <c r="AR1297" s="121" t="s">
        <v>185</v>
      </c>
      <c r="AT1297" s="128" t="s">
        <v>71</v>
      </c>
      <c r="AU1297" s="128" t="s">
        <v>80</v>
      </c>
      <c r="AY1297" s="121" t="s">
        <v>166</v>
      </c>
      <c r="BK1297" s="129">
        <f>SUM(BK1298:BK1305)</f>
        <v>0</v>
      </c>
    </row>
    <row r="1298" spans="2:65" s="1" customFormat="1" ht="24.2" customHeight="1">
      <c r="B1298" s="33"/>
      <c r="C1298" s="132" t="s">
        <v>1832</v>
      </c>
      <c r="D1298" s="132" t="s">
        <v>168</v>
      </c>
      <c r="E1298" s="133" t="s">
        <v>3605</v>
      </c>
      <c r="F1298" s="134" t="s">
        <v>3606</v>
      </c>
      <c r="G1298" s="135" t="s">
        <v>458</v>
      </c>
      <c r="H1298" s="136">
        <v>53</v>
      </c>
      <c r="I1298" s="137"/>
      <c r="J1298" s="138">
        <f>ROUND(I1298*H1298,2)</f>
        <v>0</v>
      </c>
      <c r="K1298" s="134" t="s">
        <v>172</v>
      </c>
      <c r="L1298" s="33"/>
      <c r="M1298" s="139" t="s">
        <v>19</v>
      </c>
      <c r="N1298" s="140" t="s">
        <v>43</v>
      </c>
      <c r="P1298" s="141">
        <f>O1298*H1298</f>
        <v>0</v>
      </c>
      <c r="Q1298" s="141">
        <v>1.34E-3</v>
      </c>
      <c r="R1298" s="141">
        <f>Q1298*H1298</f>
        <v>7.102E-2</v>
      </c>
      <c r="S1298" s="141">
        <v>0</v>
      </c>
      <c r="T1298" s="142">
        <f>S1298*H1298</f>
        <v>0</v>
      </c>
      <c r="AR1298" s="143" t="s">
        <v>790</v>
      </c>
      <c r="AT1298" s="143" t="s">
        <v>168</v>
      </c>
      <c r="AU1298" s="143" t="s">
        <v>82</v>
      </c>
      <c r="AY1298" s="18" t="s">
        <v>166</v>
      </c>
      <c r="BE1298" s="144">
        <f>IF(N1298="základní",J1298,0)</f>
        <v>0</v>
      </c>
      <c r="BF1298" s="144">
        <f>IF(N1298="snížená",J1298,0)</f>
        <v>0</v>
      </c>
      <c r="BG1298" s="144">
        <f>IF(N1298="zákl. přenesená",J1298,0)</f>
        <v>0</v>
      </c>
      <c r="BH1298" s="144">
        <f>IF(N1298="sníž. přenesená",J1298,0)</f>
        <v>0</v>
      </c>
      <c r="BI1298" s="144">
        <f>IF(N1298="nulová",J1298,0)</f>
        <v>0</v>
      </c>
      <c r="BJ1298" s="18" t="s">
        <v>80</v>
      </c>
      <c r="BK1298" s="144">
        <f>ROUND(I1298*H1298,2)</f>
        <v>0</v>
      </c>
      <c r="BL1298" s="18" t="s">
        <v>790</v>
      </c>
      <c r="BM1298" s="143" t="s">
        <v>3607</v>
      </c>
    </row>
    <row r="1299" spans="2:65" s="1" customFormat="1" ht="11.25">
      <c r="B1299" s="33"/>
      <c r="D1299" s="145" t="s">
        <v>175</v>
      </c>
      <c r="F1299" s="146" t="s">
        <v>3608</v>
      </c>
      <c r="I1299" s="147"/>
      <c r="L1299" s="33"/>
      <c r="M1299" s="148"/>
      <c r="T1299" s="54"/>
      <c r="AT1299" s="18" t="s">
        <v>175</v>
      </c>
      <c r="AU1299" s="18" t="s">
        <v>82</v>
      </c>
    </row>
    <row r="1300" spans="2:65" s="12" customFormat="1" ht="11.25">
      <c r="B1300" s="149"/>
      <c r="D1300" s="150" t="s">
        <v>177</v>
      </c>
      <c r="E1300" s="151" t="s">
        <v>19</v>
      </c>
      <c r="F1300" s="152" t="s">
        <v>2510</v>
      </c>
      <c r="H1300" s="151" t="s">
        <v>19</v>
      </c>
      <c r="I1300" s="153"/>
      <c r="L1300" s="149"/>
      <c r="M1300" s="154"/>
      <c r="T1300" s="155"/>
      <c r="AT1300" s="151" t="s">
        <v>177</v>
      </c>
      <c r="AU1300" s="151" t="s">
        <v>82</v>
      </c>
      <c r="AV1300" s="12" t="s">
        <v>80</v>
      </c>
      <c r="AW1300" s="12" t="s">
        <v>33</v>
      </c>
      <c r="AX1300" s="12" t="s">
        <v>72</v>
      </c>
      <c r="AY1300" s="151" t="s">
        <v>166</v>
      </c>
    </row>
    <row r="1301" spans="2:65" s="13" customFormat="1" ht="11.25">
      <c r="B1301" s="156"/>
      <c r="D1301" s="150" t="s">
        <v>177</v>
      </c>
      <c r="E1301" s="157" t="s">
        <v>19</v>
      </c>
      <c r="F1301" s="158" t="s">
        <v>3609</v>
      </c>
      <c r="H1301" s="159">
        <v>53</v>
      </c>
      <c r="I1301" s="160"/>
      <c r="L1301" s="156"/>
      <c r="M1301" s="161"/>
      <c r="T1301" s="162"/>
      <c r="AT1301" s="157" t="s">
        <v>177</v>
      </c>
      <c r="AU1301" s="157" t="s">
        <v>82</v>
      </c>
      <c r="AV1301" s="13" t="s">
        <v>82</v>
      </c>
      <c r="AW1301" s="13" t="s">
        <v>33</v>
      </c>
      <c r="AX1301" s="13" t="s">
        <v>80</v>
      </c>
      <c r="AY1301" s="157" t="s">
        <v>166</v>
      </c>
    </row>
    <row r="1302" spans="2:65" s="1" customFormat="1" ht="16.5" customHeight="1">
      <c r="B1302" s="33"/>
      <c r="C1302" s="170" t="s">
        <v>1837</v>
      </c>
      <c r="D1302" s="170" t="s">
        <v>277</v>
      </c>
      <c r="E1302" s="171" t="s">
        <v>3610</v>
      </c>
      <c r="F1302" s="172" t="s">
        <v>3611</v>
      </c>
      <c r="G1302" s="173" t="s">
        <v>458</v>
      </c>
      <c r="H1302" s="174">
        <v>53</v>
      </c>
      <c r="I1302" s="175"/>
      <c r="J1302" s="176">
        <f>ROUND(I1302*H1302,2)</f>
        <v>0</v>
      </c>
      <c r="K1302" s="172" t="s">
        <v>19</v>
      </c>
      <c r="L1302" s="177"/>
      <c r="M1302" s="178" t="s">
        <v>19</v>
      </c>
      <c r="N1302" s="179" t="s">
        <v>43</v>
      </c>
      <c r="P1302" s="141">
        <f>O1302*H1302</f>
        <v>0</v>
      </c>
      <c r="Q1302" s="141">
        <v>0.105</v>
      </c>
      <c r="R1302" s="141">
        <f>Q1302*H1302</f>
        <v>5.5649999999999995</v>
      </c>
      <c r="S1302" s="141">
        <v>0</v>
      </c>
      <c r="T1302" s="142">
        <f>S1302*H1302</f>
        <v>0</v>
      </c>
      <c r="AR1302" s="143" t="s">
        <v>1425</v>
      </c>
      <c r="AT1302" s="143" t="s">
        <v>277</v>
      </c>
      <c r="AU1302" s="143" t="s">
        <v>82</v>
      </c>
      <c r="AY1302" s="18" t="s">
        <v>166</v>
      </c>
      <c r="BE1302" s="144">
        <f>IF(N1302="základní",J1302,0)</f>
        <v>0</v>
      </c>
      <c r="BF1302" s="144">
        <f>IF(N1302="snížená",J1302,0)</f>
        <v>0</v>
      </c>
      <c r="BG1302" s="144">
        <f>IF(N1302="zákl. přenesená",J1302,0)</f>
        <v>0</v>
      </c>
      <c r="BH1302" s="144">
        <f>IF(N1302="sníž. přenesená",J1302,0)</f>
        <v>0</v>
      </c>
      <c r="BI1302" s="144">
        <f>IF(N1302="nulová",J1302,0)</f>
        <v>0</v>
      </c>
      <c r="BJ1302" s="18" t="s">
        <v>80</v>
      </c>
      <c r="BK1302" s="144">
        <f>ROUND(I1302*H1302,2)</f>
        <v>0</v>
      </c>
      <c r="BL1302" s="18" t="s">
        <v>790</v>
      </c>
      <c r="BM1302" s="143" t="s">
        <v>3612</v>
      </c>
    </row>
    <row r="1303" spans="2:65" s="1" customFormat="1" ht="33" customHeight="1">
      <c r="B1303" s="33"/>
      <c r="C1303" s="132" t="s">
        <v>1842</v>
      </c>
      <c r="D1303" s="132" t="s">
        <v>168</v>
      </c>
      <c r="E1303" s="133" t="s">
        <v>3613</v>
      </c>
      <c r="F1303" s="134" t="s">
        <v>3614</v>
      </c>
      <c r="G1303" s="135" t="s">
        <v>307</v>
      </c>
      <c r="H1303" s="136">
        <v>1</v>
      </c>
      <c r="I1303" s="137"/>
      <c r="J1303" s="138">
        <f>ROUND(I1303*H1303,2)</f>
        <v>0</v>
      </c>
      <c r="K1303" s="134" t="s">
        <v>172</v>
      </c>
      <c r="L1303" s="33"/>
      <c r="M1303" s="139" t="s">
        <v>19</v>
      </c>
      <c r="N1303" s="140" t="s">
        <v>43</v>
      </c>
      <c r="P1303" s="141">
        <f>O1303*H1303</f>
        <v>0</v>
      </c>
      <c r="Q1303" s="141">
        <v>3.2299999999999998E-3</v>
      </c>
      <c r="R1303" s="141">
        <f>Q1303*H1303</f>
        <v>3.2299999999999998E-3</v>
      </c>
      <c r="S1303" s="141">
        <v>0</v>
      </c>
      <c r="T1303" s="142">
        <f>S1303*H1303</f>
        <v>0</v>
      </c>
      <c r="AR1303" s="143" t="s">
        <v>790</v>
      </c>
      <c r="AT1303" s="143" t="s">
        <v>168</v>
      </c>
      <c r="AU1303" s="143" t="s">
        <v>82</v>
      </c>
      <c r="AY1303" s="18" t="s">
        <v>166</v>
      </c>
      <c r="BE1303" s="144">
        <f>IF(N1303="základní",J1303,0)</f>
        <v>0</v>
      </c>
      <c r="BF1303" s="144">
        <f>IF(N1303="snížená",J1303,0)</f>
        <v>0</v>
      </c>
      <c r="BG1303" s="144">
        <f>IF(N1303="zákl. přenesená",J1303,0)</f>
        <v>0</v>
      </c>
      <c r="BH1303" s="144">
        <f>IF(N1303="sníž. přenesená",J1303,0)</f>
        <v>0</v>
      </c>
      <c r="BI1303" s="144">
        <f>IF(N1303="nulová",J1303,0)</f>
        <v>0</v>
      </c>
      <c r="BJ1303" s="18" t="s">
        <v>80</v>
      </c>
      <c r="BK1303" s="144">
        <f>ROUND(I1303*H1303,2)</f>
        <v>0</v>
      </c>
      <c r="BL1303" s="18" t="s">
        <v>790</v>
      </c>
      <c r="BM1303" s="143" t="s">
        <v>3615</v>
      </c>
    </row>
    <row r="1304" spans="2:65" s="1" customFormat="1" ht="11.25">
      <c r="B1304" s="33"/>
      <c r="D1304" s="145" t="s">
        <v>175</v>
      </c>
      <c r="F1304" s="146" t="s">
        <v>3616</v>
      </c>
      <c r="I1304" s="147"/>
      <c r="L1304" s="33"/>
      <c r="M1304" s="148"/>
      <c r="T1304" s="54"/>
      <c r="AT1304" s="18" t="s">
        <v>175</v>
      </c>
      <c r="AU1304" s="18" t="s">
        <v>82</v>
      </c>
    </row>
    <row r="1305" spans="2:65" s="1" customFormat="1" ht="16.5" customHeight="1">
      <c r="B1305" s="33"/>
      <c r="C1305" s="170" t="s">
        <v>1847</v>
      </c>
      <c r="D1305" s="170" t="s">
        <v>277</v>
      </c>
      <c r="E1305" s="171" t="s">
        <v>3617</v>
      </c>
      <c r="F1305" s="172" t="s">
        <v>3618</v>
      </c>
      <c r="G1305" s="173" t="s">
        <v>307</v>
      </c>
      <c r="H1305" s="174">
        <v>1</v>
      </c>
      <c r="I1305" s="175"/>
      <c r="J1305" s="176">
        <f>ROUND(I1305*H1305,2)</f>
        <v>0</v>
      </c>
      <c r="K1305" s="172" t="s">
        <v>19</v>
      </c>
      <c r="L1305" s="177"/>
      <c r="M1305" s="193" t="s">
        <v>19</v>
      </c>
      <c r="N1305" s="194" t="s">
        <v>43</v>
      </c>
      <c r="O1305" s="190"/>
      <c r="P1305" s="191">
        <f>O1305*H1305</f>
        <v>0</v>
      </c>
      <c r="Q1305" s="191">
        <v>0.1</v>
      </c>
      <c r="R1305" s="191">
        <f>Q1305*H1305</f>
        <v>0.1</v>
      </c>
      <c r="S1305" s="191">
        <v>0</v>
      </c>
      <c r="T1305" s="192">
        <f>S1305*H1305</f>
        <v>0</v>
      </c>
      <c r="AR1305" s="143" t="s">
        <v>1425</v>
      </c>
      <c r="AT1305" s="143" t="s">
        <v>277</v>
      </c>
      <c r="AU1305" s="143" t="s">
        <v>82</v>
      </c>
      <c r="AY1305" s="18" t="s">
        <v>166</v>
      </c>
      <c r="BE1305" s="144">
        <f>IF(N1305="základní",J1305,0)</f>
        <v>0</v>
      </c>
      <c r="BF1305" s="144">
        <f>IF(N1305="snížená",J1305,0)</f>
        <v>0</v>
      </c>
      <c r="BG1305" s="144">
        <f>IF(N1305="zákl. přenesená",J1305,0)</f>
        <v>0</v>
      </c>
      <c r="BH1305" s="144">
        <f>IF(N1305="sníž. přenesená",J1305,0)</f>
        <v>0</v>
      </c>
      <c r="BI1305" s="144">
        <f>IF(N1305="nulová",J1305,0)</f>
        <v>0</v>
      </c>
      <c r="BJ1305" s="18" t="s">
        <v>80</v>
      </c>
      <c r="BK1305" s="144">
        <f>ROUND(I1305*H1305,2)</f>
        <v>0</v>
      </c>
      <c r="BL1305" s="18" t="s">
        <v>790</v>
      </c>
      <c r="BM1305" s="143" t="s">
        <v>3619</v>
      </c>
    </row>
    <row r="1306" spans="2:65" s="1" customFormat="1" ht="6.95" customHeight="1">
      <c r="B1306" s="42"/>
      <c r="C1306" s="43"/>
      <c r="D1306" s="43"/>
      <c r="E1306" s="43"/>
      <c r="F1306" s="43"/>
      <c r="G1306" s="43"/>
      <c r="H1306" s="43"/>
      <c r="I1306" s="43"/>
      <c r="J1306" s="43"/>
      <c r="K1306" s="43"/>
      <c r="L1306" s="33"/>
    </row>
  </sheetData>
  <sheetProtection algorithmName="SHA-512" hashValue="jNutcXKgyAOtSYXLGcdvVv6fYhFcW2TGlFcARLQSJJwKxrzd5PLJQF/txiETYkRXJnSaEeDpdrlxiXCewibwhA==" saltValue="BXy6DLdvTo5X7T4qWihyexdaeOPxmepB8r5tcvTrzxPB/NrUHuNSSlX/wt+LRKqivNLJRKu7wY9fI9bkl9GpmA==" spinCount="100000" sheet="1" objects="1" scenarios="1" formatColumns="0" formatRows="0" autoFilter="0"/>
  <autoFilter ref="C102:K1305" xr:uid="{00000000-0009-0000-0000-000002000000}"/>
  <mergeCells count="12">
    <mergeCell ref="E95:H95"/>
    <mergeCell ref="L2:V2"/>
    <mergeCell ref="E50:H50"/>
    <mergeCell ref="E52:H52"/>
    <mergeCell ref="E54:H54"/>
    <mergeCell ref="E91:H91"/>
    <mergeCell ref="E93:H93"/>
    <mergeCell ref="E7:H7"/>
    <mergeCell ref="E9:H9"/>
    <mergeCell ref="E11:H11"/>
    <mergeCell ref="E20:H20"/>
    <mergeCell ref="E29:H29"/>
  </mergeCells>
  <hyperlinks>
    <hyperlink ref="F107" r:id="rId1" xr:uid="{00000000-0004-0000-0200-000000000000}"/>
    <hyperlink ref="F111" r:id="rId2" xr:uid="{00000000-0004-0000-0200-000001000000}"/>
    <hyperlink ref="F113" r:id="rId3" xr:uid="{00000000-0004-0000-0200-000002000000}"/>
    <hyperlink ref="F122" r:id="rId4" xr:uid="{00000000-0004-0000-0200-000003000000}"/>
    <hyperlink ref="F130" r:id="rId5" xr:uid="{00000000-0004-0000-0200-000004000000}"/>
    <hyperlink ref="F137" r:id="rId6" xr:uid="{00000000-0004-0000-0200-000005000000}"/>
    <hyperlink ref="F159" r:id="rId7" xr:uid="{00000000-0004-0000-0200-000006000000}"/>
    <hyperlink ref="F166" r:id="rId8" xr:uid="{00000000-0004-0000-0200-000007000000}"/>
    <hyperlink ref="F197" r:id="rId9" xr:uid="{00000000-0004-0000-0200-000008000000}"/>
    <hyperlink ref="F226" r:id="rId10" xr:uid="{00000000-0004-0000-0200-000009000000}"/>
    <hyperlink ref="F228" r:id="rId11" xr:uid="{00000000-0004-0000-0200-00000A000000}"/>
    <hyperlink ref="F246" r:id="rId12" xr:uid="{00000000-0004-0000-0200-00000B000000}"/>
    <hyperlink ref="F248" r:id="rId13" xr:uid="{00000000-0004-0000-0200-00000C000000}"/>
    <hyperlink ref="F252" r:id="rId14" xr:uid="{00000000-0004-0000-0200-00000D000000}"/>
    <hyperlink ref="F262" r:id="rId15" xr:uid="{00000000-0004-0000-0200-00000E000000}"/>
    <hyperlink ref="F265" r:id="rId16" xr:uid="{00000000-0004-0000-0200-00000F000000}"/>
    <hyperlink ref="F269" r:id="rId17" xr:uid="{00000000-0004-0000-0200-000010000000}"/>
    <hyperlink ref="F272" r:id="rId18" xr:uid="{00000000-0004-0000-0200-000011000000}"/>
    <hyperlink ref="F274" r:id="rId19" xr:uid="{00000000-0004-0000-0200-000012000000}"/>
    <hyperlink ref="F319" r:id="rId20" xr:uid="{00000000-0004-0000-0200-000013000000}"/>
    <hyperlink ref="F332" r:id="rId21" xr:uid="{00000000-0004-0000-0200-000014000000}"/>
    <hyperlink ref="F386" r:id="rId22" xr:uid="{00000000-0004-0000-0200-000015000000}"/>
    <hyperlink ref="F388" r:id="rId23" xr:uid="{00000000-0004-0000-0200-000016000000}"/>
    <hyperlink ref="F404" r:id="rId24" xr:uid="{00000000-0004-0000-0200-000017000000}"/>
    <hyperlink ref="F410" r:id="rId25" xr:uid="{00000000-0004-0000-0200-000018000000}"/>
    <hyperlink ref="F419" r:id="rId26" xr:uid="{00000000-0004-0000-0200-000019000000}"/>
    <hyperlink ref="F445" r:id="rId27" xr:uid="{00000000-0004-0000-0200-00001A000000}"/>
    <hyperlink ref="F481" r:id="rId28" xr:uid="{00000000-0004-0000-0200-00001B000000}"/>
    <hyperlink ref="F483" r:id="rId29" xr:uid="{00000000-0004-0000-0200-00001C000000}"/>
    <hyperlink ref="F516" r:id="rId30" xr:uid="{00000000-0004-0000-0200-00001D000000}"/>
    <hyperlink ref="F523" r:id="rId31" xr:uid="{00000000-0004-0000-0200-00001E000000}"/>
    <hyperlink ref="F525" r:id="rId32" xr:uid="{00000000-0004-0000-0200-00001F000000}"/>
    <hyperlink ref="F568" r:id="rId33" xr:uid="{00000000-0004-0000-0200-000020000000}"/>
    <hyperlink ref="F572" r:id="rId34" xr:uid="{00000000-0004-0000-0200-000021000000}"/>
    <hyperlink ref="F579" r:id="rId35" xr:uid="{00000000-0004-0000-0200-000022000000}"/>
    <hyperlink ref="F586" r:id="rId36" xr:uid="{00000000-0004-0000-0200-000023000000}"/>
    <hyperlink ref="F590" r:id="rId37" xr:uid="{00000000-0004-0000-0200-000024000000}"/>
    <hyperlink ref="F592" r:id="rId38" xr:uid="{00000000-0004-0000-0200-000025000000}"/>
    <hyperlink ref="F600" r:id="rId39" xr:uid="{00000000-0004-0000-0200-000026000000}"/>
    <hyperlink ref="F608" r:id="rId40" xr:uid="{00000000-0004-0000-0200-000027000000}"/>
    <hyperlink ref="F635" r:id="rId41" xr:uid="{00000000-0004-0000-0200-000028000000}"/>
    <hyperlink ref="F647" r:id="rId42" xr:uid="{00000000-0004-0000-0200-000029000000}"/>
    <hyperlink ref="F654" r:id="rId43" xr:uid="{00000000-0004-0000-0200-00002A000000}"/>
    <hyperlink ref="F660" r:id="rId44" xr:uid="{00000000-0004-0000-0200-00002B000000}"/>
    <hyperlink ref="F664" r:id="rId45" xr:uid="{00000000-0004-0000-0200-00002C000000}"/>
    <hyperlink ref="F671" r:id="rId46" xr:uid="{00000000-0004-0000-0200-00002D000000}"/>
    <hyperlink ref="F678" r:id="rId47" xr:uid="{00000000-0004-0000-0200-00002E000000}"/>
    <hyperlink ref="F685" r:id="rId48" xr:uid="{00000000-0004-0000-0200-00002F000000}"/>
    <hyperlink ref="F688" r:id="rId49" xr:uid="{00000000-0004-0000-0200-000030000000}"/>
    <hyperlink ref="F698" r:id="rId50" xr:uid="{00000000-0004-0000-0200-000031000000}"/>
    <hyperlink ref="F708" r:id="rId51" xr:uid="{00000000-0004-0000-0200-000032000000}"/>
    <hyperlink ref="F713" r:id="rId52" xr:uid="{00000000-0004-0000-0200-000033000000}"/>
    <hyperlink ref="F720" r:id="rId53" xr:uid="{00000000-0004-0000-0200-000034000000}"/>
    <hyperlink ref="F730" r:id="rId54" xr:uid="{00000000-0004-0000-0200-000035000000}"/>
    <hyperlink ref="F735" r:id="rId55" xr:uid="{00000000-0004-0000-0200-000036000000}"/>
    <hyperlink ref="F740" r:id="rId56" xr:uid="{00000000-0004-0000-0200-000037000000}"/>
    <hyperlink ref="F754" r:id="rId57" xr:uid="{00000000-0004-0000-0200-000038000000}"/>
    <hyperlink ref="F763" r:id="rId58" xr:uid="{00000000-0004-0000-0200-000039000000}"/>
    <hyperlink ref="F769" r:id="rId59" xr:uid="{00000000-0004-0000-0200-00003A000000}"/>
    <hyperlink ref="F774" r:id="rId60" xr:uid="{00000000-0004-0000-0200-00003B000000}"/>
    <hyperlink ref="F794" r:id="rId61" xr:uid="{00000000-0004-0000-0200-00003C000000}"/>
    <hyperlink ref="F801" r:id="rId62" xr:uid="{00000000-0004-0000-0200-00003D000000}"/>
    <hyperlink ref="F807" r:id="rId63" xr:uid="{00000000-0004-0000-0200-00003E000000}"/>
    <hyperlink ref="F814" r:id="rId64" xr:uid="{00000000-0004-0000-0200-00003F000000}"/>
    <hyperlink ref="F820" r:id="rId65" xr:uid="{00000000-0004-0000-0200-000040000000}"/>
    <hyperlink ref="F825" r:id="rId66" xr:uid="{00000000-0004-0000-0200-000041000000}"/>
    <hyperlink ref="F832" r:id="rId67" xr:uid="{00000000-0004-0000-0200-000042000000}"/>
    <hyperlink ref="F839" r:id="rId68" xr:uid="{00000000-0004-0000-0200-000043000000}"/>
    <hyperlink ref="F845" r:id="rId69" xr:uid="{00000000-0004-0000-0200-000044000000}"/>
    <hyperlink ref="F852" r:id="rId70" xr:uid="{00000000-0004-0000-0200-000045000000}"/>
    <hyperlink ref="F859" r:id="rId71" xr:uid="{00000000-0004-0000-0200-000046000000}"/>
    <hyperlink ref="F865" r:id="rId72" xr:uid="{00000000-0004-0000-0200-000047000000}"/>
    <hyperlink ref="F880" r:id="rId73" xr:uid="{00000000-0004-0000-0200-000048000000}"/>
    <hyperlink ref="F887" r:id="rId74" xr:uid="{00000000-0004-0000-0200-000049000000}"/>
    <hyperlink ref="F893" r:id="rId75" xr:uid="{00000000-0004-0000-0200-00004A000000}"/>
    <hyperlink ref="F904" r:id="rId76" xr:uid="{00000000-0004-0000-0200-00004B000000}"/>
    <hyperlink ref="F911" r:id="rId77" xr:uid="{00000000-0004-0000-0200-00004C000000}"/>
    <hyperlink ref="F917" r:id="rId78" xr:uid="{00000000-0004-0000-0200-00004D000000}"/>
    <hyperlink ref="F923" r:id="rId79" xr:uid="{00000000-0004-0000-0200-00004E000000}"/>
    <hyperlink ref="F929" r:id="rId80" xr:uid="{00000000-0004-0000-0200-00004F000000}"/>
    <hyperlink ref="F935" r:id="rId81" xr:uid="{00000000-0004-0000-0200-000050000000}"/>
    <hyperlink ref="F937" r:id="rId82" xr:uid="{00000000-0004-0000-0200-000051000000}"/>
    <hyperlink ref="F939" r:id="rId83" xr:uid="{00000000-0004-0000-0200-000052000000}"/>
    <hyperlink ref="F941" r:id="rId84" xr:uid="{00000000-0004-0000-0200-000053000000}"/>
    <hyperlink ref="F947" r:id="rId85" xr:uid="{00000000-0004-0000-0200-000054000000}"/>
    <hyperlink ref="F949" r:id="rId86" xr:uid="{00000000-0004-0000-0200-000055000000}"/>
    <hyperlink ref="F951" r:id="rId87" xr:uid="{00000000-0004-0000-0200-000056000000}"/>
    <hyperlink ref="F953" r:id="rId88" xr:uid="{00000000-0004-0000-0200-000057000000}"/>
    <hyperlink ref="F955" r:id="rId89" xr:uid="{00000000-0004-0000-0200-000058000000}"/>
    <hyperlink ref="F957" r:id="rId90" xr:uid="{00000000-0004-0000-0200-000059000000}"/>
    <hyperlink ref="F961" r:id="rId91" xr:uid="{00000000-0004-0000-0200-00005A000000}"/>
    <hyperlink ref="F966" r:id="rId92" xr:uid="{00000000-0004-0000-0200-00005B000000}"/>
    <hyperlink ref="F971" r:id="rId93" xr:uid="{00000000-0004-0000-0200-00005C000000}"/>
    <hyperlink ref="F976" r:id="rId94" xr:uid="{00000000-0004-0000-0200-00005D000000}"/>
    <hyperlink ref="F983" r:id="rId95" xr:uid="{00000000-0004-0000-0200-00005E000000}"/>
    <hyperlink ref="F987" r:id="rId96" xr:uid="{00000000-0004-0000-0200-00005F000000}"/>
    <hyperlink ref="F989" r:id="rId97" xr:uid="{00000000-0004-0000-0200-000060000000}"/>
    <hyperlink ref="F992" r:id="rId98" xr:uid="{00000000-0004-0000-0200-000061000000}"/>
    <hyperlink ref="F1005" r:id="rId99" xr:uid="{00000000-0004-0000-0200-000062000000}"/>
    <hyperlink ref="F1009" r:id="rId100" xr:uid="{00000000-0004-0000-0200-000063000000}"/>
    <hyperlink ref="F1018" r:id="rId101" xr:uid="{00000000-0004-0000-0200-000064000000}"/>
    <hyperlink ref="F1020" r:id="rId102" xr:uid="{00000000-0004-0000-0200-000065000000}"/>
    <hyperlink ref="F1130" r:id="rId103" xr:uid="{00000000-0004-0000-0200-000066000000}"/>
    <hyperlink ref="F1140" r:id="rId104" xr:uid="{00000000-0004-0000-0200-000067000000}"/>
    <hyperlink ref="F1147" r:id="rId105" xr:uid="{00000000-0004-0000-0200-000068000000}"/>
    <hyperlink ref="F1151" r:id="rId106" xr:uid="{00000000-0004-0000-0200-000069000000}"/>
    <hyperlink ref="F1159" r:id="rId107" xr:uid="{00000000-0004-0000-0200-00006A000000}"/>
    <hyperlink ref="F1165" r:id="rId108" xr:uid="{00000000-0004-0000-0200-00006B000000}"/>
    <hyperlink ref="F1169" r:id="rId109" xr:uid="{00000000-0004-0000-0200-00006C000000}"/>
    <hyperlink ref="F1177" r:id="rId110" xr:uid="{00000000-0004-0000-0200-00006D000000}"/>
    <hyperlink ref="F1181" r:id="rId111" xr:uid="{00000000-0004-0000-0200-00006E000000}"/>
    <hyperlink ref="F1186" r:id="rId112" xr:uid="{00000000-0004-0000-0200-00006F000000}"/>
    <hyperlink ref="F1188" r:id="rId113" xr:uid="{00000000-0004-0000-0200-000070000000}"/>
    <hyperlink ref="F1191" r:id="rId114" xr:uid="{00000000-0004-0000-0200-000071000000}"/>
    <hyperlink ref="F1193" r:id="rId115" xr:uid="{00000000-0004-0000-0200-000072000000}"/>
    <hyperlink ref="F1196" r:id="rId116" xr:uid="{00000000-0004-0000-0200-000073000000}"/>
    <hyperlink ref="F1200" r:id="rId117" xr:uid="{00000000-0004-0000-0200-000074000000}"/>
    <hyperlink ref="F1209" r:id="rId118" xr:uid="{00000000-0004-0000-0200-000075000000}"/>
    <hyperlink ref="F1223" r:id="rId119" xr:uid="{00000000-0004-0000-0200-000076000000}"/>
    <hyperlink ref="F1232" r:id="rId120" xr:uid="{00000000-0004-0000-0200-000077000000}"/>
    <hyperlink ref="F1241" r:id="rId121" xr:uid="{00000000-0004-0000-0200-000078000000}"/>
    <hyperlink ref="F1255" r:id="rId122" xr:uid="{00000000-0004-0000-0200-000079000000}"/>
    <hyperlink ref="F1258" r:id="rId123" xr:uid="{00000000-0004-0000-0200-00007A000000}"/>
    <hyperlink ref="F1263" r:id="rId124" xr:uid="{00000000-0004-0000-0200-00007B000000}"/>
    <hyperlink ref="F1278" r:id="rId125" xr:uid="{00000000-0004-0000-0200-00007C000000}"/>
    <hyperlink ref="F1287" r:id="rId126" xr:uid="{00000000-0004-0000-0200-00007D000000}"/>
    <hyperlink ref="F1299" r:id="rId127" xr:uid="{00000000-0004-0000-0200-00007E000000}"/>
    <hyperlink ref="F1304" r:id="rId128" xr:uid="{00000000-0004-0000-0200-00007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1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118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POSÍLENÍ VODOVODNÍ SÍTĚ VODOJEM BUKOVNO, JIHLAVA</v>
      </c>
      <c r="F7" s="324"/>
      <c r="G7" s="324"/>
      <c r="H7" s="324"/>
      <c r="L7" s="21"/>
    </row>
    <row r="8" spans="2:46" ht="12" customHeight="1">
      <c r="B8" s="21"/>
      <c r="D8" s="28" t="s">
        <v>119</v>
      </c>
      <c r="L8" s="21"/>
    </row>
    <row r="9" spans="2:46" s="1" customFormat="1" ht="16.5" customHeight="1">
      <c r="B9" s="33"/>
      <c r="E9" s="323" t="s">
        <v>2487</v>
      </c>
      <c r="F9" s="325"/>
      <c r="G9" s="325"/>
      <c r="H9" s="325"/>
      <c r="L9" s="33"/>
    </row>
    <row r="10" spans="2:46" s="1" customFormat="1" ht="12" customHeight="1">
      <c r="B10" s="33"/>
      <c r="D10" s="28" t="s">
        <v>2488</v>
      </c>
      <c r="L10" s="33"/>
    </row>
    <row r="11" spans="2:46" s="1" customFormat="1" ht="16.5" customHeight="1">
      <c r="B11" s="33"/>
      <c r="E11" s="287" t="s">
        <v>3620</v>
      </c>
      <c r="F11" s="325"/>
      <c r="G11" s="325"/>
      <c r="H11" s="32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6. 5. 2024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6" t="str">
        <f>'Rekapitulace stavby'!E14</f>
        <v>Vyplň údaj</v>
      </c>
      <c r="F20" s="293"/>
      <c r="G20" s="293"/>
      <c r="H20" s="293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8" t="s">
        <v>19</v>
      </c>
      <c r="F29" s="298"/>
      <c r="G29" s="298"/>
      <c r="H29" s="298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ROUND(J91,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ROUND((SUM(BE91:BE212)),  2)</f>
        <v>0</v>
      </c>
      <c r="I35" s="94">
        <v>0.21</v>
      </c>
      <c r="J35" s="84">
        <f>ROUND(((SUM(BE91:BE212))*I35),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ROUND((SUM(BF91:BF212)),  2)</f>
        <v>0</v>
      </c>
      <c r="I36" s="94">
        <v>0.12</v>
      </c>
      <c r="J36" s="84">
        <f>ROUND(((SUM(BF91:BF212))*I36),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ROUND((SUM(BG91:BG212)),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ROUND((SUM(BH91:BH212)),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ROUND((SUM(BI91:BI212)),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122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POSÍLENÍ VODOVODNÍ SÍTĚ VODOJEM BUKOVNO, JIHLAVA</v>
      </c>
      <c r="F50" s="324"/>
      <c r="G50" s="324"/>
      <c r="H50" s="324"/>
      <c r="L50" s="33"/>
    </row>
    <row r="51" spans="2:47" ht="12" customHeight="1">
      <c r="B51" s="21"/>
      <c r="C51" s="28" t="s">
        <v>119</v>
      </c>
      <c r="L51" s="21"/>
    </row>
    <row r="52" spans="2:47" s="1" customFormat="1" ht="16.5" customHeight="1">
      <c r="B52" s="33"/>
      <c r="E52" s="323" t="s">
        <v>2487</v>
      </c>
      <c r="F52" s="325"/>
      <c r="G52" s="325"/>
      <c r="H52" s="325"/>
      <c r="L52" s="33"/>
    </row>
    <row r="53" spans="2:47" s="1" customFormat="1" ht="12" customHeight="1">
      <c r="B53" s="33"/>
      <c r="C53" s="28" t="s">
        <v>2488</v>
      </c>
      <c r="L53" s="33"/>
    </row>
    <row r="54" spans="2:47" s="1" customFormat="1" ht="16.5" customHeight="1">
      <c r="B54" s="33"/>
      <c r="E54" s="287" t="str">
        <f>E11</f>
        <v>D.1.2.8 - Dešťová kanalizace, nakládání s dešťovými vodami</v>
      </c>
      <c r="F54" s="325"/>
      <c r="G54" s="325"/>
      <c r="H54" s="32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Bukovno, Jihlava</v>
      </c>
      <c r="I56" s="28" t="s">
        <v>23</v>
      </c>
      <c r="J56" s="50" t="str">
        <f>IF(J14="","",J14)</f>
        <v>6. 5. 2024</v>
      </c>
      <c r="L56" s="33"/>
    </row>
    <row r="57" spans="2:47" s="1" customFormat="1" ht="6.95" customHeight="1">
      <c r="B57" s="33"/>
      <c r="L57" s="33"/>
    </row>
    <row r="58" spans="2:47" s="1" customFormat="1" ht="25.7" customHeight="1">
      <c r="B58" s="33"/>
      <c r="C58" s="28" t="s">
        <v>25</v>
      </c>
      <c r="F58" s="26" t="str">
        <f>E17</f>
        <v>Statutární město Jihlava</v>
      </c>
      <c r="I58" s="28" t="s">
        <v>31</v>
      </c>
      <c r="J58" s="31" t="str">
        <f>E23</f>
        <v>Vodohospodářský rozvoj a výstavba, a.s.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M. Morská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123</v>
      </c>
      <c r="D61" s="95"/>
      <c r="E61" s="95"/>
      <c r="F61" s="95"/>
      <c r="G61" s="95"/>
      <c r="H61" s="95"/>
      <c r="I61" s="95"/>
      <c r="J61" s="102" t="s">
        <v>124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J91</f>
        <v>0</v>
      </c>
      <c r="L63" s="33"/>
      <c r="AU63" s="18" t="s">
        <v>125</v>
      </c>
    </row>
    <row r="64" spans="2:47" s="8" customFormat="1" ht="24.95" customHeight="1">
      <c r="B64" s="104"/>
      <c r="D64" s="105" t="s">
        <v>126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899999999999999" customHeight="1">
      <c r="B65" s="108"/>
      <c r="D65" s="109" t="s">
        <v>127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899999999999999" customHeight="1">
      <c r="B66" s="108"/>
      <c r="D66" s="109" t="s">
        <v>128</v>
      </c>
      <c r="E66" s="110"/>
      <c r="F66" s="110"/>
      <c r="G66" s="110"/>
      <c r="H66" s="110"/>
      <c r="I66" s="110"/>
      <c r="J66" s="111">
        <f>J158</f>
        <v>0</v>
      </c>
      <c r="L66" s="108"/>
    </row>
    <row r="67" spans="2:12" s="9" customFormat="1" ht="19.899999999999999" customHeight="1">
      <c r="B67" s="108"/>
      <c r="D67" s="109" t="s">
        <v>130</v>
      </c>
      <c r="E67" s="110"/>
      <c r="F67" s="110"/>
      <c r="G67" s="110"/>
      <c r="H67" s="110"/>
      <c r="I67" s="110"/>
      <c r="J67" s="111">
        <f>J171</f>
        <v>0</v>
      </c>
      <c r="L67" s="108"/>
    </row>
    <row r="68" spans="2:12" s="9" customFormat="1" ht="19.899999999999999" customHeight="1">
      <c r="B68" s="108"/>
      <c r="D68" s="109" t="s">
        <v>133</v>
      </c>
      <c r="E68" s="110"/>
      <c r="F68" s="110"/>
      <c r="G68" s="110"/>
      <c r="H68" s="110"/>
      <c r="I68" s="110"/>
      <c r="J68" s="111">
        <f>J177</f>
        <v>0</v>
      </c>
      <c r="L68" s="108"/>
    </row>
    <row r="69" spans="2:12" s="9" customFormat="1" ht="19.899999999999999" customHeight="1">
      <c r="B69" s="108"/>
      <c r="D69" s="109" t="s">
        <v>136</v>
      </c>
      <c r="E69" s="110"/>
      <c r="F69" s="110"/>
      <c r="G69" s="110"/>
      <c r="H69" s="110"/>
      <c r="I69" s="110"/>
      <c r="J69" s="111">
        <f>J210</f>
        <v>0</v>
      </c>
      <c r="L69" s="108"/>
    </row>
    <row r="70" spans="2:12" s="1" customFormat="1" ht="21.75" customHeight="1">
      <c r="B70" s="33"/>
      <c r="L70" s="33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>
      <c r="B76" s="33"/>
      <c r="C76" s="22" t="s">
        <v>151</v>
      </c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16</v>
      </c>
      <c r="L78" s="33"/>
    </row>
    <row r="79" spans="2:12" s="1" customFormat="1" ht="16.5" customHeight="1">
      <c r="B79" s="33"/>
      <c r="E79" s="323" t="str">
        <f>E7</f>
        <v>POSÍLENÍ VODOVODNÍ SÍTĚ VODOJEM BUKOVNO, JIHLAVA</v>
      </c>
      <c r="F79" s="324"/>
      <c r="G79" s="324"/>
      <c r="H79" s="324"/>
      <c r="L79" s="33"/>
    </row>
    <row r="80" spans="2:12" ht="12" customHeight="1">
      <c r="B80" s="21"/>
      <c r="C80" s="28" t="s">
        <v>119</v>
      </c>
      <c r="L80" s="21"/>
    </row>
    <row r="81" spans="2:65" s="1" customFormat="1" ht="16.5" customHeight="1">
      <c r="B81" s="33"/>
      <c r="E81" s="323" t="s">
        <v>2487</v>
      </c>
      <c r="F81" s="325"/>
      <c r="G81" s="325"/>
      <c r="H81" s="325"/>
      <c r="L81" s="33"/>
    </row>
    <row r="82" spans="2:65" s="1" customFormat="1" ht="12" customHeight="1">
      <c r="B82" s="33"/>
      <c r="C82" s="28" t="s">
        <v>2488</v>
      </c>
      <c r="L82" s="33"/>
    </row>
    <row r="83" spans="2:65" s="1" customFormat="1" ht="16.5" customHeight="1">
      <c r="B83" s="33"/>
      <c r="E83" s="287" t="str">
        <f>E11</f>
        <v>D.1.2.8 - Dešťová kanalizace, nakládání s dešťovými vodami</v>
      </c>
      <c r="F83" s="325"/>
      <c r="G83" s="325"/>
      <c r="H83" s="325"/>
      <c r="L83" s="33"/>
    </row>
    <row r="84" spans="2:65" s="1" customFormat="1" ht="6.95" customHeight="1">
      <c r="B84" s="33"/>
      <c r="L84" s="33"/>
    </row>
    <row r="85" spans="2:65" s="1" customFormat="1" ht="12" customHeight="1">
      <c r="B85" s="33"/>
      <c r="C85" s="28" t="s">
        <v>21</v>
      </c>
      <c r="F85" s="26" t="str">
        <f>F14</f>
        <v>Bukovno, Jihlava</v>
      </c>
      <c r="I85" s="28" t="s">
        <v>23</v>
      </c>
      <c r="J85" s="50" t="str">
        <f>IF(J14="","",J14)</f>
        <v>6. 5. 2024</v>
      </c>
      <c r="L85" s="33"/>
    </row>
    <row r="86" spans="2:65" s="1" customFormat="1" ht="6.95" customHeight="1">
      <c r="B86" s="33"/>
      <c r="L86" s="33"/>
    </row>
    <row r="87" spans="2:65" s="1" customFormat="1" ht="25.7" customHeight="1">
      <c r="B87" s="33"/>
      <c r="C87" s="28" t="s">
        <v>25</v>
      </c>
      <c r="F87" s="26" t="str">
        <f>E17</f>
        <v>Statutární město Jihlava</v>
      </c>
      <c r="I87" s="28" t="s">
        <v>31</v>
      </c>
      <c r="J87" s="31" t="str">
        <f>E23</f>
        <v>Vodohospodářský rozvoj a výstavba, a.s.</v>
      </c>
      <c r="L87" s="33"/>
    </row>
    <row r="88" spans="2:65" s="1" customFormat="1" ht="15.2" customHeight="1">
      <c r="B88" s="33"/>
      <c r="C88" s="28" t="s">
        <v>29</v>
      </c>
      <c r="F88" s="26" t="str">
        <f>IF(E20="","",E20)</f>
        <v>Vyplň údaj</v>
      </c>
      <c r="I88" s="28" t="s">
        <v>34</v>
      </c>
      <c r="J88" s="31" t="str">
        <f>E26</f>
        <v>M. Morská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152</v>
      </c>
      <c r="D90" s="114" t="s">
        <v>57</v>
      </c>
      <c r="E90" s="114" t="s">
        <v>53</v>
      </c>
      <c r="F90" s="114" t="s">
        <v>54</v>
      </c>
      <c r="G90" s="114" t="s">
        <v>153</v>
      </c>
      <c r="H90" s="114" t="s">
        <v>154</v>
      </c>
      <c r="I90" s="114" t="s">
        <v>155</v>
      </c>
      <c r="J90" s="114" t="s">
        <v>124</v>
      </c>
      <c r="K90" s="115" t="s">
        <v>156</v>
      </c>
      <c r="L90" s="112"/>
      <c r="M90" s="57" t="s">
        <v>19</v>
      </c>
      <c r="N90" s="58" t="s">
        <v>42</v>
      </c>
      <c r="O90" s="58" t="s">
        <v>157</v>
      </c>
      <c r="P90" s="58" t="s">
        <v>158</v>
      </c>
      <c r="Q90" s="58" t="s">
        <v>159</v>
      </c>
      <c r="R90" s="58" t="s">
        <v>160</v>
      </c>
      <c r="S90" s="58" t="s">
        <v>161</v>
      </c>
      <c r="T90" s="59" t="s">
        <v>162</v>
      </c>
    </row>
    <row r="91" spans="2:65" s="1" customFormat="1" ht="22.9" customHeight="1">
      <c r="B91" s="33"/>
      <c r="C91" s="62" t="s">
        <v>163</v>
      </c>
      <c r="J91" s="116">
        <f>BK91</f>
        <v>0</v>
      </c>
      <c r="L91" s="33"/>
      <c r="M91" s="60"/>
      <c r="N91" s="51"/>
      <c r="O91" s="51"/>
      <c r="P91" s="117">
        <f>P92</f>
        <v>0</v>
      </c>
      <c r="Q91" s="51"/>
      <c r="R91" s="117">
        <f>R92</f>
        <v>1.3641703999999999</v>
      </c>
      <c r="S91" s="51"/>
      <c r="T91" s="118">
        <f>T92</f>
        <v>0</v>
      </c>
      <c r="AT91" s="18" t="s">
        <v>71</v>
      </c>
      <c r="AU91" s="18" t="s">
        <v>125</v>
      </c>
      <c r="BK91" s="119">
        <f>BK92</f>
        <v>0</v>
      </c>
    </row>
    <row r="92" spans="2:65" s="11" customFormat="1" ht="25.9" customHeight="1">
      <c r="B92" s="120"/>
      <c r="D92" s="121" t="s">
        <v>71</v>
      </c>
      <c r="E92" s="122" t="s">
        <v>164</v>
      </c>
      <c r="F92" s="122" t="s">
        <v>165</v>
      </c>
      <c r="I92" s="123"/>
      <c r="J92" s="124">
        <f>BK92</f>
        <v>0</v>
      </c>
      <c r="L92" s="120"/>
      <c r="M92" s="125"/>
      <c r="P92" s="126">
        <f>P93+P158+P171+P177+P210</f>
        <v>0</v>
      </c>
      <c r="R92" s="126">
        <f>R93+R158+R171+R177+R210</f>
        <v>1.3641703999999999</v>
      </c>
      <c r="T92" s="127">
        <f>T93+T158+T171+T177+T210</f>
        <v>0</v>
      </c>
      <c r="AR92" s="121" t="s">
        <v>80</v>
      </c>
      <c r="AT92" s="128" t="s">
        <v>71</v>
      </c>
      <c r="AU92" s="128" t="s">
        <v>72</v>
      </c>
      <c r="AY92" s="121" t="s">
        <v>166</v>
      </c>
      <c r="BK92" s="129">
        <f>BK93+BK158+BK171+BK177+BK210</f>
        <v>0</v>
      </c>
    </row>
    <row r="93" spans="2:65" s="11" customFormat="1" ht="22.9" customHeight="1">
      <c r="B93" s="120"/>
      <c r="D93" s="121" t="s">
        <v>71</v>
      </c>
      <c r="E93" s="130" t="s">
        <v>80</v>
      </c>
      <c r="F93" s="130" t="s">
        <v>167</v>
      </c>
      <c r="I93" s="123"/>
      <c r="J93" s="131">
        <f>BK93</f>
        <v>0</v>
      </c>
      <c r="L93" s="120"/>
      <c r="M93" s="125"/>
      <c r="P93" s="126">
        <f>SUM(P94:P157)</f>
        <v>0</v>
      </c>
      <c r="R93" s="126">
        <f>SUM(R94:R157)</f>
        <v>2.7216000000000001E-2</v>
      </c>
      <c r="T93" s="127">
        <f>SUM(T94:T157)</f>
        <v>0</v>
      </c>
      <c r="AR93" s="121" t="s">
        <v>80</v>
      </c>
      <c r="AT93" s="128" t="s">
        <v>71</v>
      </c>
      <c r="AU93" s="128" t="s">
        <v>80</v>
      </c>
      <c r="AY93" s="121" t="s">
        <v>166</v>
      </c>
      <c r="BK93" s="129">
        <f>SUM(BK94:BK157)</f>
        <v>0</v>
      </c>
    </row>
    <row r="94" spans="2:65" s="1" customFormat="1" ht="44.25" customHeight="1">
      <c r="B94" s="33"/>
      <c r="C94" s="132" t="s">
        <v>80</v>
      </c>
      <c r="D94" s="132" t="s">
        <v>168</v>
      </c>
      <c r="E94" s="133" t="s">
        <v>3621</v>
      </c>
      <c r="F94" s="134" t="s">
        <v>3622</v>
      </c>
      <c r="G94" s="135" t="s">
        <v>197</v>
      </c>
      <c r="H94" s="136">
        <v>87.5</v>
      </c>
      <c r="I94" s="137"/>
      <c r="J94" s="138">
        <f>ROUND(I94*H94,2)</f>
        <v>0</v>
      </c>
      <c r="K94" s="134" t="s">
        <v>172</v>
      </c>
      <c r="L94" s="33"/>
      <c r="M94" s="139" t="s">
        <v>19</v>
      </c>
      <c r="N94" s="140" t="s">
        <v>43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173</v>
      </c>
      <c r="AT94" s="143" t="s">
        <v>168</v>
      </c>
      <c r="AU94" s="143" t="s">
        <v>82</v>
      </c>
      <c r="AY94" s="18" t="s">
        <v>166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80</v>
      </c>
      <c r="BK94" s="144">
        <f>ROUND(I94*H94,2)</f>
        <v>0</v>
      </c>
      <c r="BL94" s="18" t="s">
        <v>173</v>
      </c>
      <c r="BM94" s="143" t="s">
        <v>3623</v>
      </c>
    </row>
    <row r="95" spans="2:65" s="1" customFormat="1" ht="11.25">
      <c r="B95" s="33"/>
      <c r="D95" s="145" t="s">
        <v>175</v>
      </c>
      <c r="F95" s="146" t="s">
        <v>3624</v>
      </c>
      <c r="I95" s="147"/>
      <c r="L95" s="33"/>
      <c r="M95" s="148"/>
      <c r="T95" s="54"/>
      <c r="AT95" s="18" t="s">
        <v>175</v>
      </c>
      <c r="AU95" s="18" t="s">
        <v>82</v>
      </c>
    </row>
    <row r="96" spans="2:65" s="12" customFormat="1" ht="11.25">
      <c r="B96" s="149"/>
      <c r="D96" s="150" t="s">
        <v>177</v>
      </c>
      <c r="E96" s="151" t="s">
        <v>19</v>
      </c>
      <c r="F96" s="152" t="s">
        <v>3625</v>
      </c>
      <c r="H96" s="151" t="s">
        <v>19</v>
      </c>
      <c r="I96" s="153"/>
      <c r="L96" s="149"/>
      <c r="M96" s="154"/>
      <c r="T96" s="155"/>
      <c r="AT96" s="151" t="s">
        <v>177</v>
      </c>
      <c r="AU96" s="151" t="s">
        <v>82</v>
      </c>
      <c r="AV96" s="12" t="s">
        <v>80</v>
      </c>
      <c r="AW96" s="12" t="s">
        <v>33</v>
      </c>
      <c r="AX96" s="12" t="s">
        <v>72</v>
      </c>
      <c r="AY96" s="151" t="s">
        <v>166</v>
      </c>
    </row>
    <row r="97" spans="2:65" s="12" customFormat="1" ht="11.25">
      <c r="B97" s="149"/>
      <c r="D97" s="150" t="s">
        <v>177</v>
      </c>
      <c r="E97" s="151" t="s">
        <v>19</v>
      </c>
      <c r="F97" s="152" t="s">
        <v>3626</v>
      </c>
      <c r="H97" s="151" t="s">
        <v>19</v>
      </c>
      <c r="I97" s="153"/>
      <c r="L97" s="149"/>
      <c r="M97" s="154"/>
      <c r="T97" s="155"/>
      <c r="AT97" s="151" t="s">
        <v>177</v>
      </c>
      <c r="AU97" s="151" t="s">
        <v>82</v>
      </c>
      <c r="AV97" s="12" t="s">
        <v>80</v>
      </c>
      <c r="AW97" s="12" t="s">
        <v>33</v>
      </c>
      <c r="AX97" s="12" t="s">
        <v>72</v>
      </c>
      <c r="AY97" s="151" t="s">
        <v>166</v>
      </c>
    </row>
    <row r="98" spans="2:65" s="13" customFormat="1" ht="11.25">
      <c r="B98" s="156"/>
      <c r="D98" s="150" t="s">
        <v>177</v>
      </c>
      <c r="E98" s="157" t="s">
        <v>19</v>
      </c>
      <c r="F98" s="158" t="s">
        <v>3627</v>
      </c>
      <c r="H98" s="159">
        <v>55</v>
      </c>
      <c r="I98" s="160"/>
      <c r="L98" s="156"/>
      <c r="M98" s="161"/>
      <c r="T98" s="162"/>
      <c r="AT98" s="157" t="s">
        <v>177</v>
      </c>
      <c r="AU98" s="157" t="s">
        <v>82</v>
      </c>
      <c r="AV98" s="13" t="s">
        <v>82</v>
      </c>
      <c r="AW98" s="13" t="s">
        <v>33</v>
      </c>
      <c r="AX98" s="13" t="s">
        <v>72</v>
      </c>
      <c r="AY98" s="157" t="s">
        <v>166</v>
      </c>
    </row>
    <row r="99" spans="2:65" s="13" customFormat="1" ht="11.25">
      <c r="B99" s="156"/>
      <c r="D99" s="150" t="s">
        <v>177</v>
      </c>
      <c r="E99" s="157" t="s">
        <v>19</v>
      </c>
      <c r="F99" s="158" t="s">
        <v>3628</v>
      </c>
      <c r="H99" s="159">
        <v>32.5</v>
      </c>
      <c r="I99" s="160"/>
      <c r="L99" s="156"/>
      <c r="M99" s="161"/>
      <c r="T99" s="162"/>
      <c r="AT99" s="157" t="s">
        <v>177</v>
      </c>
      <c r="AU99" s="157" t="s">
        <v>82</v>
      </c>
      <c r="AV99" s="13" t="s">
        <v>82</v>
      </c>
      <c r="AW99" s="13" t="s">
        <v>33</v>
      </c>
      <c r="AX99" s="13" t="s">
        <v>72</v>
      </c>
      <c r="AY99" s="157" t="s">
        <v>166</v>
      </c>
    </row>
    <row r="100" spans="2:65" s="14" customFormat="1" ht="11.25">
      <c r="B100" s="163"/>
      <c r="D100" s="150" t="s">
        <v>177</v>
      </c>
      <c r="E100" s="164" t="s">
        <v>19</v>
      </c>
      <c r="F100" s="165" t="s">
        <v>206</v>
      </c>
      <c r="H100" s="166">
        <v>87.5</v>
      </c>
      <c r="I100" s="167"/>
      <c r="L100" s="163"/>
      <c r="M100" s="168"/>
      <c r="T100" s="169"/>
      <c r="AT100" s="164" t="s">
        <v>177</v>
      </c>
      <c r="AU100" s="164" t="s">
        <v>82</v>
      </c>
      <c r="AV100" s="14" t="s">
        <v>173</v>
      </c>
      <c r="AW100" s="14" t="s">
        <v>33</v>
      </c>
      <c r="AX100" s="14" t="s">
        <v>80</v>
      </c>
      <c r="AY100" s="164" t="s">
        <v>166</v>
      </c>
    </row>
    <row r="101" spans="2:65" s="1" customFormat="1" ht="49.15" customHeight="1">
      <c r="B101" s="33"/>
      <c r="C101" s="132" t="s">
        <v>82</v>
      </c>
      <c r="D101" s="132" t="s">
        <v>168</v>
      </c>
      <c r="E101" s="133" t="s">
        <v>3629</v>
      </c>
      <c r="F101" s="134" t="s">
        <v>3630</v>
      </c>
      <c r="G101" s="135" t="s">
        <v>197</v>
      </c>
      <c r="H101" s="136">
        <v>19.440000000000001</v>
      </c>
      <c r="I101" s="137"/>
      <c r="J101" s="138">
        <f>ROUND(I101*H101,2)</f>
        <v>0</v>
      </c>
      <c r="K101" s="134" t="s">
        <v>172</v>
      </c>
      <c r="L101" s="33"/>
      <c r="M101" s="139" t="s">
        <v>19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173</v>
      </c>
      <c r="AT101" s="143" t="s">
        <v>168</v>
      </c>
      <c r="AU101" s="143" t="s">
        <v>82</v>
      </c>
      <c r="AY101" s="18" t="s">
        <v>166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80</v>
      </c>
      <c r="BK101" s="144">
        <f>ROUND(I101*H101,2)</f>
        <v>0</v>
      </c>
      <c r="BL101" s="18" t="s">
        <v>173</v>
      </c>
      <c r="BM101" s="143" t="s">
        <v>3631</v>
      </c>
    </row>
    <row r="102" spans="2:65" s="1" customFormat="1" ht="11.25">
      <c r="B102" s="33"/>
      <c r="D102" s="145" t="s">
        <v>175</v>
      </c>
      <c r="F102" s="146" t="s">
        <v>3632</v>
      </c>
      <c r="I102" s="147"/>
      <c r="L102" s="33"/>
      <c r="M102" s="148"/>
      <c r="T102" s="54"/>
      <c r="AT102" s="18" t="s">
        <v>175</v>
      </c>
      <c r="AU102" s="18" t="s">
        <v>82</v>
      </c>
    </row>
    <row r="103" spans="2:65" s="12" customFormat="1" ht="11.25">
      <c r="B103" s="149"/>
      <c r="D103" s="150" t="s">
        <v>177</v>
      </c>
      <c r="E103" s="151" t="s">
        <v>19</v>
      </c>
      <c r="F103" s="152" t="s">
        <v>3626</v>
      </c>
      <c r="H103" s="151" t="s">
        <v>19</v>
      </c>
      <c r="I103" s="153"/>
      <c r="L103" s="149"/>
      <c r="M103" s="154"/>
      <c r="T103" s="155"/>
      <c r="AT103" s="151" t="s">
        <v>177</v>
      </c>
      <c r="AU103" s="151" t="s">
        <v>82</v>
      </c>
      <c r="AV103" s="12" t="s">
        <v>80</v>
      </c>
      <c r="AW103" s="12" t="s">
        <v>33</v>
      </c>
      <c r="AX103" s="12" t="s">
        <v>72</v>
      </c>
      <c r="AY103" s="151" t="s">
        <v>166</v>
      </c>
    </row>
    <row r="104" spans="2:65" s="13" customFormat="1" ht="11.25">
      <c r="B104" s="156"/>
      <c r="D104" s="150" t="s">
        <v>177</v>
      </c>
      <c r="E104" s="157" t="s">
        <v>19</v>
      </c>
      <c r="F104" s="158" t="s">
        <v>3633</v>
      </c>
      <c r="H104" s="159">
        <v>19.440000000000001</v>
      </c>
      <c r="I104" s="160"/>
      <c r="L104" s="156"/>
      <c r="M104" s="161"/>
      <c r="T104" s="162"/>
      <c r="AT104" s="157" t="s">
        <v>177</v>
      </c>
      <c r="AU104" s="157" t="s">
        <v>82</v>
      </c>
      <c r="AV104" s="13" t="s">
        <v>82</v>
      </c>
      <c r="AW104" s="13" t="s">
        <v>33</v>
      </c>
      <c r="AX104" s="13" t="s">
        <v>80</v>
      </c>
      <c r="AY104" s="157" t="s">
        <v>166</v>
      </c>
    </row>
    <row r="105" spans="2:65" s="1" customFormat="1" ht="37.9" customHeight="1">
      <c r="B105" s="33"/>
      <c r="C105" s="132" t="s">
        <v>185</v>
      </c>
      <c r="D105" s="132" t="s">
        <v>168</v>
      </c>
      <c r="E105" s="133" t="s">
        <v>3634</v>
      </c>
      <c r="F105" s="134" t="s">
        <v>3635</v>
      </c>
      <c r="G105" s="135" t="s">
        <v>188</v>
      </c>
      <c r="H105" s="136">
        <v>32.4</v>
      </c>
      <c r="I105" s="137"/>
      <c r="J105" s="138">
        <f>ROUND(I105*H105,2)</f>
        <v>0</v>
      </c>
      <c r="K105" s="134" t="s">
        <v>172</v>
      </c>
      <c r="L105" s="33"/>
      <c r="M105" s="139" t="s">
        <v>19</v>
      </c>
      <c r="N105" s="140" t="s">
        <v>43</v>
      </c>
      <c r="P105" s="141">
        <f>O105*H105</f>
        <v>0</v>
      </c>
      <c r="Q105" s="141">
        <v>8.4000000000000003E-4</v>
      </c>
      <c r="R105" s="141">
        <f>Q105*H105</f>
        <v>2.7216000000000001E-2</v>
      </c>
      <c r="S105" s="141">
        <v>0</v>
      </c>
      <c r="T105" s="142">
        <f>S105*H105</f>
        <v>0</v>
      </c>
      <c r="AR105" s="143" t="s">
        <v>173</v>
      </c>
      <c r="AT105" s="143" t="s">
        <v>168</v>
      </c>
      <c r="AU105" s="143" t="s">
        <v>82</v>
      </c>
      <c r="AY105" s="18" t="s">
        <v>166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80</v>
      </c>
      <c r="BK105" s="144">
        <f>ROUND(I105*H105,2)</f>
        <v>0</v>
      </c>
      <c r="BL105" s="18" t="s">
        <v>173</v>
      </c>
      <c r="BM105" s="143" t="s">
        <v>3636</v>
      </c>
    </row>
    <row r="106" spans="2:65" s="1" customFormat="1" ht="11.25">
      <c r="B106" s="33"/>
      <c r="D106" s="145" t="s">
        <v>175</v>
      </c>
      <c r="F106" s="146" t="s">
        <v>3637</v>
      </c>
      <c r="I106" s="147"/>
      <c r="L106" s="33"/>
      <c r="M106" s="148"/>
      <c r="T106" s="54"/>
      <c r="AT106" s="18" t="s">
        <v>175</v>
      </c>
      <c r="AU106" s="18" t="s">
        <v>82</v>
      </c>
    </row>
    <row r="107" spans="2:65" s="13" customFormat="1" ht="11.25">
      <c r="B107" s="156"/>
      <c r="D107" s="150" t="s">
        <v>177</v>
      </c>
      <c r="E107" s="157" t="s">
        <v>19</v>
      </c>
      <c r="F107" s="158" t="s">
        <v>3638</v>
      </c>
      <c r="H107" s="159">
        <v>32.4</v>
      </c>
      <c r="I107" s="160"/>
      <c r="L107" s="156"/>
      <c r="M107" s="161"/>
      <c r="T107" s="162"/>
      <c r="AT107" s="157" t="s">
        <v>177</v>
      </c>
      <c r="AU107" s="157" t="s">
        <v>82</v>
      </c>
      <c r="AV107" s="13" t="s">
        <v>82</v>
      </c>
      <c r="AW107" s="13" t="s">
        <v>33</v>
      </c>
      <c r="AX107" s="13" t="s">
        <v>80</v>
      </c>
      <c r="AY107" s="157" t="s">
        <v>166</v>
      </c>
    </row>
    <row r="108" spans="2:65" s="1" customFormat="1" ht="44.25" customHeight="1">
      <c r="B108" s="33"/>
      <c r="C108" s="132" t="s">
        <v>173</v>
      </c>
      <c r="D108" s="132" t="s">
        <v>168</v>
      </c>
      <c r="E108" s="133" t="s">
        <v>3639</v>
      </c>
      <c r="F108" s="134" t="s">
        <v>3640</v>
      </c>
      <c r="G108" s="135" t="s">
        <v>188</v>
      </c>
      <c r="H108" s="136">
        <v>32.4</v>
      </c>
      <c r="I108" s="137"/>
      <c r="J108" s="138">
        <f>ROUND(I108*H108,2)</f>
        <v>0</v>
      </c>
      <c r="K108" s="134" t="s">
        <v>172</v>
      </c>
      <c r="L108" s="33"/>
      <c r="M108" s="139" t="s">
        <v>19</v>
      </c>
      <c r="N108" s="140" t="s">
        <v>43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173</v>
      </c>
      <c r="AT108" s="143" t="s">
        <v>168</v>
      </c>
      <c r="AU108" s="143" t="s">
        <v>82</v>
      </c>
      <c r="AY108" s="18" t="s">
        <v>166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80</v>
      </c>
      <c r="BK108" s="144">
        <f>ROUND(I108*H108,2)</f>
        <v>0</v>
      </c>
      <c r="BL108" s="18" t="s">
        <v>173</v>
      </c>
      <c r="BM108" s="143" t="s">
        <v>3641</v>
      </c>
    </row>
    <row r="109" spans="2:65" s="1" customFormat="1" ht="11.25">
      <c r="B109" s="33"/>
      <c r="D109" s="145" t="s">
        <v>175</v>
      </c>
      <c r="F109" s="146" t="s">
        <v>3642</v>
      </c>
      <c r="I109" s="147"/>
      <c r="L109" s="33"/>
      <c r="M109" s="148"/>
      <c r="T109" s="54"/>
      <c r="AT109" s="18" t="s">
        <v>175</v>
      </c>
      <c r="AU109" s="18" t="s">
        <v>82</v>
      </c>
    </row>
    <row r="110" spans="2:65" s="1" customFormat="1" ht="62.65" customHeight="1">
      <c r="B110" s="33"/>
      <c r="C110" s="132" t="s">
        <v>207</v>
      </c>
      <c r="D110" s="132" t="s">
        <v>168</v>
      </c>
      <c r="E110" s="133" t="s">
        <v>2614</v>
      </c>
      <c r="F110" s="134" t="s">
        <v>2615</v>
      </c>
      <c r="G110" s="135" t="s">
        <v>197</v>
      </c>
      <c r="H110" s="136">
        <v>65.39</v>
      </c>
      <c r="I110" s="137"/>
      <c r="J110" s="138">
        <f>ROUND(I110*H110,2)</f>
        <v>0</v>
      </c>
      <c r="K110" s="134" t="s">
        <v>172</v>
      </c>
      <c r="L110" s="33"/>
      <c r="M110" s="139" t="s">
        <v>19</v>
      </c>
      <c r="N110" s="140" t="s">
        <v>43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173</v>
      </c>
      <c r="AT110" s="143" t="s">
        <v>168</v>
      </c>
      <c r="AU110" s="143" t="s">
        <v>82</v>
      </c>
      <c r="AY110" s="18" t="s">
        <v>166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80</v>
      </c>
      <c r="BK110" s="144">
        <f>ROUND(I110*H110,2)</f>
        <v>0</v>
      </c>
      <c r="BL110" s="18" t="s">
        <v>173</v>
      </c>
      <c r="BM110" s="143" t="s">
        <v>3643</v>
      </c>
    </row>
    <row r="111" spans="2:65" s="1" customFormat="1" ht="11.25">
      <c r="B111" s="33"/>
      <c r="D111" s="145" t="s">
        <v>175</v>
      </c>
      <c r="F111" s="146" t="s">
        <v>2617</v>
      </c>
      <c r="I111" s="147"/>
      <c r="L111" s="33"/>
      <c r="M111" s="148"/>
      <c r="T111" s="54"/>
      <c r="AT111" s="18" t="s">
        <v>175</v>
      </c>
      <c r="AU111" s="18" t="s">
        <v>82</v>
      </c>
    </row>
    <row r="112" spans="2:65" s="12" customFormat="1" ht="11.25">
      <c r="B112" s="149"/>
      <c r="D112" s="150" t="s">
        <v>177</v>
      </c>
      <c r="E112" s="151" t="s">
        <v>19</v>
      </c>
      <c r="F112" s="152" t="s">
        <v>238</v>
      </c>
      <c r="H112" s="151" t="s">
        <v>19</v>
      </c>
      <c r="I112" s="153"/>
      <c r="L112" s="149"/>
      <c r="M112" s="154"/>
      <c r="T112" s="155"/>
      <c r="AT112" s="151" t="s">
        <v>177</v>
      </c>
      <c r="AU112" s="151" t="s">
        <v>82</v>
      </c>
      <c r="AV112" s="12" t="s">
        <v>80</v>
      </c>
      <c r="AW112" s="12" t="s">
        <v>33</v>
      </c>
      <c r="AX112" s="12" t="s">
        <v>72</v>
      </c>
      <c r="AY112" s="151" t="s">
        <v>166</v>
      </c>
    </row>
    <row r="113" spans="2:65" s="13" customFormat="1" ht="11.25">
      <c r="B113" s="156"/>
      <c r="D113" s="150" t="s">
        <v>177</v>
      </c>
      <c r="E113" s="157" t="s">
        <v>19</v>
      </c>
      <c r="F113" s="158" t="s">
        <v>3644</v>
      </c>
      <c r="H113" s="159">
        <v>65.39</v>
      </c>
      <c r="I113" s="160"/>
      <c r="L113" s="156"/>
      <c r="M113" s="161"/>
      <c r="T113" s="162"/>
      <c r="AT113" s="157" t="s">
        <v>177</v>
      </c>
      <c r="AU113" s="157" t="s">
        <v>82</v>
      </c>
      <c r="AV113" s="13" t="s">
        <v>82</v>
      </c>
      <c r="AW113" s="13" t="s">
        <v>33</v>
      </c>
      <c r="AX113" s="13" t="s">
        <v>80</v>
      </c>
      <c r="AY113" s="157" t="s">
        <v>166</v>
      </c>
    </row>
    <row r="114" spans="2:65" s="1" customFormat="1" ht="62.65" customHeight="1">
      <c r="B114" s="33"/>
      <c r="C114" s="132" t="s">
        <v>216</v>
      </c>
      <c r="D114" s="132" t="s">
        <v>168</v>
      </c>
      <c r="E114" s="133" t="s">
        <v>2619</v>
      </c>
      <c r="F114" s="134" t="s">
        <v>2620</v>
      </c>
      <c r="G114" s="135" t="s">
        <v>197</v>
      </c>
      <c r="H114" s="136">
        <v>41.55</v>
      </c>
      <c r="I114" s="137"/>
      <c r="J114" s="138">
        <f>ROUND(I114*H114,2)</f>
        <v>0</v>
      </c>
      <c r="K114" s="134" t="s">
        <v>172</v>
      </c>
      <c r="L114" s="33"/>
      <c r="M114" s="139" t="s">
        <v>19</v>
      </c>
      <c r="N114" s="140" t="s">
        <v>43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173</v>
      </c>
      <c r="AT114" s="143" t="s">
        <v>168</v>
      </c>
      <c r="AU114" s="143" t="s">
        <v>82</v>
      </c>
      <c r="AY114" s="18" t="s">
        <v>166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80</v>
      </c>
      <c r="BK114" s="144">
        <f>ROUND(I114*H114,2)</f>
        <v>0</v>
      </c>
      <c r="BL114" s="18" t="s">
        <v>173</v>
      </c>
      <c r="BM114" s="143" t="s">
        <v>3645</v>
      </c>
    </row>
    <row r="115" spans="2:65" s="1" customFormat="1" ht="11.25">
      <c r="B115" s="33"/>
      <c r="D115" s="145" t="s">
        <v>175</v>
      </c>
      <c r="F115" s="146" t="s">
        <v>2622</v>
      </c>
      <c r="I115" s="147"/>
      <c r="L115" s="33"/>
      <c r="M115" s="148"/>
      <c r="T115" s="54"/>
      <c r="AT115" s="18" t="s">
        <v>175</v>
      </c>
      <c r="AU115" s="18" t="s">
        <v>82</v>
      </c>
    </row>
    <row r="116" spans="2:65" s="13" customFormat="1" ht="11.25">
      <c r="B116" s="156"/>
      <c r="D116" s="150" t="s">
        <v>177</v>
      </c>
      <c r="E116" s="157" t="s">
        <v>19</v>
      </c>
      <c r="F116" s="158" t="s">
        <v>3646</v>
      </c>
      <c r="H116" s="159">
        <v>106.94</v>
      </c>
      <c r="I116" s="160"/>
      <c r="L116" s="156"/>
      <c r="M116" s="161"/>
      <c r="T116" s="162"/>
      <c r="AT116" s="157" t="s">
        <v>177</v>
      </c>
      <c r="AU116" s="157" t="s">
        <v>82</v>
      </c>
      <c r="AV116" s="13" t="s">
        <v>82</v>
      </c>
      <c r="AW116" s="13" t="s">
        <v>33</v>
      </c>
      <c r="AX116" s="13" t="s">
        <v>72</v>
      </c>
      <c r="AY116" s="157" t="s">
        <v>166</v>
      </c>
    </row>
    <row r="117" spans="2:65" s="12" customFormat="1" ht="11.25">
      <c r="B117" s="149"/>
      <c r="D117" s="150" t="s">
        <v>177</v>
      </c>
      <c r="E117" s="151" t="s">
        <v>19</v>
      </c>
      <c r="F117" s="152" t="s">
        <v>2627</v>
      </c>
      <c r="H117" s="151" t="s">
        <v>19</v>
      </c>
      <c r="I117" s="153"/>
      <c r="L117" s="149"/>
      <c r="M117" s="154"/>
      <c r="T117" s="155"/>
      <c r="AT117" s="151" t="s">
        <v>177</v>
      </c>
      <c r="AU117" s="151" t="s">
        <v>82</v>
      </c>
      <c r="AV117" s="12" t="s">
        <v>80</v>
      </c>
      <c r="AW117" s="12" t="s">
        <v>33</v>
      </c>
      <c r="AX117" s="12" t="s">
        <v>72</v>
      </c>
      <c r="AY117" s="151" t="s">
        <v>166</v>
      </c>
    </row>
    <row r="118" spans="2:65" s="13" customFormat="1" ht="11.25">
      <c r="B118" s="156"/>
      <c r="D118" s="150" t="s">
        <v>177</v>
      </c>
      <c r="E118" s="157" t="s">
        <v>19</v>
      </c>
      <c r="F118" s="158" t="s">
        <v>3647</v>
      </c>
      <c r="H118" s="159">
        <v>-65.39</v>
      </c>
      <c r="I118" s="160"/>
      <c r="L118" s="156"/>
      <c r="M118" s="161"/>
      <c r="T118" s="162"/>
      <c r="AT118" s="157" t="s">
        <v>177</v>
      </c>
      <c r="AU118" s="157" t="s">
        <v>82</v>
      </c>
      <c r="AV118" s="13" t="s">
        <v>82</v>
      </c>
      <c r="AW118" s="13" t="s">
        <v>33</v>
      </c>
      <c r="AX118" s="13" t="s">
        <v>72</v>
      </c>
      <c r="AY118" s="157" t="s">
        <v>166</v>
      </c>
    </row>
    <row r="119" spans="2:65" s="14" customFormat="1" ht="11.25">
      <c r="B119" s="163"/>
      <c r="D119" s="150" t="s">
        <v>177</v>
      </c>
      <c r="E119" s="164" t="s">
        <v>19</v>
      </c>
      <c r="F119" s="165" t="s">
        <v>206</v>
      </c>
      <c r="H119" s="166">
        <v>41.55</v>
      </c>
      <c r="I119" s="167"/>
      <c r="L119" s="163"/>
      <c r="M119" s="168"/>
      <c r="T119" s="169"/>
      <c r="AT119" s="164" t="s">
        <v>177</v>
      </c>
      <c r="AU119" s="164" t="s">
        <v>82</v>
      </c>
      <c r="AV119" s="14" t="s">
        <v>173</v>
      </c>
      <c r="AW119" s="14" t="s">
        <v>33</v>
      </c>
      <c r="AX119" s="14" t="s">
        <v>80</v>
      </c>
      <c r="AY119" s="164" t="s">
        <v>166</v>
      </c>
    </row>
    <row r="120" spans="2:65" s="1" customFormat="1" ht="66.75" customHeight="1">
      <c r="B120" s="33"/>
      <c r="C120" s="132" t="s">
        <v>226</v>
      </c>
      <c r="D120" s="132" t="s">
        <v>168</v>
      </c>
      <c r="E120" s="133" t="s">
        <v>2629</v>
      </c>
      <c r="F120" s="134" t="s">
        <v>2630</v>
      </c>
      <c r="G120" s="135" t="s">
        <v>197</v>
      </c>
      <c r="H120" s="136">
        <v>415.5</v>
      </c>
      <c r="I120" s="137"/>
      <c r="J120" s="138">
        <f>ROUND(I120*H120,2)</f>
        <v>0</v>
      </c>
      <c r="K120" s="134" t="s">
        <v>172</v>
      </c>
      <c r="L120" s="33"/>
      <c r="M120" s="139" t="s">
        <v>19</v>
      </c>
      <c r="N120" s="140" t="s">
        <v>43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173</v>
      </c>
      <c r="AT120" s="143" t="s">
        <v>168</v>
      </c>
      <c r="AU120" s="143" t="s">
        <v>82</v>
      </c>
      <c r="AY120" s="18" t="s">
        <v>166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80</v>
      </c>
      <c r="BK120" s="144">
        <f>ROUND(I120*H120,2)</f>
        <v>0</v>
      </c>
      <c r="BL120" s="18" t="s">
        <v>173</v>
      </c>
      <c r="BM120" s="143" t="s">
        <v>3648</v>
      </c>
    </row>
    <row r="121" spans="2:65" s="1" customFormat="1" ht="11.25">
      <c r="B121" s="33"/>
      <c r="D121" s="145" t="s">
        <v>175</v>
      </c>
      <c r="F121" s="146" t="s">
        <v>2632</v>
      </c>
      <c r="I121" s="147"/>
      <c r="L121" s="33"/>
      <c r="M121" s="148"/>
      <c r="T121" s="54"/>
      <c r="AT121" s="18" t="s">
        <v>175</v>
      </c>
      <c r="AU121" s="18" t="s">
        <v>82</v>
      </c>
    </row>
    <row r="122" spans="2:65" s="13" customFormat="1" ht="11.25">
      <c r="B122" s="156"/>
      <c r="D122" s="150" t="s">
        <v>177</v>
      </c>
      <c r="F122" s="158" t="s">
        <v>3649</v>
      </c>
      <c r="H122" s="159">
        <v>415.5</v>
      </c>
      <c r="I122" s="160"/>
      <c r="L122" s="156"/>
      <c r="M122" s="161"/>
      <c r="T122" s="162"/>
      <c r="AT122" s="157" t="s">
        <v>177</v>
      </c>
      <c r="AU122" s="157" t="s">
        <v>82</v>
      </c>
      <c r="AV122" s="13" t="s">
        <v>82</v>
      </c>
      <c r="AW122" s="13" t="s">
        <v>4</v>
      </c>
      <c r="AX122" s="13" t="s">
        <v>80</v>
      </c>
      <c r="AY122" s="157" t="s">
        <v>166</v>
      </c>
    </row>
    <row r="123" spans="2:65" s="1" customFormat="1" ht="44.25" customHeight="1">
      <c r="B123" s="33"/>
      <c r="C123" s="132" t="s">
        <v>233</v>
      </c>
      <c r="D123" s="132" t="s">
        <v>168</v>
      </c>
      <c r="E123" s="133" t="s">
        <v>2634</v>
      </c>
      <c r="F123" s="134" t="s">
        <v>2635</v>
      </c>
      <c r="G123" s="135" t="s">
        <v>197</v>
      </c>
      <c r="H123" s="136">
        <v>65.39</v>
      </c>
      <c r="I123" s="137"/>
      <c r="J123" s="138">
        <f>ROUND(I123*H123,2)</f>
        <v>0</v>
      </c>
      <c r="K123" s="134" t="s">
        <v>172</v>
      </c>
      <c r="L123" s="33"/>
      <c r="M123" s="139" t="s">
        <v>19</v>
      </c>
      <c r="N123" s="140" t="s">
        <v>43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173</v>
      </c>
      <c r="AT123" s="143" t="s">
        <v>168</v>
      </c>
      <c r="AU123" s="143" t="s">
        <v>82</v>
      </c>
      <c r="AY123" s="18" t="s">
        <v>166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80</v>
      </c>
      <c r="BK123" s="144">
        <f>ROUND(I123*H123,2)</f>
        <v>0</v>
      </c>
      <c r="BL123" s="18" t="s">
        <v>173</v>
      </c>
      <c r="BM123" s="143" t="s">
        <v>3650</v>
      </c>
    </row>
    <row r="124" spans="2:65" s="1" customFormat="1" ht="11.25">
      <c r="B124" s="33"/>
      <c r="D124" s="145" t="s">
        <v>175</v>
      </c>
      <c r="F124" s="146" t="s">
        <v>2637</v>
      </c>
      <c r="I124" s="147"/>
      <c r="L124" s="33"/>
      <c r="M124" s="148"/>
      <c r="T124" s="54"/>
      <c r="AT124" s="18" t="s">
        <v>175</v>
      </c>
      <c r="AU124" s="18" t="s">
        <v>82</v>
      </c>
    </row>
    <row r="125" spans="2:65" s="12" customFormat="1" ht="11.25">
      <c r="B125" s="149"/>
      <c r="D125" s="150" t="s">
        <v>177</v>
      </c>
      <c r="E125" s="151" t="s">
        <v>19</v>
      </c>
      <c r="F125" s="152" t="s">
        <v>238</v>
      </c>
      <c r="H125" s="151" t="s">
        <v>19</v>
      </c>
      <c r="I125" s="153"/>
      <c r="L125" s="149"/>
      <c r="M125" s="154"/>
      <c r="T125" s="155"/>
      <c r="AT125" s="151" t="s">
        <v>177</v>
      </c>
      <c r="AU125" s="151" t="s">
        <v>82</v>
      </c>
      <c r="AV125" s="12" t="s">
        <v>80</v>
      </c>
      <c r="AW125" s="12" t="s">
        <v>33</v>
      </c>
      <c r="AX125" s="12" t="s">
        <v>72</v>
      </c>
      <c r="AY125" s="151" t="s">
        <v>166</v>
      </c>
    </row>
    <row r="126" spans="2:65" s="13" customFormat="1" ht="11.25">
      <c r="B126" s="156"/>
      <c r="D126" s="150" t="s">
        <v>177</v>
      </c>
      <c r="E126" s="157" t="s">
        <v>19</v>
      </c>
      <c r="F126" s="158" t="s">
        <v>3644</v>
      </c>
      <c r="H126" s="159">
        <v>65.39</v>
      </c>
      <c r="I126" s="160"/>
      <c r="L126" s="156"/>
      <c r="M126" s="161"/>
      <c r="T126" s="162"/>
      <c r="AT126" s="157" t="s">
        <v>177</v>
      </c>
      <c r="AU126" s="157" t="s">
        <v>82</v>
      </c>
      <c r="AV126" s="13" t="s">
        <v>82</v>
      </c>
      <c r="AW126" s="13" t="s">
        <v>33</v>
      </c>
      <c r="AX126" s="13" t="s">
        <v>80</v>
      </c>
      <c r="AY126" s="157" t="s">
        <v>166</v>
      </c>
    </row>
    <row r="127" spans="2:65" s="1" customFormat="1" ht="44.25" customHeight="1">
      <c r="B127" s="33"/>
      <c r="C127" s="132" t="s">
        <v>240</v>
      </c>
      <c r="D127" s="132" t="s">
        <v>168</v>
      </c>
      <c r="E127" s="133" t="s">
        <v>2638</v>
      </c>
      <c r="F127" s="134" t="s">
        <v>2639</v>
      </c>
      <c r="G127" s="135" t="s">
        <v>341</v>
      </c>
      <c r="H127" s="136">
        <v>112.185</v>
      </c>
      <c r="I127" s="137"/>
      <c r="J127" s="138">
        <f>ROUND(I127*H127,2)</f>
        <v>0</v>
      </c>
      <c r="K127" s="134" t="s">
        <v>172</v>
      </c>
      <c r="L127" s="33"/>
      <c r="M127" s="139" t="s">
        <v>19</v>
      </c>
      <c r="N127" s="140" t="s">
        <v>43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173</v>
      </c>
      <c r="AT127" s="143" t="s">
        <v>168</v>
      </c>
      <c r="AU127" s="143" t="s">
        <v>82</v>
      </c>
      <c r="AY127" s="18" t="s">
        <v>166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80</v>
      </c>
      <c r="BK127" s="144">
        <f>ROUND(I127*H127,2)</f>
        <v>0</v>
      </c>
      <c r="BL127" s="18" t="s">
        <v>173</v>
      </c>
      <c r="BM127" s="143" t="s">
        <v>3651</v>
      </c>
    </row>
    <row r="128" spans="2:65" s="1" customFormat="1" ht="11.25">
      <c r="B128" s="33"/>
      <c r="D128" s="145" t="s">
        <v>175</v>
      </c>
      <c r="F128" s="146" t="s">
        <v>2641</v>
      </c>
      <c r="I128" s="147"/>
      <c r="L128" s="33"/>
      <c r="M128" s="148"/>
      <c r="T128" s="54"/>
      <c r="AT128" s="18" t="s">
        <v>175</v>
      </c>
      <c r="AU128" s="18" t="s">
        <v>82</v>
      </c>
    </row>
    <row r="129" spans="2:65" s="13" customFormat="1" ht="11.25">
      <c r="B129" s="156"/>
      <c r="D129" s="150" t="s">
        <v>177</v>
      </c>
      <c r="F129" s="158" t="s">
        <v>3652</v>
      </c>
      <c r="H129" s="159">
        <v>112.185</v>
      </c>
      <c r="I129" s="160"/>
      <c r="L129" s="156"/>
      <c r="M129" s="161"/>
      <c r="T129" s="162"/>
      <c r="AT129" s="157" t="s">
        <v>177</v>
      </c>
      <c r="AU129" s="157" t="s">
        <v>82</v>
      </c>
      <c r="AV129" s="13" t="s">
        <v>82</v>
      </c>
      <c r="AW129" s="13" t="s">
        <v>4</v>
      </c>
      <c r="AX129" s="13" t="s">
        <v>80</v>
      </c>
      <c r="AY129" s="157" t="s">
        <v>166</v>
      </c>
    </row>
    <row r="130" spans="2:65" s="1" customFormat="1" ht="37.9" customHeight="1">
      <c r="B130" s="33"/>
      <c r="C130" s="132" t="s">
        <v>246</v>
      </c>
      <c r="D130" s="132" t="s">
        <v>168</v>
      </c>
      <c r="E130" s="133" t="s">
        <v>2643</v>
      </c>
      <c r="F130" s="134" t="s">
        <v>2644</v>
      </c>
      <c r="G130" s="135" t="s">
        <v>197</v>
      </c>
      <c r="H130" s="136">
        <v>41.55</v>
      </c>
      <c r="I130" s="137"/>
      <c r="J130" s="138">
        <f>ROUND(I130*H130,2)</f>
        <v>0</v>
      </c>
      <c r="K130" s="134" t="s">
        <v>172</v>
      </c>
      <c r="L130" s="33"/>
      <c r="M130" s="139" t="s">
        <v>19</v>
      </c>
      <c r="N130" s="140" t="s">
        <v>43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173</v>
      </c>
      <c r="AT130" s="143" t="s">
        <v>168</v>
      </c>
      <c r="AU130" s="143" t="s">
        <v>82</v>
      </c>
      <c r="AY130" s="18" t="s">
        <v>166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80</v>
      </c>
      <c r="BK130" s="144">
        <f>ROUND(I130*H130,2)</f>
        <v>0</v>
      </c>
      <c r="BL130" s="18" t="s">
        <v>173</v>
      </c>
      <c r="BM130" s="143" t="s">
        <v>3653</v>
      </c>
    </row>
    <row r="131" spans="2:65" s="1" customFormat="1" ht="11.25">
      <c r="B131" s="33"/>
      <c r="D131" s="145" t="s">
        <v>175</v>
      </c>
      <c r="F131" s="146" t="s">
        <v>2646</v>
      </c>
      <c r="I131" s="147"/>
      <c r="L131" s="33"/>
      <c r="M131" s="148"/>
      <c r="T131" s="54"/>
      <c r="AT131" s="18" t="s">
        <v>175</v>
      </c>
      <c r="AU131" s="18" t="s">
        <v>82</v>
      </c>
    </row>
    <row r="132" spans="2:65" s="1" customFormat="1" ht="44.25" customHeight="1">
      <c r="B132" s="33"/>
      <c r="C132" s="132" t="s">
        <v>253</v>
      </c>
      <c r="D132" s="132" t="s">
        <v>168</v>
      </c>
      <c r="E132" s="133" t="s">
        <v>2647</v>
      </c>
      <c r="F132" s="134" t="s">
        <v>2648</v>
      </c>
      <c r="G132" s="135" t="s">
        <v>197</v>
      </c>
      <c r="H132" s="136">
        <v>65.39</v>
      </c>
      <c r="I132" s="137"/>
      <c r="J132" s="138">
        <f>ROUND(I132*H132,2)</f>
        <v>0</v>
      </c>
      <c r="K132" s="134" t="s">
        <v>172</v>
      </c>
      <c r="L132" s="33"/>
      <c r="M132" s="139" t="s">
        <v>19</v>
      </c>
      <c r="N132" s="140" t="s">
        <v>43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173</v>
      </c>
      <c r="AT132" s="143" t="s">
        <v>168</v>
      </c>
      <c r="AU132" s="143" t="s">
        <v>82</v>
      </c>
      <c r="AY132" s="18" t="s">
        <v>166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80</v>
      </c>
      <c r="BK132" s="144">
        <f>ROUND(I132*H132,2)</f>
        <v>0</v>
      </c>
      <c r="BL132" s="18" t="s">
        <v>173</v>
      </c>
      <c r="BM132" s="143" t="s">
        <v>3654</v>
      </c>
    </row>
    <row r="133" spans="2:65" s="1" customFormat="1" ht="11.25">
      <c r="B133" s="33"/>
      <c r="D133" s="145" t="s">
        <v>175</v>
      </c>
      <c r="F133" s="146" t="s">
        <v>2650</v>
      </c>
      <c r="I133" s="147"/>
      <c r="L133" s="33"/>
      <c r="M133" s="148"/>
      <c r="T133" s="54"/>
      <c r="AT133" s="18" t="s">
        <v>175</v>
      </c>
      <c r="AU133" s="18" t="s">
        <v>82</v>
      </c>
    </row>
    <row r="134" spans="2:65" s="13" customFormat="1" ht="11.25">
      <c r="B134" s="156"/>
      <c r="D134" s="150" t="s">
        <v>177</v>
      </c>
      <c r="E134" s="157" t="s">
        <v>19</v>
      </c>
      <c r="F134" s="158" t="s">
        <v>3627</v>
      </c>
      <c r="H134" s="159">
        <v>55</v>
      </c>
      <c r="I134" s="160"/>
      <c r="L134" s="156"/>
      <c r="M134" s="161"/>
      <c r="T134" s="162"/>
      <c r="AT134" s="157" t="s">
        <v>177</v>
      </c>
      <c r="AU134" s="157" t="s">
        <v>82</v>
      </c>
      <c r="AV134" s="13" t="s">
        <v>82</v>
      </c>
      <c r="AW134" s="13" t="s">
        <v>33</v>
      </c>
      <c r="AX134" s="13" t="s">
        <v>72</v>
      </c>
      <c r="AY134" s="157" t="s">
        <v>166</v>
      </c>
    </row>
    <row r="135" spans="2:65" s="13" customFormat="1" ht="11.25">
      <c r="B135" s="156"/>
      <c r="D135" s="150" t="s">
        <v>177</v>
      </c>
      <c r="E135" s="157" t="s">
        <v>19</v>
      </c>
      <c r="F135" s="158" t="s">
        <v>3628</v>
      </c>
      <c r="H135" s="159">
        <v>32.5</v>
      </c>
      <c r="I135" s="160"/>
      <c r="L135" s="156"/>
      <c r="M135" s="161"/>
      <c r="T135" s="162"/>
      <c r="AT135" s="157" t="s">
        <v>177</v>
      </c>
      <c r="AU135" s="157" t="s">
        <v>82</v>
      </c>
      <c r="AV135" s="13" t="s">
        <v>82</v>
      </c>
      <c r="AW135" s="13" t="s">
        <v>33</v>
      </c>
      <c r="AX135" s="13" t="s">
        <v>72</v>
      </c>
      <c r="AY135" s="157" t="s">
        <v>166</v>
      </c>
    </row>
    <row r="136" spans="2:65" s="13" customFormat="1" ht="11.25">
      <c r="B136" s="156"/>
      <c r="D136" s="150" t="s">
        <v>177</v>
      </c>
      <c r="E136" s="157" t="s">
        <v>19</v>
      </c>
      <c r="F136" s="158" t="s">
        <v>3633</v>
      </c>
      <c r="H136" s="159">
        <v>19.440000000000001</v>
      </c>
      <c r="I136" s="160"/>
      <c r="L136" s="156"/>
      <c r="M136" s="161"/>
      <c r="T136" s="162"/>
      <c r="AT136" s="157" t="s">
        <v>177</v>
      </c>
      <c r="AU136" s="157" t="s">
        <v>82</v>
      </c>
      <c r="AV136" s="13" t="s">
        <v>82</v>
      </c>
      <c r="AW136" s="13" t="s">
        <v>33</v>
      </c>
      <c r="AX136" s="13" t="s">
        <v>72</v>
      </c>
      <c r="AY136" s="157" t="s">
        <v>166</v>
      </c>
    </row>
    <row r="137" spans="2:65" s="15" customFormat="1" ht="11.25">
      <c r="B137" s="180"/>
      <c r="D137" s="150" t="s">
        <v>177</v>
      </c>
      <c r="E137" s="181" t="s">
        <v>19</v>
      </c>
      <c r="F137" s="182" t="s">
        <v>410</v>
      </c>
      <c r="H137" s="183">
        <v>106.94</v>
      </c>
      <c r="I137" s="184"/>
      <c r="L137" s="180"/>
      <c r="M137" s="185"/>
      <c r="T137" s="186"/>
      <c r="AT137" s="181" t="s">
        <v>177</v>
      </c>
      <c r="AU137" s="181" t="s">
        <v>82</v>
      </c>
      <c r="AV137" s="15" t="s">
        <v>185</v>
      </c>
      <c r="AW137" s="15" t="s">
        <v>33</v>
      </c>
      <c r="AX137" s="15" t="s">
        <v>72</v>
      </c>
      <c r="AY137" s="181" t="s">
        <v>166</v>
      </c>
    </row>
    <row r="138" spans="2:65" s="12" customFormat="1" ht="11.25">
      <c r="B138" s="149"/>
      <c r="D138" s="150" t="s">
        <v>177</v>
      </c>
      <c r="E138" s="151" t="s">
        <v>19</v>
      </c>
      <c r="F138" s="152" t="s">
        <v>3655</v>
      </c>
      <c r="H138" s="151" t="s">
        <v>19</v>
      </c>
      <c r="I138" s="153"/>
      <c r="L138" s="149"/>
      <c r="M138" s="154"/>
      <c r="T138" s="155"/>
      <c r="AT138" s="151" t="s">
        <v>177</v>
      </c>
      <c r="AU138" s="151" t="s">
        <v>82</v>
      </c>
      <c r="AV138" s="12" t="s">
        <v>80</v>
      </c>
      <c r="AW138" s="12" t="s">
        <v>33</v>
      </c>
      <c r="AX138" s="12" t="s">
        <v>72</v>
      </c>
      <c r="AY138" s="151" t="s">
        <v>166</v>
      </c>
    </row>
    <row r="139" spans="2:65" s="13" customFormat="1" ht="11.25">
      <c r="B139" s="156"/>
      <c r="D139" s="150" t="s">
        <v>177</v>
      </c>
      <c r="E139" s="157" t="s">
        <v>19</v>
      </c>
      <c r="F139" s="158" t="s">
        <v>3656</v>
      </c>
      <c r="H139" s="159">
        <v>-2.5499999999999998</v>
      </c>
      <c r="I139" s="160"/>
      <c r="L139" s="156"/>
      <c r="M139" s="161"/>
      <c r="T139" s="162"/>
      <c r="AT139" s="157" t="s">
        <v>177</v>
      </c>
      <c r="AU139" s="157" t="s">
        <v>82</v>
      </c>
      <c r="AV139" s="13" t="s">
        <v>82</v>
      </c>
      <c r="AW139" s="13" t="s">
        <v>33</v>
      </c>
      <c r="AX139" s="13" t="s">
        <v>72</v>
      </c>
      <c r="AY139" s="157" t="s">
        <v>166</v>
      </c>
    </row>
    <row r="140" spans="2:65" s="13" customFormat="1" ht="11.25">
      <c r="B140" s="156"/>
      <c r="D140" s="150" t="s">
        <v>177</v>
      </c>
      <c r="E140" s="157" t="s">
        <v>19</v>
      </c>
      <c r="F140" s="158" t="s">
        <v>3657</v>
      </c>
      <c r="H140" s="159">
        <v>-9</v>
      </c>
      <c r="I140" s="160"/>
      <c r="L140" s="156"/>
      <c r="M140" s="161"/>
      <c r="T140" s="162"/>
      <c r="AT140" s="157" t="s">
        <v>177</v>
      </c>
      <c r="AU140" s="157" t="s">
        <v>82</v>
      </c>
      <c r="AV140" s="13" t="s">
        <v>82</v>
      </c>
      <c r="AW140" s="13" t="s">
        <v>33</v>
      </c>
      <c r="AX140" s="13" t="s">
        <v>72</v>
      </c>
      <c r="AY140" s="157" t="s">
        <v>166</v>
      </c>
    </row>
    <row r="141" spans="2:65" s="13" customFormat="1" ht="11.25">
      <c r="B141" s="156"/>
      <c r="D141" s="150" t="s">
        <v>177</v>
      </c>
      <c r="E141" s="157" t="s">
        <v>19</v>
      </c>
      <c r="F141" s="158" t="s">
        <v>3658</v>
      </c>
      <c r="H141" s="159">
        <v>-30</v>
      </c>
      <c r="I141" s="160"/>
      <c r="L141" s="156"/>
      <c r="M141" s="161"/>
      <c r="T141" s="162"/>
      <c r="AT141" s="157" t="s">
        <v>177</v>
      </c>
      <c r="AU141" s="157" t="s">
        <v>82</v>
      </c>
      <c r="AV141" s="13" t="s">
        <v>82</v>
      </c>
      <c r="AW141" s="13" t="s">
        <v>33</v>
      </c>
      <c r="AX141" s="13" t="s">
        <v>72</v>
      </c>
      <c r="AY141" s="157" t="s">
        <v>166</v>
      </c>
    </row>
    <row r="142" spans="2:65" s="14" customFormat="1" ht="11.25">
      <c r="B142" s="163"/>
      <c r="D142" s="150" t="s">
        <v>177</v>
      </c>
      <c r="E142" s="164" t="s">
        <v>19</v>
      </c>
      <c r="F142" s="165" t="s">
        <v>206</v>
      </c>
      <c r="H142" s="166">
        <v>65.39</v>
      </c>
      <c r="I142" s="167"/>
      <c r="L142" s="163"/>
      <c r="M142" s="168"/>
      <c r="T142" s="169"/>
      <c r="AT142" s="164" t="s">
        <v>177</v>
      </c>
      <c r="AU142" s="164" t="s">
        <v>82</v>
      </c>
      <c r="AV142" s="14" t="s">
        <v>173</v>
      </c>
      <c r="AW142" s="14" t="s">
        <v>33</v>
      </c>
      <c r="AX142" s="14" t="s">
        <v>80</v>
      </c>
      <c r="AY142" s="164" t="s">
        <v>166</v>
      </c>
    </row>
    <row r="143" spans="2:65" s="1" customFormat="1" ht="66.75" customHeight="1">
      <c r="B143" s="33"/>
      <c r="C143" s="132" t="s">
        <v>8</v>
      </c>
      <c r="D143" s="132" t="s">
        <v>168</v>
      </c>
      <c r="E143" s="133" t="s">
        <v>2679</v>
      </c>
      <c r="F143" s="134" t="s">
        <v>2680</v>
      </c>
      <c r="G143" s="135" t="s">
        <v>197</v>
      </c>
      <c r="H143" s="136">
        <v>8.3870000000000005</v>
      </c>
      <c r="I143" s="137"/>
      <c r="J143" s="138">
        <f>ROUND(I143*H143,2)</f>
        <v>0</v>
      </c>
      <c r="K143" s="134" t="s">
        <v>172</v>
      </c>
      <c r="L143" s="33"/>
      <c r="M143" s="139" t="s">
        <v>19</v>
      </c>
      <c r="N143" s="140" t="s">
        <v>43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173</v>
      </c>
      <c r="AT143" s="143" t="s">
        <v>168</v>
      </c>
      <c r="AU143" s="143" t="s">
        <v>82</v>
      </c>
      <c r="AY143" s="18" t="s">
        <v>166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80</v>
      </c>
      <c r="BK143" s="144">
        <f>ROUND(I143*H143,2)</f>
        <v>0</v>
      </c>
      <c r="BL143" s="18" t="s">
        <v>173</v>
      </c>
      <c r="BM143" s="143" t="s">
        <v>3659</v>
      </c>
    </row>
    <row r="144" spans="2:65" s="1" customFormat="1" ht="11.25">
      <c r="B144" s="33"/>
      <c r="D144" s="145" t="s">
        <v>175</v>
      </c>
      <c r="F144" s="146" t="s">
        <v>2682</v>
      </c>
      <c r="I144" s="147"/>
      <c r="L144" s="33"/>
      <c r="M144" s="148"/>
      <c r="T144" s="54"/>
      <c r="AT144" s="18" t="s">
        <v>175</v>
      </c>
      <c r="AU144" s="18" t="s">
        <v>82</v>
      </c>
    </row>
    <row r="145" spans="2:65" s="13" customFormat="1" ht="11.25">
      <c r="B145" s="156"/>
      <c r="D145" s="150" t="s">
        <v>177</v>
      </c>
      <c r="E145" s="157" t="s">
        <v>19</v>
      </c>
      <c r="F145" s="158" t="s">
        <v>3660</v>
      </c>
      <c r="H145" s="159">
        <v>9</v>
      </c>
      <c r="I145" s="160"/>
      <c r="L145" s="156"/>
      <c r="M145" s="161"/>
      <c r="T145" s="162"/>
      <c r="AT145" s="157" t="s">
        <v>177</v>
      </c>
      <c r="AU145" s="157" t="s">
        <v>82</v>
      </c>
      <c r="AV145" s="13" t="s">
        <v>82</v>
      </c>
      <c r="AW145" s="13" t="s">
        <v>33</v>
      </c>
      <c r="AX145" s="13" t="s">
        <v>72</v>
      </c>
      <c r="AY145" s="157" t="s">
        <v>166</v>
      </c>
    </row>
    <row r="146" spans="2:65" s="15" customFormat="1" ht="11.25">
      <c r="B146" s="180"/>
      <c r="D146" s="150" t="s">
        <v>177</v>
      </c>
      <c r="E146" s="181" t="s">
        <v>19</v>
      </c>
      <c r="F146" s="182" t="s">
        <v>410</v>
      </c>
      <c r="H146" s="183">
        <v>9</v>
      </c>
      <c r="I146" s="184"/>
      <c r="L146" s="180"/>
      <c r="M146" s="185"/>
      <c r="T146" s="186"/>
      <c r="AT146" s="181" t="s">
        <v>177</v>
      </c>
      <c r="AU146" s="181" t="s">
        <v>82</v>
      </c>
      <c r="AV146" s="15" t="s">
        <v>185</v>
      </c>
      <c r="AW146" s="15" t="s">
        <v>33</v>
      </c>
      <c r="AX146" s="15" t="s">
        <v>72</v>
      </c>
      <c r="AY146" s="181" t="s">
        <v>166</v>
      </c>
    </row>
    <row r="147" spans="2:65" s="13" customFormat="1" ht="11.25">
      <c r="B147" s="156"/>
      <c r="D147" s="150" t="s">
        <v>177</v>
      </c>
      <c r="E147" s="157" t="s">
        <v>19</v>
      </c>
      <c r="F147" s="158" t="s">
        <v>3661</v>
      </c>
      <c r="H147" s="159">
        <v>-0.61299999999999999</v>
      </c>
      <c r="I147" s="160"/>
      <c r="L147" s="156"/>
      <c r="M147" s="161"/>
      <c r="T147" s="162"/>
      <c r="AT147" s="157" t="s">
        <v>177</v>
      </c>
      <c r="AU147" s="157" t="s">
        <v>82</v>
      </c>
      <c r="AV147" s="13" t="s">
        <v>82</v>
      </c>
      <c r="AW147" s="13" t="s">
        <v>33</v>
      </c>
      <c r="AX147" s="13" t="s">
        <v>72</v>
      </c>
      <c r="AY147" s="157" t="s">
        <v>166</v>
      </c>
    </row>
    <row r="148" spans="2:65" s="14" customFormat="1" ht="11.25">
      <c r="B148" s="163"/>
      <c r="D148" s="150" t="s">
        <v>177</v>
      </c>
      <c r="E148" s="164" t="s">
        <v>19</v>
      </c>
      <c r="F148" s="165" t="s">
        <v>206</v>
      </c>
      <c r="H148" s="166">
        <v>8.3870000000000005</v>
      </c>
      <c r="I148" s="167"/>
      <c r="L148" s="163"/>
      <c r="M148" s="168"/>
      <c r="T148" s="169"/>
      <c r="AT148" s="164" t="s">
        <v>177</v>
      </c>
      <c r="AU148" s="164" t="s">
        <v>82</v>
      </c>
      <c r="AV148" s="14" t="s">
        <v>173</v>
      </c>
      <c r="AW148" s="14" t="s">
        <v>33</v>
      </c>
      <c r="AX148" s="14" t="s">
        <v>80</v>
      </c>
      <c r="AY148" s="164" t="s">
        <v>166</v>
      </c>
    </row>
    <row r="149" spans="2:65" s="1" customFormat="1" ht="16.5" customHeight="1">
      <c r="B149" s="33"/>
      <c r="C149" s="170" t="s">
        <v>263</v>
      </c>
      <c r="D149" s="170" t="s">
        <v>277</v>
      </c>
      <c r="E149" s="171" t="s">
        <v>2716</v>
      </c>
      <c r="F149" s="172" t="s">
        <v>2717</v>
      </c>
      <c r="G149" s="173" t="s">
        <v>341</v>
      </c>
      <c r="H149" s="174">
        <v>16.774000000000001</v>
      </c>
      <c r="I149" s="175"/>
      <c r="J149" s="176">
        <f>ROUND(I149*H149,2)</f>
        <v>0</v>
      </c>
      <c r="K149" s="172" t="s">
        <v>172</v>
      </c>
      <c r="L149" s="177"/>
      <c r="M149" s="178" t="s">
        <v>19</v>
      </c>
      <c r="N149" s="179" t="s">
        <v>43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233</v>
      </c>
      <c r="AT149" s="143" t="s">
        <v>277</v>
      </c>
      <c r="AU149" s="143" t="s">
        <v>82</v>
      </c>
      <c r="AY149" s="18" t="s">
        <v>166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80</v>
      </c>
      <c r="BK149" s="144">
        <f>ROUND(I149*H149,2)</f>
        <v>0</v>
      </c>
      <c r="BL149" s="18" t="s">
        <v>173</v>
      </c>
      <c r="BM149" s="143" t="s">
        <v>3662</v>
      </c>
    </row>
    <row r="150" spans="2:65" s="13" customFormat="1" ht="11.25">
      <c r="B150" s="156"/>
      <c r="D150" s="150" t="s">
        <v>177</v>
      </c>
      <c r="F150" s="158" t="s">
        <v>3663</v>
      </c>
      <c r="H150" s="159">
        <v>16.774000000000001</v>
      </c>
      <c r="I150" s="160"/>
      <c r="L150" s="156"/>
      <c r="M150" s="161"/>
      <c r="T150" s="162"/>
      <c r="AT150" s="157" t="s">
        <v>177</v>
      </c>
      <c r="AU150" s="157" t="s">
        <v>82</v>
      </c>
      <c r="AV150" s="13" t="s">
        <v>82</v>
      </c>
      <c r="AW150" s="13" t="s">
        <v>4</v>
      </c>
      <c r="AX150" s="13" t="s">
        <v>80</v>
      </c>
      <c r="AY150" s="157" t="s">
        <v>166</v>
      </c>
    </row>
    <row r="151" spans="2:65" s="1" customFormat="1" ht="24.2" customHeight="1">
      <c r="B151" s="33"/>
      <c r="C151" s="132" t="s">
        <v>270</v>
      </c>
      <c r="D151" s="132" t="s">
        <v>168</v>
      </c>
      <c r="E151" s="133" t="s">
        <v>436</v>
      </c>
      <c r="F151" s="134" t="s">
        <v>437</v>
      </c>
      <c r="G151" s="135" t="s">
        <v>341</v>
      </c>
      <c r="H151" s="136">
        <v>176.553</v>
      </c>
      <c r="I151" s="137"/>
      <c r="J151" s="138">
        <f>ROUND(I151*H151,2)</f>
        <v>0</v>
      </c>
      <c r="K151" s="134" t="s">
        <v>19</v>
      </c>
      <c r="L151" s="33"/>
      <c r="M151" s="139" t="s">
        <v>19</v>
      </c>
      <c r="N151" s="140" t="s">
        <v>43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173</v>
      </c>
      <c r="AT151" s="143" t="s">
        <v>168</v>
      </c>
      <c r="AU151" s="143" t="s">
        <v>82</v>
      </c>
      <c r="AY151" s="18" t="s">
        <v>166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8" t="s">
        <v>80</v>
      </c>
      <c r="BK151" s="144">
        <f>ROUND(I151*H151,2)</f>
        <v>0</v>
      </c>
      <c r="BL151" s="18" t="s">
        <v>173</v>
      </c>
      <c r="BM151" s="143" t="s">
        <v>3664</v>
      </c>
    </row>
    <row r="152" spans="2:65" s="12" customFormat="1" ht="11.25">
      <c r="B152" s="149"/>
      <c r="D152" s="150" t="s">
        <v>177</v>
      </c>
      <c r="E152" s="151" t="s">
        <v>19</v>
      </c>
      <c r="F152" s="152" t="s">
        <v>3665</v>
      </c>
      <c r="H152" s="151" t="s">
        <v>19</v>
      </c>
      <c r="I152" s="153"/>
      <c r="L152" s="149"/>
      <c r="M152" s="154"/>
      <c r="T152" s="155"/>
      <c r="AT152" s="151" t="s">
        <v>177</v>
      </c>
      <c r="AU152" s="151" t="s">
        <v>82</v>
      </c>
      <c r="AV152" s="12" t="s">
        <v>80</v>
      </c>
      <c r="AW152" s="12" t="s">
        <v>33</v>
      </c>
      <c r="AX152" s="12" t="s">
        <v>72</v>
      </c>
      <c r="AY152" s="151" t="s">
        <v>166</v>
      </c>
    </row>
    <row r="153" spans="2:65" s="12" customFormat="1" ht="11.25">
      <c r="B153" s="149"/>
      <c r="D153" s="150" t="s">
        <v>177</v>
      </c>
      <c r="E153" s="151" t="s">
        <v>19</v>
      </c>
      <c r="F153" s="152" t="s">
        <v>2726</v>
      </c>
      <c r="H153" s="151" t="s">
        <v>19</v>
      </c>
      <c r="I153" s="153"/>
      <c r="L153" s="149"/>
      <c r="M153" s="154"/>
      <c r="T153" s="155"/>
      <c r="AT153" s="151" t="s">
        <v>177</v>
      </c>
      <c r="AU153" s="151" t="s">
        <v>82</v>
      </c>
      <c r="AV153" s="12" t="s">
        <v>80</v>
      </c>
      <c r="AW153" s="12" t="s">
        <v>33</v>
      </c>
      <c r="AX153" s="12" t="s">
        <v>72</v>
      </c>
      <c r="AY153" s="151" t="s">
        <v>166</v>
      </c>
    </row>
    <row r="154" spans="2:65" s="12" customFormat="1" ht="22.5">
      <c r="B154" s="149"/>
      <c r="D154" s="150" t="s">
        <v>177</v>
      </c>
      <c r="E154" s="151" t="s">
        <v>19</v>
      </c>
      <c r="F154" s="152" t="s">
        <v>3666</v>
      </c>
      <c r="H154" s="151" t="s">
        <v>19</v>
      </c>
      <c r="I154" s="153"/>
      <c r="L154" s="149"/>
      <c r="M154" s="154"/>
      <c r="T154" s="155"/>
      <c r="AT154" s="151" t="s">
        <v>177</v>
      </c>
      <c r="AU154" s="151" t="s">
        <v>82</v>
      </c>
      <c r="AV154" s="12" t="s">
        <v>80</v>
      </c>
      <c r="AW154" s="12" t="s">
        <v>33</v>
      </c>
      <c r="AX154" s="12" t="s">
        <v>72</v>
      </c>
      <c r="AY154" s="151" t="s">
        <v>166</v>
      </c>
    </row>
    <row r="155" spans="2:65" s="13" customFormat="1" ht="11.25">
      <c r="B155" s="156"/>
      <c r="D155" s="150" t="s">
        <v>177</v>
      </c>
      <c r="E155" s="157" t="s">
        <v>19</v>
      </c>
      <c r="F155" s="158" t="s">
        <v>3667</v>
      </c>
      <c r="H155" s="159">
        <v>65.39</v>
      </c>
      <c r="I155" s="160"/>
      <c r="L155" s="156"/>
      <c r="M155" s="161"/>
      <c r="T155" s="162"/>
      <c r="AT155" s="157" t="s">
        <v>177</v>
      </c>
      <c r="AU155" s="157" t="s">
        <v>82</v>
      </c>
      <c r="AV155" s="13" t="s">
        <v>82</v>
      </c>
      <c r="AW155" s="13" t="s">
        <v>33</v>
      </c>
      <c r="AX155" s="13" t="s">
        <v>72</v>
      </c>
      <c r="AY155" s="157" t="s">
        <v>166</v>
      </c>
    </row>
    <row r="156" spans="2:65" s="14" customFormat="1" ht="11.25">
      <c r="B156" s="163"/>
      <c r="D156" s="150" t="s">
        <v>177</v>
      </c>
      <c r="E156" s="164" t="s">
        <v>19</v>
      </c>
      <c r="F156" s="165" t="s">
        <v>206</v>
      </c>
      <c r="H156" s="166">
        <v>65.39</v>
      </c>
      <c r="I156" s="167"/>
      <c r="L156" s="163"/>
      <c r="M156" s="168"/>
      <c r="T156" s="169"/>
      <c r="AT156" s="164" t="s">
        <v>177</v>
      </c>
      <c r="AU156" s="164" t="s">
        <v>82</v>
      </c>
      <c r="AV156" s="14" t="s">
        <v>173</v>
      </c>
      <c r="AW156" s="14" t="s">
        <v>33</v>
      </c>
      <c r="AX156" s="14" t="s">
        <v>80</v>
      </c>
      <c r="AY156" s="164" t="s">
        <v>166</v>
      </c>
    </row>
    <row r="157" spans="2:65" s="13" customFormat="1" ht="11.25">
      <c r="B157" s="156"/>
      <c r="D157" s="150" t="s">
        <v>177</v>
      </c>
      <c r="F157" s="158" t="s">
        <v>3668</v>
      </c>
      <c r="H157" s="159">
        <v>176.553</v>
      </c>
      <c r="I157" s="160"/>
      <c r="L157" s="156"/>
      <c r="M157" s="161"/>
      <c r="T157" s="162"/>
      <c r="AT157" s="157" t="s">
        <v>177</v>
      </c>
      <c r="AU157" s="157" t="s">
        <v>82</v>
      </c>
      <c r="AV157" s="13" t="s">
        <v>82</v>
      </c>
      <c r="AW157" s="13" t="s">
        <v>4</v>
      </c>
      <c r="AX157" s="13" t="s">
        <v>80</v>
      </c>
      <c r="AY157" s="157" t="s">
        <v>166</v>
      </c>
    </row>
    <row r="158" spans="2:65" s="11" customFormat="1" ht="22.9" customHeight="1">
      <c r="B158" s="120"/>
      <c r="D158" s="121" t="s">
        <v>71</v>
      </c>
      <c r="E158" s="130" t="s">
        <v>82</v>
      </c>
      <c r="F158" s="130" t="s">
        <v>443</v>
      </c>
      <c r="I158" s="123"/>
      <c r="J158" s="131">
        <f>BK158</f>
        <v>0</v>
      </c>
      <c r="L158" s="120"/>
      <c r="M158" s="125"/>
      <c r="P158" s="126">
        <f>SUM(P159:P170)</f>
        <v>0</v>
      </c>
      <c r="R158" s="126">
        <f>SUM(R159:R170)</f>
        <v>4.3860000000000003E-2</v>
      </c>
      <c r="T158" s="127">
        <f>SUM(T159:T170)</f>
        <v>0</v>
      </c>
      <c r="AR158" s="121" t="s">
        <v>80</v>
      </c>
      <c r="AT158" s="128" t="s">
        <v>71</v>
      </c>
      <c r="AU158" s="128" t="s">
        <v>80</v>
      </c>
      <c r="AY158" s="121" t="s">
        <v>166</v>
      </c>
      <c r="BK158" s="129">
        <f>SUM(BK159:BK170)</f>
        <v>0</v>
      </c>
    </row>
    <row r="159" spans="2:65" s="1" customFormat="1" ht="44.25" customHeight="1">
      <c r="B159" s="33"/>
      <c r="C159" s="132" t="s">
        <v>276</v>
      </c>
      <c r="D159" s="132" t="s">
        <v>168</v>
      </c>
      <c r="E159" s="133" t="s">
        <v>3669</v>
      </c>
      <c r="F159" s="134" t="s">
        <v>3670</v>
      </c>
      <c r="G159" s="135" t="s">
        <v>197</v>
      </c>
      <c r="H159" s="136">
        <v>30</v>
      </c>
      <c r="I159" s="137"/>
      <c r="J159" s="138">
        <f>ROUND(I159*H159,2)</f>
        <v>0</v>
      </c>
      <c r="K159" s="134" t="s">
        <v>172</v>
      </c>
      <c r="L159" s="33"/>
      <c r="M159" s="139" t="s">
        <v>19</v>
      </c>
      <c r="N159" s="140" t="s">
        <v>43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173</v>
      </c>
      <c r="AT159" s="143" t="s">
        <v>168</v>
      </c>
      <c r="AU159" s="143" t="s">
        <v>82</v>
      </c>
      <c r="AY159" s="18" t="s">
        <v>166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80</v>
      </c>
      <c r="BK159" s="144">
        <f>ROUND(I159*H159,2)</f>
        <v>0</v>
      </c>
      <c r="BL159" s="18" t="s">
        <v>173</v>
      </c>
      <c r="BM159" s="143" t="s">
        <v>3671</v>
      </c>
    </row>
    <row r="160" spans="2:65" s="1" customFormat="1" ht="11.25">
      <c r="B160" s="33"/>
      <c r="D160" s="145" t="s">
        <v>175</v>
      </c>
      <c r="F160" s="146" t="s">
        <v>3672</v>
      </c>
      <c r="I160" s="147"/>
      <c r="L160" s="33"/>
      <c r="M160" s="148"/>
      <c r="T160" s="54"/>
      <c r="AT160" s="18" t="s">
        <v>175</v>
      </c>
      <c r="AU160" s="18" t="s">
        <v>82</v>
      </c>
    </row>
    <row r="161" spans="2:65" s="12" customFormat="1" ht="11.25">
      <c r="B161" s="149"/>
      <c r="D161" s="150" t="s">
        <v>177</v>
      </c>
      <c r="E161" s="151" t="s">
        <v>19</v>
      </c>
      <c r="F161" s="152" t="s">
        <v>3625</v>
      </c>
      <c r="H161" s="151" t="s">
        <v>19</v>
      </c>
      <c r="I161" s="153"/>
      <c r="L161" s="149"/>
      <c r="M161" s="154"/>
      <c r="T161" s="155"/>
      <c r="AT161" s="151" t="s">
        <v>177</v>
      </c>
      <c r="AU161" s="151" t="s">
        <v>82</v>
      </c>
      <c r="AV161" s="12" t="s">
        <v>80</v>
      </c>
      <c r="AW161" s="12" t="s">
        <v>33</v>
      </c>
      <c r="AX161" s="12" t="s">
        <v>72</v>
      </c>
      <c r="AY161" s="151" t="s">
        <v>166</v>
      </c>
    </row>
    <row r="162" spans="2:65" s="12" customFormat="1" ht="11.25">
      <c r="B162" s="149"/>
      <c r="D162" s="150" t="s">
        <v>177</v>
      </c>
      <c r="E162" s="151" t="s">
        <v>19</v>
      </c>
      <c r="F162" s="152" t="s">
        <v>3673</v>
      </c>
      <c r="H162" s="151" t="s">
        <v>19</v>
      </c>
      <c r="I162" s="153"/>
      <c r="L162" s="149"/>
      <c r="M162" s="154"/>
      <c r="T162" s="155"/>
      <c r="AT162" s="151" t="s">
        <v>177</v>
      </c>
      <c r="AU162" s="151" t="s">
        <v>82</v>
      </c>
      <c r="AV162" s="12" t="s">
        <v>80</v>
      </c>
      <c r="AW162" s="12" t="s">
        <v>33</v>
      </c>
      <c r="AX162" s="12" t="s">
        <v>72</v>
      </c>
      <c r="AY162" s="151" t="s">
        <v>166</v>
      </c>
    </row>
    <row r="163" spans="2:65" s="13" customFormat="1" ht="11.25">
      <c r="B163" s="156"/>
      <c r="D163" s="150" t="s">
        <v>177</v>
      </c>
      <c r="E163" s="157" t="s">
        <v>19</v>
      </c>
      <c r="F163" s="158" t="s">
        <v>3674</v>
      </c>
      <c r="H163" s="159">
        <v>30</v>
      </c>
      <c r="I163" s="160"/>
      <c r="L163" s="156"/>
      <c r="M163" s="161"/>
      <c r="T163" s="162"/>
      <c r="AT163" s="157" t="s">
        <v>177</v>
      </c>
      <c r="AU163" s="157" t="s">
        <v>82</v>
      </c>
      <c r="AV163" s="13" t="s">
        <v>82</v>
      </c>
      <c r="AW163" s="13" t="s">
        <v>33</v>
      </c>
      <c r="AX163" s="13" t="s">
        <v>80</v>
      </c>
      <c r="AY163" s="157" t="s">
        <v>166</v>
      </c>
    </row>
    <row r="164" spans="2:65" s="1" customFormat="1" ht="55.5" customHeight="1">
      <c r="B164" s="33"/>
      <c r="C164" s="132" t="s">
        <v>283</v>
      </c>
      <c r="D164" s="132" t="s">
        <v>168</v>
      </c>
      <c r="E164" s="133" t="s">
        <v>3675</v>
      </c>
      <c r="F164" s="134" t="s">
        <v>3676</v>
      </c>
      <c r="G164" s="135" t="s">
        <v>188</v>
      </c>
      <c r="H164" s="136">
        <v>86</v>
      </c>
      <c r="I164" s="137"/>
      <c r="J164" s="138">
        <f>ROUND(I164*H164,2)</f>
        <v>0</v>
      </c>
      <c r="K164" s="134" t="s">
        <v>172</v>
      </c>
      <c r="L164" s="33"/>
      <c r="M164" s="139" t="s">
        <v>19</v>
      </c>
      <c r="N164" s="140" t="s">
        <v>43</v>
      </c>
      <c r="P164" s="141">
        <f>O164*H164</f>
        <v>0</v>
      </c>
      <c r="Q164" s="141">
        <v>2.7E-4</v>
      </c>
      <c r="R164" s="141">
        <f>Q164*H164</f>
        <v>2.3220000000000001E-2</v>
      </c>
      <c r="S164" s="141">
        <v>0</v>
      </c>
      <c r="T164" s="142">
        <f>S164*H164</f>
        <v>0</v>
      </c>
      <c r="AR164" s="143" t="s">
        <v>173</v>
      </c>
      <c r="AT164" s="143" t="s">
        <v>168</v>
      </c>
      <c r="AU164" s="143" t="s">
        <v>82</v>
      </c>
      <c r="AY164" s="18" t="s">
        <v>166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80</v>
      </c>
      <c r="BK164" s="144">
        <f>ROUND(I164*H164,2)</f>
        <v>0</v>
      </c>
      <c r="BL164" s="18" t="s">
        <v>173</v>
      </c>
      <c r="BM164" s="143" t="s">
        <v>3677</v>
      </c>
    </row>
    <row r="165" spans="2:65" s="1" customFormat="1" ht="11.25">
      <c r="B165" s="33"/>
      <c r="D165" s="145" t="s">
        <v>175</v>
      </c>
      <c r="F165" s="146" t="s">
        <v>3678</v>
      </c>
      <c r="I165" s="147"/>
      <c r="L165" s="33"/>
      <c r="M165" s="148"/>
      <c r="T165" s="54"/>
      <c r="AT165" s="18" t="s">
        <v>175</v>
      </c>
      <c r="AU165" s="18" t="s">
        <v>82</v>
      </c>
    </row>
    <row r="166" spans="2:65" s="13" customFormat="1" ht="11.25">
      <c r="B166" s="156"/>
      <c r="D166" s="150" t="s">
        <v>177</v>
      </c>
      <c r="E166" s="157" t="s">
        <v>19</v>
      </c>
      <c r="F166" s="158" t="s">
        <v>3679</v>
      </c>
      <c r="H166" s="159">
        <v>80</v>
      </c>
      <c r="I166" s="160"/>
      <c r="L166" s="156"/>
      <c r="M166" s="161"/>
      <c r="T166" s="162"/>
      <c r="AT166" s="157" t="s">
        <v>177</v>
      </c>
      <c r="AU166" s="157" t="s">
        <v>82</v>
      </c>
      <c r="AV166" s="13" t="s">
        <v>82</v>
      </c>
      <c r="AW166" s="13" t="s">
        <v>33</v>
      </c>
      <c r="AX166" s="13" t="s">
        <v>72</v>
      </c>
      <c r="AY166" s="157" t="s">
        <v>166</v>
      </c>
    </row>
    <row r="167" spans="2:65" s="13" customFormat="1" ht="11.25">
      <c r="B167" s="156"/>
      <c r="D167" s="150" t="s">
        <v>177</v>
      </c>
      <c r="E167" s="157" t="s">
        <v>19</v>
      </c>
      <c r="F167" s="158" t="s">
        <v>3680</v>
      </c>
      <c r="H167" s="159">
        <v>6</v>
      </c>
      <c r="I167" s="160"/>
      <c r="L167" s="156"/>
      <c r="M167" s="161"/>
      <c r="T167" s="162"/>
      <c r="AT167" s="157" t="s">
        <v>177</v>
      </c>
      <c r="AU167" s="157" t="s">
        <v>82</v>
      </c>
      <c r="AV167" s="13" t="s">
        <v>82</v>
      </c>
      <c r="AW167" s="13" t="s">
        <v>33</v>
      </c>
      <c r="AX167" s="13" t="s">
        <v>72</v>
      </c>
      <c r="AY167" s="157" t="s">
        <v>166</v>
      </c>
    </row>
    <row r="168" spans="2:65" s="14" customFormat="1" ht="11.25">
      <c r="B168" s="163"/>
      <c r="D168" s="150" t="s">
        <v>177</v>
      </c>
      <c r="E168" s="164" t="s">
        <v>19</v>
      </c>
      <c r="F168" s="165" t="s">
        <v>206</v>
      </c>
      <c r="H168" s="166">
        <v>86</v>
      </c>
      <c r="I168" s="167"/>
      <c r="L168" s="163"/>
      <c r="M168" s="168"/>
      <c r="T168" s="169"/>
      <c r="AT168" s="164" t="s">
        <v>177</v>
      </c>
      <c r="AU168" s="164" t="s">
        <v>82</v>
      </c>
      <c r="AV168" s="14" t="s">
        <v>173</v>
      </c>
      <c r="AW168" s="14" t="s">
        <v>33</v>
      </c>
      <c r="AX168" s="14" t="s">
        <v>80</v>
      </c>
      <c r="AY168" s="164" t="s">
        <v>166</v>
      </c>
    </row>
    <row r="169" spans="2:65" s="1" customFormat="1" ht="24.2" customHeight="1">
      <c r="B169" s="33"/>
      <c r="C169" s="170" t="s">
        <v>289</v>
      </c>
      <c r="D169" s="170" t="s">
        <v>277</v>
      </c>
      <c r="E169" s="171" t="s">
        <v>451</v>
      </c>
      <c r="F169" s="172" t="s">
        <v>452</v>
      </c>
      <c r="G169" s="173" t="s">
        <v>188</v>
      </c>
      <c r="H169" s="174">
        <v>103.2</v>
      </c>
      <c r="I169" s="175"/>
      <c r="J169" s="176">
        <f>ROUND(I169*H169,2)</f>
        <v>0</v>
      </c>
      <c r="K169" s="172" t="s">
        <v>172</v>
      </c>
      <c r="L169" s="177"/>
      <c r="M169" s="178" t="s">
        <v>19</v>
      </c>
      <c r="N169" s="179" t="s">
        <v>43</v>
      </c>
      <c r="P169" s="141">
        <f>O169*H169</f>
        <v>0</v>
      </c>
      <c r="Q169" s="141">
        <v>2.0000000000000001E-4</v>
      </c>
      <c r="R169" s="141">
        <f>Q169*H169</f>
        <v>2.0640000000000002E-2</v>
      </c>
      <c r="S169" s="141">
        <v>0</v>
      </c>
      <c r="T169" s="142">
        <f>S169*H169</f>
        <v>0</v>
      </c>
      <c r="AR169" s="143" t="s">
        <v>233</v>
      </c>
      <c r="AT169" s="143" t="s">
        <v>277</v>
      </c>
      <c r="AU169" s="143" t="s">
        <v>82</v>
      </c>
      <c r="AY169" s="18" t="s">
        <v>166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80</v>
      </c>
      <c r="BK169" s="144">
        <f>ROUND(I169*H169,2)</f>
        <v>0</v>
      </c>
      <c r="BL169" s="18" t="s">
        <v>173</v>
      </c>
      <c r="BM169" s="143" t="s">
        <v>3681</v>
      </c>
    </row>
    <row r="170" spans="2:65" s="13" customFormat="1" ht="11.25">
      <c r="B170" s="156"/>
      <c r="D170" s="150" t="s">
        <v>177</v>
      </c>
      <c r="F170" s="158" t="s">
        <v>3682</v>
      </c>
      <c r="H170" s="159">
        <v>103.2</v>
      </c>
      <c r="I170" s="160"/>
      <c r="L170" s="156"/>
      <c r="M170" s="161"/>
      <c r="T170" s="162"/>
      <c r="AT170" s="157" t="s">
        <v>177</v>
      </c>
      <c r="AU170" s="157" t="s">
        <v>82</v>
      </c>
      <c r="AV170" s="13" t="s">
        <v>82</v>
      </c>
      <c r="AW170" s="13" t="s">
        <v>4</v>
      </c>
      <c r="AX170" s="13" t="s">
        <v>80</v>
      </c>
      <c r="AY170" s="157" t="s">
        <v>166</v>
      </c>
    </row>
    <row r="171" spans="2:65" s="11" customFormat="1" ht="22.9" customHeight="1">
      <c r="B171" s="120"/>
      <c r="D171" s="121" t="s">
        <v>71</v>
      </c>
      <c r="E171" s="130" t="s">
        <v>173</v>
      </c>
      <c r="F171" s="130" t="s">
        <v>738</v>
      </c>
      <c r="I171" s="123"/>
      <c r="J171" s="131">
        <f>BK171</f>
        <v>0</v>
      </c>
      <c r="L171" s="120"/>
      <c r="M171" s="125"/>
      <c r="P171" s="126">
        <f>SUM(P172:P176)</f>
        <v>0</v>
      </c>
      <c r="R171" s="126">
        <f>SUM(R172:R176)</f>
        <v>0</v>
      </c>
      <c r="T171" s="127">
        <f>SUM(T172:T176)</f>
        <v>0</v>
      </c>
      <c r="AR171" s="121" t="s">
        <v>80</v>
      </c>
      <c r="AT171" s="128" t="s">
        <v>71</v>
      </c>
      <c r="AU171" s="128" t="s">
        <v>80</v>
      </c>
      <c r="AY171" s="121" t="s">
        <v>166</v>
      </c>
      <c r="BK171" s="129">
        <f>SUM(BK172:BK176)</f>
        <v>0</v>
      </c>
    </row>
    <row r="172" spans="2:65" s="1" customFormat="1" ht="33" customHeight="1">
      <c r="B172" s="33"/>
      <c r="C172" s="132" t="s">
        <v>294</v>
      </c>
      <c r="D172" s="132" t="s">
        <v>168</v>
      </c>
      <c r="E172" s="133" t="s">
        <v>2814</v>
      </c>
      <c r="F172" s="134" t="s">
        <v>2815</v>
      </c>
      <c r="G172" s="135" t="s">
        <v>197</v>
      </c>
      <c r="H172" s="136">
        <v>2.5499999999999998</v>
      </c>
      <c r="I172" s="137"/>
      <c r="J172" s="138">
        <f>ROUND(I172*H172,2)</f>
        <v>0</v>
      </c>
      <c r="K172" s="134" t="s">
        <v>172</v>
      </c>
      <c r="L172" s="33"/>
      <c r="M172" s="139" t="s">
        <v>19</v>
      </c>
      <c r="N172" s="140" t="s">
        <v>43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173</v>
      </c>
      <c r="AT172" s="143" t="s">
        <v>168</v>
      </c>
      <c r="AU172" s="143" t="s">
        <v>82</v>
      </c>
      <c r="AY172" s="18" t="s">
        <v>166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80</v>
      </c>
      <c r="BK172" s="144">
        <f>ROUND(I172*H172,2)</f>
        <v>0</v>
      </c>
      <c r="BL172" s="18" t="s">
        <v>173</v>
      </c>
      <c r="BM172" s="143" t="s">
        <v>3683</v>
      </c>
    </row>
    <row r="173" spans="2:65" s="1" customFormat="1" ht="11.25">
      <c r="B173" s="33"/>
      <c r="D173" s="145" t="s">
        <v>175</v>
      </c>
      <c r="F173" s="146" t="s">
        <v>2817</v>
      </c>
      <c r="I173" s="147"/>
      <c r="L173" s="33"/>
      <c r="M173" s="148"/>
      <c r="T173" s="54"/>
      <c r="AT173" s="18" t="s">
        <v>175</v>
      </c>
      <c r="AU173" s="18" t="s">
        <v>82</v>
      </c>
    </row>
    <row r="174" spans="2:65" s="13" customFormat="1" ht="11.25">
      <c r="B174" s="156"/>
      <c r="D174" s="150" t="s">
        <v>177</v>
      </c>
      <c r="E174" s="157" t="s">
        <v>19</v>
      </c>
      <c r="F174" s="158" t="s">
        <v>3684</v>
      </c>
      <c r="H174" s="159">
        <v>2.25</v>
      </c>
      <c r="I174" s="160"/>
      <c r="L174" s="156"/>
      <c r="M174" s="161"/>
      <c r="T174" s="162"/>
      <c r="AT174" s="157" t="s">
        <v>177</v>
      </c>
      <c r="AU174" s="157" t="s">
        <v>82</v>
      </c>
      <c r="AV174" s="13" t="s">
        <v>82</v>
      </c>
      <c r="AW174" s="13" t="s">
        <v>33</v>
      </c>
      <c r="AX174" s="13" t="s">
        <v>72</v>
      </c>
      <c r="AY174" s="157" t="s">
        <v>166</v>
      </c>
    </row>
    <row r="175" spans="2:65" s="13" customFormat="1" ht="11.25">
      <c r="B175" s="156"/>
      <c r="D175" s="150" t="s">
        <v>177</v>
      </c>
      <c r="E175" s="157" t="s">
        <v>19</v>
      </c>
      <c r="F175" s="158" t="s">
        <v>3685</v>
      </c>
      <c r="H175" s="159">
        <v>0.3</v>
      </c>
      <c r="I175" s="160"/>
      <c r="L175" s="156"/>
      <c r="M175" s="161"/>
      <c r="T175" s="162"/>
      <c r="AT175" s="157" t="s">
        <v>177</v>
      </c>
      <c r="AU175" s="157" t="s">
        <v>82</v>
      </c>
      <c r="AV175" s="13" t="s">
        <v>82</v>
      </c>
      <c r="AW175" s="13" t="s">
        <v>33</v>
      </c>
      <c r="AX175" s="13" t="s">
        <v>72</v>
      </c>
      <c r="AY175" s="157" t="s">
        <v>166</v>
      </c>
    </row>
    <row r="176" spans="2:65" s="14" customFormat="1" ht="11.25">
      <c r="B176" s="163"/>
      <c r="D176" s="150" t="s">
        <v>177</v>
      </c>
      <c r="E176" s="164" t="s">
        <v>19</v>
      </c>
      <c r="F176" s="165" t="s">
        <v>206</v>
      </c>
      <c r="H176" s="166">
        <v>2.5499999999999998</v>
      </c>
      <c r="I176" s="167"/>
      <c r="L176" s="163"/>
      <c r="M176" s="168"/>
      <c r="T176" s="169"/>
      <c r="AT176" s="164" t="s">
        <v>177</v>
      </c>
      <c r="AU176" s="164" t="s">
        <v>82</v>
      </c>
      <c r="AV176" s="14" t="s">
        <v>173</v>
      </c>
      <c r="AW176" s="14" t="s">
        <v>33</v>
      </c>
      <c r="AX176" s="14" t="s">
        <v>80</v>
      </c>
      <c r="AY176" s="164" t="s">
        <v>166</v>
      </c>
    </row>
    <row r="177" spans="2:65" s="11" customFormat="1" ht="22.9" customHeight="1">
      <c r="B177" s="120"/>
      <c r="D177" s="121" t="s">
        <v>71</v>
      </c>
      <c r="E177" s="130" t="s">
        <v>233</v>
      </c>
      <c r="F177" s="130" t="s">
        <v>1169</v>
      </c>
      <c r="I177" s="123"/>
      <c r="J177" s="131">
        <f>BK177</f>
        <v>0</v>
      </c>
      <c r="L177" s="120"/>
      <c r="M177" s="125"/>
      <c r="P177" s="126">
        <f>SUM(P178:P209)</f>
        <v>0</v>
      </c>
      <c r="R177" s="126">
        <f>SUM(R178:R209)</f>
        <v>1.2930944</v>
      </c>
      <c r="T177" s="127">
        <f>SUM(T178:T209)</f>
        <v>0</v>
      </c>
      <c r="AR177" s="121" t="s">
        <v>80</v>
      </c>
      <c r="AT177" s="128" t="s">
        <v>71</v>
      </c>
      <c r="AU177" s="128" t="s">
        <v>80</v>
      </c>
      <c r="AY177" s="121" t="s">
        <v>166</v>
      </c>
      <c r="BK177" s="129">
        <f>SUM(BK178:BK209)</f>
        <v>0</v>
      </c>
    </row>
    <row r="178" spans="2:65" s="1" customFormat="1" ht="33" customHeight="1">
      <c r="B178" s="33"/>
      <c r="C178" s="132" t="s">
        <v>299</v>
      </c>
      <c r="D178" s="132" t="s">
        <v>168</v>
      </c>
      <c r="E178" s="133" t="s">
        <v>3686</v>
      </c>
      <c r="F178" s="134" t="s">
        <v>3687</v>
      </c>
      <c r="G178" s="135" t="s">
        <v>458</v>
      </c>
      <c r="H178" s="136">
        <v>12.5</v>
      </c>
      <c r="I178" s="137"/>
      <c r="J178" s="138">
        <f>ROUND(I178*H178,2)</f>
        <v>0</v>
      </c>
      <c r="K178" s="134" t="s">
        <v>172</v>
      </c>
      <c r="L178" s="33"/>
      <c r="M178" s="139" t="s">
        <v>19</v>
      </c>
      <c r="N178" s="140" t="s">
        <v>43</v>
      </c>
      <c r="P178" s="141">
        <f>O178*H178</f>
        <v>0</v>
      </c>
      <c r="Q178" s="141">
        <v>2.0000000000000002E-5</v>
      </c>
      <c r="R178" s="141">
        <f>Q178*H178</f>
        <v>2.5000000000000001E-4</v>
      </c>
      <c r="S178" s="141">
        <v>0</v>
      </c>
      <c r="T178" s="142">
        <f>S178*H178</f>
        <v>0</v>
      </c>
      <c r="AR178" s="143" t="s">
        <v>173</v>
      </c>
      <c r="AT178" s="143" t="s">
        <v>168</v>
      </c>
      <c r="AU178" s="143" t="s">
        <v>82</v>
      </c>
      <c r="AY178" s="18" t="s">
        <v>166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8" t="s">
        <v>80</v>
      </c>
      <c r="BK178" s="144">
        <f>ROUND(I178*H178,2)</f>
        <v>0</v>
      </c>
      <c r="BL178" s="18" t="s">
        <v>173</v>
      </c>
      <c r="BM178" s="143" t="s">
        <v>3688</v>
      </c>
    </row>
    <row r="179" spans="2:65" s="1" customFormat="1" ht="11.25">
      <c r="B179" s="33"/>
      <c r="D179" s="145" t="s">
        <v>175</v>
      </c>
      <c r="F179" s="146" t="s">
        <v>3689</v>
      </c>
      <c r="I179" s="147"/>
      <c r="L179" s="33"/>
      <c r="M179" s="148"/>
      <c r="T179" s="54"/>
      <c r="AT179" s="18" t="s">
        <v>175</v>
      </c>
      <c r="AU179" s="18" t="s">
        <v>82</v>
      </c>
    </row>
    <row r="180" spans="2:65" s="12" customFormat="1" ht="11.25">
      <c r="B180" s="149"/>
      <c r="D180" s="150" t="s">
        <v>177</v>
      </c>
      <c r="E180" s="151" t="s">
        <v>19</v>
      </c>
      <c r="F180" s="152" t="s">
        <v>191</v>
      </c>
      <c r="H180" s="151" t="s">
        <v>19</v>
      </c>
      <c r="I180" s="153"/>
      <c r="L180" s="149"/>
      <c r="M180" s="154"/>
      <c r="T180" s="155"/>
      <c r="AT180" s="151" t="s">
        <v>177</v>
      </c>
      <c r="AU180" s="151" t="s">
        <v>82</v>
      </c>
      <c r="AV180" s="12" t="s">
        <v>80</v>
      </c>
      <c r="AW180" s="12" t="s">
        <v>33</v>
      </c>
      <c r="AX180" s="12" t="s">
        <v>72</v>
      </c>
      <c r="AY180" s="151" t="s">
        <v>166</v>
      </c>
    </row>
    <row r="181" spans="2:65" s="12" customFormat="1" ht="11.25">
      <c r="B181" s="149"/>
      <c r="D181" s="150" t="s">
        <v>177</v>
      </c>
      <c r="E181" s="151" t="s">
        <v>19</v>
      </c>
      <c r="F181" s="152" t="s">
        <v>3626</v>
      </c>
      <c r="H181" s="151" t="s">
        <v>19</v>
      </c>
      <c r="I181" s="153"/>
      <c r="L181" s="149"/>
      <c r="M181" s="154"/>
      <c r="T181" s="155"/>
      <c r="AT181" s="151" t="s">
        <v>177</v>
      </c>
      <c r="AU181" s="151" t="s">
        <v>82</v>
      </c>
      <c r="AV181" s="12" t="s">
        <v>80</v>
      </c>
      <c r="AW181" s="12" t="s">
        <v>33</v>
      </c>
      <c r="AX181" s="12" t="s">
        <v>72</v>
      </c>
      <c r="AY181" s="151" t="s">
        <v>166</v>
      </c>
    </row>
    <row r="182" spans="2:65" s="13" customFormat="1" ht="11.25">
      <c r="B182" s="156"/>
      <c r="D182" s="150" t="s">
        <v>177</v>
      </c>
      <c r="E182" s="157" t="s">
        <v>19</v>
      </c>
      <c r="F182" s="158" t="s">
        <v>3690</v>
      </c>
      <c r="H182" s="159">
        <v>12.5</v>
      </c>
      <c r="I182" s="160"/>
      <c r="L182" s="156"/>
      <c r="M182" s="161"/>
      <c r="T182" s="162"/>
      <c r="AT182" s="157" t="s">
        <v>177</v>
      </c>
      <c r="AU182" s="157" t="s">
        <v>82</v>
      </c>
      <c r="AV182" s="13" t="s">
        <v>82</v>
      </c>
      <c r="AW182" s="13" t="s">
        <v>33</v>
      </c>
      <c r="AX182" s="13" t="s">
        <v>80</v>
      </c>
      <c r="AY182" s="157" t="s">
        <v>166</v>
      </c>
    </row>
    <row r="183" spans="2:65" s="1" customFormat="1" ht="21.75" customHeight="1">
      <c r="B183" s="33"/>
      <c r="C183" s="170" t="s">
        <v>304</v>
      </c>
      <c r="D183" s="170" t="s">
        <v>277</v>
      </c>
      <c r="E183" s="171" t="s">
        <v>3691</v>
      </c>
      <c r="F183" s="172" t="s">
        <v>3692</v>
      </c>
      <c r="G183" s="173" t="s">
        <v>458</v>
      </c>
      <c r="H183" s="174">
        <v>12.688000000000001</v>
      </c>
      <c r="I183" s="175"/>
      <c r="J183" s="176">
        <f>ROUND(I183*H183,2)</f>
        <v>0</v>
      </c>
      <c r="K183" s="172" t="s">
        <v>172</v>
      </c>
      <c r="L183" s="177"/>
      <c r="M183" s="178" t="s">
        <v>19</v>
      </c>
      <c r="N183" s="179" t="s">
        <v>43</v>
      </c>
      <c r="P183" s="141">
        <f>O183*H183</f>
        <v>0</v>
      </c>
      <c r="Q183" s="141">
        <v>8.3000000000000001E-3</v>
      </c>
      <c r="R183" s="141">
        <f>Q183*H183</f>
        <v>0.10531040000000001</v>
      </c>
      <c r="S183" s="141">
        <v>0</v>
      </c>
      <c r="T183" s="142">
        <f>S183*H183</f>
        <v>0</v>
      </c>
      <c r="AR183" s="143" t="s">
        <v>233</v>
      </c>
      <c r="AT183" s="143" t="s">
        <v>277</v>
      </c>
      <c r="AU183" s="143" t="s">
        <v>82</v>
      </c>
      <c r="AY183" s="18" t="s">
        <v>166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80</v>
      </c>
      <c r="BK183" s="144">
        <f>ROUND(I183*H183,2)</f>
        <v>0</v>
      </c>
      <c r="BL183" s="18" t="s">
        <v>173</v>
      </c>
      <c r="BM183" s="143" t="s">
        <v>3693</v>
      </c>
    </row>
    <row r="184" spans="2:65" s="13" customFormat="1" ht="11.25">
      <c r="B184" s="156"/>
      <c r="D184" s="150" t="s">
        <v>177</v>
      </c>
      <c r="F184" s="158" t="s">
        <v>3694</v>
      </c>
      <c r="H184" s="159">
        <v>12.688000000000001</v>
      </c>
      <c r="I184" s="160"/>
      <c r="L184" s="156"/>
      <c r="M184" s="161"/>
      <c r="T184" s="162"/>
      <c r="AT184" s="157" t="s">
        <v>177</v>
      </c>
      <c r="AU184" s="157" t="s">
        <v>82</v>
      </c>
      <c r="AV184" s="13" t="s">
        <v>82</v>
      </c>
      <c r="AW184" s="13" t="s">
        <v>4</v>
      </c>
      <c r="AX184" s="13" t="s">
        <v>80</v>
      </c>
      <c r="AY184" s="157" t="s">
        <v>166</v>
      </c>
    </row>
    <row r="185" spans="2:65" s="1" customFormat="1" ht="44.25" customHeight="1">
      <c r="B185" s="33"/>
      <c r="C185" s="132" t="s">
        <v>7</v>
      </c>
      <c r="D185" s="132" t="s">
        <v>168</v>
      </c>
      <c r="E185" s="133" t="s">
        <v>3695</v>
      </c>
      <c r="F185" s="134" t="s">
        <v>3696</v>
      </c>
      <c r="G185" s="135" t="s">
        <v>458</v>
      </c>
      <c r="H185" s="136">
        <v>16</v>
      </c>
      <c r="I185" s="137"/>
      <c r="J185" s="138">
        <f>ROUND(I185*H185,2)</f>
        <v>0</v>
      </c>
      <c r="K185" s="134" t="s">
        <v>172</v>
      </c>
      <c r="L185" s="33"/>
      <c r="M185" s="139" t="s">
        <v>19</v>
      </c>
      <c r="N185" s="140" t="s">
        <v>43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173</v>
      </c>
      <c r="AT185" s="143" t="s">
        <v>168</v>
      </c>
      <c r="AU185" s="143" t="s">
        <v>82</v>
      </c>
      <c r="AY185" s="18" t="s">
        <v>166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80</v>
      </c>
      <c r="BK185" s="144">
        <f>ROUND(I185*H185,2)</f>
        <v>0</v>
      </c>
      <c r="BL185" s="18" t="s">
        <v>173</v>
      </c>
      <c r="BM185" s="143" t="s">
        <v>3697</v>
      </c>
    </row>
    <row r="186" spans="2:65" s="1" customFormat="1" ht="11.25">
      <c r="B186" s="33"/>
      <c r="D186" s="145" t="s">
        <v>175</v>
      </c>
      <c r="F186" s="146" t="s">
        <v>3698</v>
      </c>
      <c r="I186" s="147"/>
      <c r="L186" s="33"/>
      <c r="M186" s="148"/>
      <c r="T186" s="54"/>
      <c r="AT186" s="18" t="s">
        <v>175</v>
      </c>
      <c r="AU186" s="18" t="s">
        <v>82</v>
      </c>
    </row>
    <row r="187" spans="2:65" s="1" customFormat="1" ht="24.2" customHeight="1">
      <c r="B187" s="33"/>
      <c r="C187" s="170" t="s">
        <v>316</v>
      </c>
      <c r="D187" s="170" t="s">
        <v>277</v>
      </c>
      <c r="E187" s="171" t="s">
        <v>3699</v>
      </c>
      <c r="F187" s="172" t="s">
        <v>3700</v>
      </c>
      <c r="G187" s="173" t="s">
        <v>458</v>
      </c>
      <c r="H187" s="174">
        <v>16.239999999999998</v>
      </c>
      <c r="I187" s="175"/>
      <c r="J187" s="176">
        <f>ROUND(I187*H187,2)</f>
        <v>0</v>
      </c>
      <c r="K187" s="172" t="s">
        <v>172</v>
      </c>
      <c r="L187" s="177"/>
      <c r="M187" s="178" t="s">
        <v>19</v>
      </c>
      <c r="N187" s="179" t="s">
        <v>43</v>
      </c>
      <c r="P187" s="141">
        <f>O187*H187</f>
        <v>0</v>
      </c>
      <c r="Q187" s="141">
        <v>3.5999999999999999E-3</v>
      </c>
      <c r="R187" s="141">
        <f>Q187*H187</f>
        <v>5.8463999999999995E-2</v>
      </c>
      <c r="S187" s="141">
        <v>0</v>
      </c>
      <c r="T187" s="142">
        <f>S187*H187</f>
        <v>0</v>
      </c>
      <c r="AR187" s="143" t="s">
        <v>233</v>
      </c>
      <c r="AT187" s="143" t="s">
        <v>277</v>
      </c>
      <c r="AU187" s="143" t="s">
        <v>82</v>
      </c>
      <c r="AY187" s="18" t="s">
        <v>166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80</v>
      </c>
      <c r="BK187" s="144">
        <f>ROUND(I187*H187,2)</f>
        <v>0</v>
      </c>
      <c r="BL187" s="18" t="s">
        <v>173</v>
      </c>
      <c r="BM187" s="143" t="s">
        <v>3701</v>
      </c>
    </row>
    <row r="188" spans="2:65" s="13" customFormat="1" ht="11.25">
      <c r="B188" s="156"/>
      <c r="D188" s="150" t="s">
        <v>177</v>
      </c>
      <c r="F188" s="158" t="s">
        <v>3702</v>
      </c>
      <c r="H188" s="159">
        <v>16.239999999999998</v>
      </c>
      <c r="I188" s="160"/>
      <c r="L188" s="156"/>
      <c r="M188" s="161"/>
      <c r="T188" s="162"/>
      <c r="AT188" s="157" t="s">
        <v>177</v>
      </c>
      <c r="AU188" s="157" t="s">
        <v>82</v>
      </c>
      <c r="AV188" s="13" t="s">
        <v>82</v>
      </c>
      <c r="AW188" s="13" t="s">
        <v>4</v>
      </c>
      <c r="AX188" s="13" t="s">
        <v>80</v>
      </c>
      <c r="AY188" s="157" t="s">
        <v>166</v>
      </c>
    </row>
    <row r="189" spans="2:65" s="1" customFormat="1" ht="33" customHeight="1">
      <c r="B189" s="33"/>
      <c r="C189" s="132" t="s">
        <v>321</v>
      </c>
      <c r="D189" s="132" t="s">
        <v>168</v>
      </c>
      <c r="E189" s="133" t="s">
        <v>3703</v>
      </c>
      <c r="F189" s="134" t="s">
        <v>3704</v>
      </c>
      <c r="G189" s="135" t="s">
        <v>307</v>
      </c>
      <c r="H189" s="136">
        <v>4</v>
      </c>
      <c r="I189" s="137"/>
      <c r="J189" s="138">
        <f>ROUND(I189*H189,2)</f>
        <v>0</v>
      </c>
      <c r="K189" s="134" t="s">
        <v>172</v>
      </c>
      <c r="L189" s="33"/>
      <c r="M189" s="139" t="s">
        <v>19</v>
      </c>
      <c r="N189" s="140" t="s">
        <v>43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173</v>
      </c>
      <c r="AT189" s="143" t="s">
        <v>168</v>
      </c>
      <c r="AU189" s="143" t="s">
        <v>82</v>
      </c>
      <c r="AY189" s="18" t="s">
        <v>166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80</v>
      </c>
      <c r="BK189" s="144">
        <f>ROUND(I189*H189,2)</f>
        <v>0</v>
      </c>
      <c r="BL189" s="18" t="s">
        <v>173</v>
      </c>
      <c r="BM189" s="143" t="s">
        <v>3705</v>
      </c>
    </row>
    <row r="190" spans="2:65" s="1" customFormat="1" ht="11.25">
      <c r="B190" s="33"/>
      <c r="D190" s="145" t="s">
        <v>175</v>
      </c>
      <c r="F190" s="146" t="s">
        <v>3706</v>
      </c>
      <c r="I190" s="147"/>
      <c r="L190" s="33"/>
      <c r="M190" s="148"/>
      <c r="T190" s="54"/>
      <c r="AT190" s="18" t="s">
        <v>175</v>
      </c>
      <c r="AU190" s="18" t="s">
        <v>82</v>
      </c>
    </row>
    <row r="191" spans="2:65" s="1" customFormat="1" ht="24.2" customHeight="1">
      <c r="B191" s="33"/>
      <c r="C191" s="170" t="s">
        <v>325</v>
      </c>
      <c r="D191" s="170" t="s">
        <v>277</v>
      </c>
      <c r="E191" s="171" t="s">
        <v>3707</v>
      </c>
      <c r="F191" s="172" t="s">
        <v>3708</v>
      </c>
      <c r="G191" s="173" t="s">
        <v>307</v>
      </c>
      <c r="H191" s="174">
        <v>4</v>
      </c>
      <c r="I191" s="175"/>
      <c r="J191" s="176">
        <f>ROUND(I191*H191,2)</f>
        <v>0</v>
      </c>
      <c r="K191" s="172" t="s">
        <v>172</v>
      </c>
      <c r="L191" s="177"/>
      <c r="M191" s="178" t="s">
        <v>19</v>
      </c>
      <c r="N191" s="179" t="s">
        <v>43</v>
      </c>
      <c r="P191" s="141">
        <f>O191*H191</f>
        <v>0</v>
      </c>
      <c r="Q191" s="141">
        <v>5.4000000000000003E-3</v>
      </c>
      <c r="R191" s="141">
        <f>Q191*H191</f>
        <v>2.1600000000000001E-2</v>
      </c>
      <c r="S191" s="141">
        <v>0</v>
      </c>
      <c r="T191" s="142">
        <f>S191*H191</f>
        <v>0</v>
      </c>
      <c r="AR191" s="143" t="s">
        <v>233</v>
      </c>
      <c r="AT191" s="143" t="s">
        <v>277</v>
      </c>
      <c r="AU191" s="143" t="s">
        <v>82</v>
      </c>
      <c r="AY191" s="18" t="s">
        <v>166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80</v>
      </c>
      <c r="BK191" s="144">
        <f>ROUND(I191*H191,2)</f>
        <v>0</v>
      </c>
      <c r="BL191" s="18" t="s">
        <v>173</v>
      </c>
      <c r="BM191" s="143" t="s">
        <v>3709</v>
      </c>
    </row>
    <row r="192" spans="2:65" s="1" customFormat="1" ht="37.9" customHeight="1">
      <c r="B192" s="33"/>
      <c r="C192" s="132" t="s">
        <v>329</v>
      </c>
      <c r="D192" s="132" t="s">
        <v>168</v>
      </c>
      <c r="E192" s="133" t="s">
        <v>3710</v>
      </c>
      <c r="F192" s="134" t="s">
        <v>3711</v>
      </c>
      <c r="G192" s="135" t="s">
        <v>307</v>
      </c>
      <c r="H192" s="136">
        <v>1</v>
      </c>
      <c r="I192" s="137"/>
      <c r="J192" s="138">
        <f>ROUND(I192*H192,2)</f>
        <v>0</v>
      </c>
      <c r="K192" s="134" t="s">
        <v>172</v>
      </c>
      <c r="L192" s="33"/>
      <c r="M192" s="139" t="s">
        <v>19</v>
      </c>
      <c r="N192" s="140" t="s">
        <v>43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173</v>
      </c>
      <c r="AT192" s="143" t="s">
        <v>168</v>
      </c>
      <c r="AU192" s="143" t="s">
        <v>82</v>
      </c>
      <c r="AY192" s="18" t="s">
        <v>166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8" t="s">
        <v>80</v>
      </c>
      <c r="BK192" s="144">
        <f>ROUND(I192*H192,2)</f>
        <v>0</v>
      </c>
      <c r="BL192" s="18" t="s">
        <v>173</v>
      </c>
      <c r="BM192" s="143" t="s">
        <v>3712</v>
      </c>
    </row>
    <row r="193" spans="2:65" s="1" customFormat="1" ht="11.25">
      <c r="B193" s="33"/>
      <c r="D193" s="145" t="s">
        <v>175</v>
      </c>
      <c r="F193" s="146" t="s">
        <v>3713</v>
      </c>
      <c r="I193" s="147"/>
      <c r="L193" s="33"/>
      <c r="M193" s="148"/>
      <c r="T193" s="54"/>
      <c r="AT193" s="18" t="s">
        <v>175</v>
      </c>
      <c r="AU193" s="18" t="s">
        <v>82</v>
      </c>
    </row>
    <row r="194" spans="2:65" s="1" customFormat="1" ht="16.5" customHeight="1">
      <c r="B194" s="33"/>
      <c r="C194" s="170" t="s">
        <v>333</v>
      </c>
      <c r="D194" s="170" t="s">
        <v>277</v>
      </c>
      <c r="E194" s="171" t="s">
        <v>3714</v>
      </c>
      <c r="F194" s="172" t="s">
        <v>3715</v>
      </c>
      <c r="G194" s="173" t="s">
        <v>307</v>
      </c>
      <c r="H194" s="174">
        <v>1</v>
      </c>
      <c r="I194" s="175"/>
      <c r="J194" s="176">
        <f>ROUND(I194*H194,2)</f>
        <v>0</v>
      </c>
      <c r="K194" s="172" t="s">
        <v>19</v>
      </c>
      <c r="L194" s="177"/>
      <c r="M194" s="178" t="s">
        <v>19</v>
      </c>
      <c r="N194" s="179" t="s">
        <v>43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233</v>
      </c>
      <c r="AT194" s="143" t="s">
        <v>277</v>
      </c>
      <c r="AU194" s="143" t="s">
        <v>82</v>
      </c>
      <c r="AY194" s="18" t="s">
        <v>166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8" t="s">
        <v>80</v>
      </c>
      <c r="BK194" s="144">
        <f>ROUND(I194*H194,2)</f>
        <v>0</v>
      </c>
      <c r="BL194" s="18" t="s">
        <v>173</v>
      </c>
      <c r="BM194" s="143" t="s">
        <v>3716</v>
      </c>
    </row>
    <row r="195" spans="2:65" s="1" customFormat="1" ht="37.9" customHeight="1">
      <c r="B195" s="33"/>
      <c r="C195" s="132" t="s">
        <v>338</v>
      </c>
      <c r="D195" s="132" t="s">
        <v>168</v>
      </c>
      <c r="E195" s="133" t="s">
        <v>3717</v>
      </c>
      <c r="F195" s="134" t="s">
        <v>3718</v>
      </c>
      <c r="G195" s="135" t="s">
        <v>307</v>
      </c>
      <c r="H195" s="136">
        <v>2</v>
      </c>
      <c r="I195" s="137"/>
      <c r="J195" s="138">
        <f>ROUND(I195*H195,2)</f>
        <v>0</v>
      </c>
      <c r="K195" s="134" t="s">
        <v>172</v>
      </c>
      <c r="L195" s="33"/>
      <c r="M195" s="139" t="s">
        <v>19</v>
      </c>
      <c r="N195" s="140" t="s">
        <v>43</v>
      </c>
      <c r="P195" s="141">
        <f>O195*H195</f>
        <v>0</v>
      </c>
      <c r="Q195" s="141">
        <v>0.10833</v>
      </c>
      <c r="R195" s="141">
        <f>Q195*H195</f>
        <v>0.21665999999999999</v>
      </c>
      <c r="S195" s="141">
        <v>0</v>
      </c>
      <c r="T195" s="142">
        <f>S195*H195</f>
        <v>0</v>
      </c>
      <c r="AR195" s="143" t="s">
        <v>173</v>
      </c>
      <c r="AT195" s="143" t="s">
        <v>168</v>
      </c>
      <c r="AU195" s="143" t="s">
        <v>82</v>
      </c>
      <c r="AY195" s="18" t="s">
        <v>166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80</v>
      </c>
      <c r="BK195" s="144">
        <f>ROUND(I195*H195,2)</f>
        <v>0</v>
      </c>
      <c r="BL195" s="18" t="s">
        <v>173</v>
      </c>
      <c r="BM195" s="143" t="s">
        <v>3719</v>
      </c>
    </row>
    <row r="196" spans="2:65" s="1" customFormat="1" ht="11.25">
      <c r="B196" s="33"/>
      <c r="D196" s="145" t="s">
        <v>175</v>
      </c>
      <c r="F196" s="146" t="s">
        <v>3720</v>
      </c>
      <c r="I196" s="147"/>
      <c r="L196" s="33"/>
      <c r="M196" s="148"/>
      <c r="T196" s="54"/>
      <c r="AT196" s="18" t="s">
        <v>175</v>
      </c>
      <c r="AU196" s="18" t="s">
        <v>82</v>
      </c>
    </row>
    <row r="197" spans="2:65" s="12" customFormat="1" ht="11.25">
      <c r="B197" s="149"/>
      <c r="D197" s="150" t="s">
        <v>177</v>
      </c>
      <c r="E197" s="151" t="s">
        <v>19</v>
      </c>
      <c r="F197" s="152" t="s">
        <v>3721</v>
      </c>
      <c r="H197" s="151" t="s">
        <v>19</v>
      </c>
      <c r="I197" s="153"/>
      <c r="L197" s="149"/>
      <c r="M197" s="154"/>
      <c r="T197" s="155"/>
      <c r="AT197" s="151" t="s">
        <v>177</v>
      </c>
      <c r="AU197" s="151" t="s">
        <v>82</v>
      </c>
      <c r="AV197" s="12" t="s">
        <v>80</v>
      </c>
      <c r="AW197" s="12" t="s">
        <v>33</v>
      </c>
      <c r="AX197" s="12" t="s">
        <v>72</v>
      </c>
      <c r="AY197" s="151" t="s">
        <v>166</v>
      </c>
    </row>
    <row r="198" spans="2:65" s="13" customFormat="1" ht="11.25">
      <c r="B198" s="156"/>
      <c r="D198" s="150" t="s">
        <v>177</v>
      </c>
      <c r="E198" s="157" t="s">
        <v>19</v>
      </c>
      <c r="F198" s="158" t="s">
        <v>3722</v>
      </c>
      <c r="H198" s="159">
        <v>2</v>
      </c>
      <c r="I198" s="160"/>
      <c r="L198" s="156"/>
      <c r="M198" s="161"/>
      <c r="T198" s="162"/>
      <c r="AT198" s="157" t="s">
        <v>177</v>
      </c>
      <c r="AU198" s="157" t="s">
        <v>82</v>
      </c>
      <c r="AV198" s="13" t="s">
        <v>82</v>
      </c>
      <c r="AW198" s="13" t="s">
        <v>33</v>
      </c>
      <c r="AX198" s="13" t="s">
        <v>80</v>
      </c>
      <c r="AY198" s="157" t="s">
        <v>166</v>
      </c>
    </row>
    <row r="199" spans="2:65" s="1" customFormat="1" ht="37.9" customHeight="1">
      <c r="B199" s="33"/>
      <c r="C199" s="132" t="s">
        <v>344</v>
      </c>
      <c r="D199" s="132" t="s">
        <v>168</v>
      </c>
      <c r="E199" s="133" t="s">
        <v>3723</v>
      </c>
      <c r="F199" s="134" t="s">
        <v>3724</v>
      </c>
      <c r="G199" s="135" t="s">
        <v>307</v>
      </c>
      <c r="H199" s="136">
        <v>1</v>
      </c>
      <c r="I199" s="137"/>
      <c r="J199" s="138">
        <f>ROUND(I199*H199,2)</f>
        <v>0</v>
      </c>
      <c r="K199" s="134" t="s">
        <v>172</v>
      </c>
      <c r="L199" s="33"/>
      <c r="M199" s="139" t="s">
        <v>19</v>
      </c>
      <c r="N199" s="140" t="s">
        <v>43</v>
      </c>
      <c r="P199" s="141">
        <f>O199*H199</f>
        <v>0</v>
      </c>
      <c r="Q199" s="141">
        <v>1.2120000000000001E-2</v>
      </c>
      <c r="R199" s="141">
        <f>Q199*H199</f>
        <v>1.2120000000000001E-2</v>
      </c>
      <c r="S199" s="141">
        <v>0</v>
      </c>
      <c r="T199" s="142">
        <f>S199*H199</f>
        <v>0</v>
      </c>
      <c r="AR199" s="143" t="s">
        <v>173</v>
      </c>
      <c r="AT199" s="143" t="s">
        <v>168</v>
      </c>
      <c r="AU199" s="143" t="s">
        <v>82</v>
      </c>
      <c r="AY199" s="18" t="s">
        <v>166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8" t="s">
        <v>80</v>
      </c>
      <c r="BK199" s="144">
        <f>ROUND(I199*H199,2)</f>
        <v>0</v>
      </c>
      <c r="BL199" s="18" t="s">
        <v>173</v>
      </c>
      <c r="BM199" s="143" t="s">
        <v>3725</v>
      </c>
    </row>
    <row r="200" spans="2:65" s="1" customFormat="1" ht="11.25">
      <c r="B200" s="33"/>
      <c r="D200" s="145" t="s">
        <v>175</v>
      </c>
      <c r="F200" s="146" t="s">
        <v>3726</v>
      </c>
      <c r="I200" s="147"/>
      <c r="L200" s="33"/>
      <c r="M200" s="148"/>
      <c r="T200" s="54"/>
      <c r="AT200" s="18" t="s">
        <v>175</v>
      </c>
      <c r="AU200" s="18" t="s">
        <v>82</v>
      </c>
    </row>
    <row r="201" spans="2:65" s="1" customFormat="1" ht="37.9" customHeight="1">
      <c r="B201" s="33"/>
      <c r="C201" s="132" t="s">
        <v>351</v>
      </c>
      <c r="D201" s="132" t="s">
        <v>168</v>
      </c>
      <c r="E201" s="133" t="s">
        <v>3333</v>
      </c>
      <c r="F201" s="134" t="s">
        <v>3334</v>
      </c>
      <c r="G201" s="135" t="s">
        <v>307</v>
      </c>
      <c r="H201" s="136">
        <v>1</v>
      </c>
      <c r="I201" s="137"/>
      <c r="J201" s="138">
        <f>ROUND(I201*H201,2)</f>
        <v>0</v>
      </c>
      <c r="K201" s="134" t="s">
        <v>172</v>
      </c>
      <c r="L201" s="33"/>
      <c r="M201" s="139" t="s">
        <v>19</v>
      </c>
      <c r="N201" s="140" t="s">
        <v>43</v>
      </c>
      <c r="P201" s="141">
        <f>O201*H201</f>
        <v>0</v>
      </c>
      <c r="Q201" s="141">
        <v>3.637E-2</v>
      </c>
      <c r="R201" s="141">
        <f>Q201*H201</f>
        <v>3.637E-2</v>
      </c>
      <c r="S201" s="141">
        <v>0</v>
      </c>
      <c r="T201" s="142">
        <f>S201*H201</f>
        <v>0</v>
      </c>
      <c r="AR201" s="143" t="s">
        <v>173</v>
      </c>
      <c r="AT201" s="143" t="s">
        <v>168</v>
      </c>
      <c r="AU201" s="143" t="s">
        <v>82</v>
      </c>
      <c r="AY201" s="18" t="s">
        <v>166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8" t="s">
        <v>80</v>
      </c>
      <c r="BK201" s="144">
        <f>ROUND(I201*H201,2)</f>
        <v>0</v>
      </c>
      <c r="BL201" s="18" t="s">
        <v>173</v>
      </c>
      <c r="BM201" s="143" t="s">
        <v>3727</v>
      </c>
    </row>
    <row r="202" spans="2:65" s="1" customFormat="1" ht="11.25">
      <c r="B202" s="33"/>
      <c r="D202" s="145" t="s">
        <v>175</v>
      </c>
      <c r="F202" s="146" t="s">
        <v>3336</v>
      </c>
      <c r="I202" s="147"/>
      <c r="L202" s="33"/>
      <c r="M202" s="148"/>
      <c r="T202" s="54"/>
      <c r="AT202" s="18" t="s">
        <v>175</v>
      </c>
      <c r="AU202" s="18" t="s">
        <v>82</v>
      </c>
    </row>
    <row r="203" spans="2:65" s="1" customFormat="1" ht="37.9" customHeight="1">
      <c r="B203" s="33"/>
      <c r="C203" s="132" t="s">
        <v>358</v>
      </c>
      <c r="D203" s="132" t="s">
        <v>168</v>
      </c>
      <c r="E203" s="133" t="s">
        <v>3341</v>
      </c>
      <c r="F203" s="134" t="s">
        <v>3342</v>
      </c>
      <c r="G203" s="135" t="s">
        <v>307</v>
      </c>
      <c r="H203" s="136">
        <v>2</v>
      </c>
      <c r="I203" s="137"/>
      <c r="J203" s="138">
        <f>ROUND(I203*H203,2)</f>
        <v>0</v>
      </c>
      <c r="K203" s="134" t="s">
        <v>172</v>
      </c>
      <c r="L203" s="33"/>
      <c r="M203" s="139" t="s">
        <v>19</v>
      </c>
      <c r="N203" s="140" t="s">
        <v>43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173</v>
      </c>
      <c r="AT203" s="143" t="s">
        <v>168</v>
      </c>
      <c r="AU203" s="143" t="s">
        <v>82</v>
      </c>
      <c r="AY203" s="18" t="s">
        <v>166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80</v>
      </c>
      <c r="BK203" s="144">
        <f>ROUND(I203*H203,2)</f>
        <v>0</v>
      </c>
      <c r="BL203" s="18" t="s">
        <v>173</v>
      </c>
      <c r="BM203" s="143" t="s">
        <v>3728</v>
      </c>
    </row>
    <row r="204" spans="2:65" s="1" customFormat="1" ht="11.25">
      <c r="B204" s="33"/>
      <c r="D204" s="145" t="s">
        <v>175</v>
      </c>
      <c r="F204" s="146" t="s">
        <v>3344</v>
      </c>
      <c r="I204" s="147"/>
      <c r="L204" s="33"/>
      <c r="M204" s="148"/>
      <c r="T204" s="54"/>
      <c r="AT204" s="18" t="s">
        <v>175</v>
      </c>
      <c r="AU204" s="18" t="s">
        <v>82</v>
      </c>
    </row>
    <row r="205" spans="2:65" s="1" customFormat="1" ht="37.9" customHeight="1">
      <c r="B205" s="33"/>
      <c r="C205" s="132" t="s">
        <v>363</v>
      </c>
      <c r="D205" s="132" t="s">
        <v>168</v>
      </c>
      <c r="E205" s="133" t="s">
        <v>3345</v>
      </c>
      <c r="F205" s="134" t="s">
        <v>3346</v>
      </c>
      <c r="G205" s="135" t="s">
        <v>307</v>
      </c>
      <c r="H205" s="136">
        <v>2</v>
      </c>
      <c r="I205" s="137"/>
      <c r="J205" s="138">
        <f>ROUND(I205*H205,2)</f>
        <v>0</v>
      </c>
      <c r="K205" s="134" t="s">
        <v>172</v>
      </c>
      <c r="L205" s="33"/>
      <c r="M205" s="139" t="s">
        <v>19</v>
      </c>
      <c r="N205" s="140" t="s">
        <v>43</v>
      </c>
      <c r="P205" s="141">
        <f>O205*H205</f>
        <v>0</v>
      </c>
      <c r="Q205" s="141">
        <v>0.42115999999999998</v>
      </c>
      <c r="R205" s="141">
        <f>Q205*H205</f>
        <v>0.84231999999999996</v>
      </c>
      <c r="S205" s="141">
        <v>0</v>
      </c>
      <c r="T205" s="142">
        <f>S205*H205</f>
        <v>0</v>
      </c>
      <c r="AR205" s="143" t="s">
        <v>173</v>
      </c>
      <c r="AT205" s="143" t="s">
        <v>168</v>
      </c>
      <c r="AU205" s="143" t="s">
        <v>82</v>
      </c>
      <c r="AY205" s="18" t="s">
        <v>166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8" t="s">
        <v>80</v>
      </c>
      <c r="BK205" s="144">
        <f>ROUND(I205*H205,2)</f>
        <v>0</v>
      </c>
      <c r="BL205" s="18" t="s">
        <v>173</v>
      </c>
      <c r="BM205" s="143" t="s">
        <v>3729</v>
      </c>
    </row>
    <row r="206" spans="2:65" s="1" customFormat="1" ht="11.25">
      <c r="B206" s="33"/>
      <c r="D206" s="145" t="s">
        <v>175</v>
      </c>
      <c r="F206" s="146" t="s">
        <v>3348</v>
      </c>
      <c r="I206" s="147"/>
      <c r="L206" s="33"/>
      <c r="M206" s="148"/>
      <c r="T206" s="54"/>
      <c r="AT206" s="18" t="s">
        <v>175</v>
      </c>
      <c r="AU206" s="18" t="s">
        <v>82</v>
      </c>
    </row>
    <row r="207" spans="2:65" s="12" customFormat="1" ht="11.25">
      <c r="B207" s="149"/>
      <c r="D207" s="150" t="s">
        <v>177</v>
      </c>
      <c r="E207" s="151" t="s">
        <v>19</v>
      </c>
      <c r="F207" s="152" t="s">
        <v>2714</v>
      </c>
      <c r="H207" s="151" t="s">
        <v>19</v>
      </c>
      <c r="I207" s="153"/>
      <c r="L207" s="149"/>
      <c r="M207" s="154"/>
      <c r="T207" s="155"/>
      <c r="AT207" s="151" t="s">
        <v>177</v>
      </c>
      <c r="AU207" s="151" t="s">
        <v>82</v>
      </c>
      <c r="AV207" s="12" t="s">
        <v>80</v>
      </c>
      <c r="AW207" s="12" t="s">
        <v>33</v>
      </c>
      <c r="AX207" s="12" t="s">
        <v>72</v>
      </c>
      <c r="AY207" s="151" t="s">
        <v>166</v>
      </c>
    </row>
    <row r="208" spans="2:65" s="12" customFormat="1" ht="11.25">
      <c r="B208" s="149"/>
      <c r="D208" s="150" t="s">
        <v>177</v>
      </c>
      <c r="E208" s="151" t="s">
        <v>19</v>
      </c>
      <c r="F208" s="152" t="s">
        <v>3721</v>
      </c>
      <c r="H208" s="151" t="s">
        <v>19</v>
      </c>
      <c r="I208" s="153"/>
      <c r="L208" s="149"/>
      <c r="M208" s="154"/>
      <c r="T208" s="155"/>
      <c r="AT208" s="151" t="s">
        <v>177</v>
      </c>
      <c r="AU208" s="151" t="s">
        <v>82</v>
      </c>
      <c r="AV208" s="12" t="s">
        <v>80</v>
      </c>
      <c r="AW208" s="12" t="s">
        <v>33</v>
      </c>
      <c r="AX208" s="12" t="s">
        <v>72</v>
      </c>
      <c r="AY208" s="151" t="s">
        <v>166</v>
      </c>
    </row>
    <row r="209" spans="2:65" s="13" customFormat="1" ht="11.25">
      <c r="B209" s="156"/>
      <c r="D209" s="150" t="s">
        <v>177</v>
      </c>
      <c r="E209" s="157" t="s">
        <v>19</v>
      </c>
      <c r="F209" s="158" t="s">
        <v>82</v>
      </c>
      <c r="H209" s="159">
        <v>2</v>
      </c>
      <c r="I209" s="160"/>
      <c r="L209" s="156"/>
      <c r="M209" s="161"/>
      <c r="T209" s="162"/>
      <c r="AT209" s="157" t="s">
        <v>177</v>
      </c>
      <c r="AU209" s="157" t="s">
        <v>82</v>
      </c>
      <c r="AV209" s="13" t="s">
        <v>82</v>
      </c>
      <c r="AW209" s="13" t="s">
        <v>33</v>
      </c>
      <c r="AX209" s="13" t="s">
        <v>80</v>
      </c>
      <c r="AY209" s="157" t="s">
        <v>166</v>
      </c>
    </row>
    <row r="210" spans="2:65" s="11" customFormat="1" ht="22.9" customHeight="1">
      <c r="B210" s="120"/>
      <c r="D210" s="121" t="s">
        <v>71</v>
      </c>
      <c r="E210" s="130" t="s">
        <v>1587</v>
      </c>
      <c r="F210" s="130" t="s">
        <v>1588</v>
      </c>
      <c r="I210" s="123"/>
      <c r="J210" s="131">
        <f>BK210</f>
        <v>0</v>
      </c>
      <c r="L210" s="120"/>
      <c r="M210" s="125"/>
      <c r="P210" s="126">
        <f>SUM(P211:P212)</f>
        <v>0</v>
      </c>
      <c r="R210" s="126">
        <f>SUM(R211:R212)</f>
        <v>0</v>
      </c>
      <c r="T210" s="127">
        <f>SUM(T211:T212)</f>
        <v>0</v>
      </c>
      <c r="AR210" s="121" t="s">
        <v>80</v>
      </c>
      <c r="AT210" s="128" t="s">
        <v>71</v>
      </c>
      <c r="AU210" s="128" t="s">
        <v>80</v>
      </c>
      <c r="AY210" s="121" t="s">
        <v>166</v>
      </c>
      <c r="BK210" s="129">
        <f>SUM(BK211:BK212)</f>
        <v>0</v>
      </c>
    </row>
    <row r="211" spans="2:65" s="1" customFormat="1" ht="49.15" customHeight="1">
      <c r="B211" s="33"/>
      <c r="C211" s="132" t="s">
        <v>368</v>
      </c>
      <c r="D211" s="132" t="s">
        <v>168</v>
      </c>
      <c r="E211" s="133" t="s">
        <v>3730</v>
      </c>
      <c r="F211" s="134" t="s">
        <v>3731</v>
      </c>
      <c r="G211" s="135" t="s">
        <v>341</v>
      </c>
      <c r="H211" s="136">
        <v>1.3640000000000001</v>
      </c>
      <c r="I211" s="137"/>
      <c r="J211" s="138">
        <f>ROUND(I211*H211,2)</f>
        <v>0</v>
      </c>
      <c r="K211" s="134" t="s">
        <v>172</v>
      </c>
      <c r="L211" s="33"/>
      <c r="M211" s="139" t="s">
        <v>19</v>
      </c>
      <c r="N211" s="140" t="s">
        <v>43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173</v>
      </c>
      <c r="AT211" s="143" t="s">
        <v>168</v>
      </c>
      <c r="AU211" s="143" t="s">
        <v>82</v>
      </c>
      <c r="AY211" s="18" t="s">
        <v>166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8" t="s">
        <v>80</v>
      </c>
      <c r="BK211" s="144">
        <f>ROUND(I211*H211,2)</f>
        <v>0</v>
      </c>
      <c r="BL211" s="18" t="s">
        <v>173</v>
      </c>
      <c r="BM211" s="143" t="s">
        <v>3732</v>
      </c>
    </row>
    <row r="212" spans="2:65" s="1" customFormat="1" ht="11.25">
      <c r="B212" s="33"/>
      <c r="D212" s="145" t="s">
        <v>175</v>
      </c>
      <c r="F212" s="146" t="s">
        <v>3733</v>
      </c>
      <c r="I212" s="147"/>
      <c r="L212" s="33"/>
      <c r="M212" s="195"/>
      <c r="N212" s="190"/>
      <c r="O212" s="190"/>
      <c r="P212" s="190"/>
      <c r="Q212" s="190"/>
      <c r="R212" s="190"/>
      <c r="S212" s="190"/>
      <c r="T212" s="196"/>
      <c r="AT212" s="18" t="s">
        <v>175</v>
      </c>
      <c r="AU212" s="18" t="s">
        <v>82</v>
      </c>
    </row>
    <row r="213" spans="2:65" s="1" customFormat="1" ht="6.95" customHeight="1">
      <c r="B213" s="42"/>
      <c r="C213" s="43"/>
      <c r="D213" s="43"/>
      <c r="E213" s="43"/>
      <c r="F213" s="43"/>
      <c r="G213" s="43"/>
      <c r="H213" s="43"/>
      <c r="I213" s="43"/>
      <c r="J213" s="43"/>
      <c r="K213" s="43"/>
      <c r="L213" s="33"/>
    </row>
  </sheetData>
  <sheetProtection algorithmName="SHA-512" hashValue="q3rJfRUB5SiKaPHs4AYtvIZq6QyDI+v6PuHd9C2b8rpAatzGr9GBV2sOIkrH/qa5TCGNryCo41KvBUlteWCkXw==" saltValue="Knp+7X/vqmcZYbqxev53WwZyATPpfgzLec2cc7dA8Tpcg3ymwf8Pmi7WtvcWvZk59OPshfc6s9iHUh209IL34A==" spinCount="100000" sheet="1" objects="1" scenarios="1" formatColumns="0" formatRows="0" autoFilter="0"/>
  <autoFilter ref="C90:K212" xr:uid="{00000000-0009-0000-0000-000003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300-000000000000}"/>
    <hyperlink ref="F102" r:id="rId2" xr:uid="{00000000-0004-0000-0300-000001000000}"/>
    <hyperlink ref="F106" r:id="rId3" xr:uid="{00000000-0004-0000-0300-000002000000}"/>
    <hyperlink ref="F109" r:id="rId4" xr:uid="{00000000-0004-0000-0300-000003000000}"/>
    <hyperlink ref="F111" r:id="rId5" xr:uid="{00000000-0004-0000-0300-000004000000}"/>
    <hyperlink ref="F115" r:id="rId6" xr:uid="{00000000-0004-0000-0300-000005000000}"/>
    <hyperlink ref="F121" r:id="rId7" xr:uid="{00000000-0004-0000-0300-000006000000}"/>
    <hyperlink ref="F124" r:id="rId8" xr:uid="{00000000-0004-0000-0300-000007000000}"/>
    <hyperlink ref="F128" r:id="rId9" xr:uid="{00000000-0004-0000-0300-000008000000}"/>
    <hyperlink ref="F131" r:id="rId10" xr:uid="{00000000-0004-0000-0300-000009000000}"/>
    <hyperlink ref="F133" r:id="rId11" xr:uid="{00000000-0004-0000-0300-00000A000000}"/>
    <hyperlink ref="F144" r:id="rId12" xr:uid="{00000000-0004-0000-0300-00000B000000}"/>
    <hyperlink ref="F160" r:id="rId13" xr:uid="{00000000-0004-0000-0300-00000C000000}"/>
    <hyperlink ref="F165" r:id="rId14" xr:uid="{00000000-0004-0000-0300-00000D000000}"/>
    <hyperlink ref="F173" r:id="rId15" xr:uid="{00000000-0004-0000-0300-00000E000000}"/>
    <hyperlink ref="F179" r:id="rId16" xr:uid="{00000000-0004-0000-0300-00000F000000}"/>
    <hyperlink ref="F186" r:id="rId17" xr:uid="{00000000-0004-0000-0300-000010000000}"/>
    <hyperlink ref="F190" r:id="rId18" xr:uid="{00000000-0004-0000-0300-000011000000}"/>
    <hyperlink ref="F193" r:id="rId19" xr:uid="{00000000-0004-0000-0300-000012000000}"/>
    <hyperlink ref="F196" r:id="rId20" xr:uid="{00000000-0004-0000-0300-000013000000}"/>
    <hyperlink ref="F200" r:id="rId21" xr:uid="{00000000-0004-0000-0300-000014000000}"/>
    <hyperlink ref="F202" r:id="rId22" xr:uid="{00000000-0004-0000-0300-000015000000}"/>
    <hyperlink ref="F204" r:id="rId23" xr:uid="{00000000-0004-0000-0300-000016000000}"/>
    <hyperlink ref="F206" r:id="rId24" xr:uid="{00000000-0004-0000-0300-000017000000}"/>
    <hyperlink ref="F212" r:id="rId25" xr:uid="{00000000-0004-0000-0300-00001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1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118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POSÍLENÍ VODOVODNÍ SÍTĚ VODOJEM BUKOVNO, JIHLAVA</v>
      </c>
      <c r="F7" s="324"/>
      <c r="G7" s="324"/>
      <c r="H7" s="324"/>
      <c r="L7" s="21"/>
    </row>
    <row r="8" spans="2:46" s="1" customFormat="1" ht="12" customHeight="1">
      <c r="B8" s="33"/>
      <c r="D8" s="28" t="s">
        <v>119</v>
      </c>
      <c r="L8" s="33"/>
    </row>
    <row r="9" spans="2:46" s="1" customFormat="1" ht="16.5" customHeight="1">
      <c r="B9" s="33"/>
      <c r="E9" s="287" t="s">
        <v>3734</v>
      </c>
      <c r="F9" s="325"/>
      <c r="G9" s="325"/>
      <c r="H9" s="32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6. 5. 2024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6" t="str">
        <f>'Rekapitulace stavby'!E14</f>
        <v>Vyplň údaj</v>
      </c>
      <c r="F18" s="293"/>
      <c r="G18" s="293"/>
      <c r="H18" s="293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35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92"/>
      <c r="E27" s="298" t="s">
        <v>3735</v>
      </c>
      <c r="F27" s="298"/>
      <c r="G27" s="298"/>
      <c r="H27" s="298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38</v>
      </c>
      <c r="J30" s="64">
        <f>ROUND(J84,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4">
        <f>ROUND((SUM(BE84:BE211)),  2)</f>
        <v>0</v>
      </c>
      <c r="I33" s="94">
        <v>0.21</v>
      </c>
      <c r="J33" s="84">
        <f>ROUND(((SUM(BE84:BE211))*I33),  2)</f>
        <v>0</v>
      </c>
      <c r="L33" s="33"/>
    </row>
    <row r="34" spans="2:12" s="1" customFormat="1" ht="14.45" customHeight="1">
      <c r="B34" s="33"/>
      <c r="E34" s="28" t="s">
        <v>44</v>
      </c>
      <c r="F34" s="84">
        <f>ROUND((SUM(BF84:BF211)),  2)</f>
        <v>0</v>
      </c>
      <c r="I34" s="94">
        <v>0.12</v>
      </c>
      <c r="J34" s="84">
        <f>ROUND(((SUM(BF84:BF211))*I34),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4">
        <f>ROUND((SUM(BG84:BG211)),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4">
        <f>ROUND((SUM(BH84:BH211)),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ROUND((SUM(BI84:BI211)),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48</v>
      </c>
      <c r="E39" s="55"/>
      <c r="F39" s="55"/>
      <c r="G39" s="97" t="s">
        <v>49</v>
      </c>
      <c r="H39" s="98" t="s">
        <v>50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122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3" t="str">
        <f>E7</f>
        <v>POSÍLENÍ VODOVODNÍ SÍTĚ VODOJEM BUKOVNO, JIHLAVA</v>
      </c>
      <c r="F48" s="324"/>
      <c r="G48" s="324"/>
      <c r="H48" s="324"/>
      <c r="L48" s="33"/>
    </row>
    <row r="49" spans="2:47" s="1" customFormat="1" ht="12" customHeight="1">
      <c r="B49" s="33"/>
      <c r="C49" s="28" t="s">
        <v>119</v>
      </c>
      <c r="L49" s="33"/>
    </row>
    <row r="50" spans="2:47" s="1" customFormat="1" ht="16.5" customHeight="1">
      <c r="B50" s="33"/>
      <c r="E50" s="287" t="str">
        <f>E9</f>
        <v>SO 03 - Zpevněná obslužná komunikace</v>
      </c>
      <c r="F50" s="325"/>
      <c r="G50" s="325"/>
      <c r="H50" s="32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Bukovno, Jihlava</v>
      </c>
      <c r="I52" s="28" t="s">
        <v>23</v>
      </c>
      <c r="J52" s="50" t="str">
        <f>IF(J12="","",J12)</f>
        <v>6. 5. 2024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25</v>
      </c>
      <c r="F54" s="26" t="str">
        <f>E15</f>
        <v>Statutární město Jihlava</v>
      </c>
      <c r="I54" s="28" t="s">
        <v>31</v>
      </c>
      <c r="J54" s="31" t="str">
        <f>E21</f>
        <v>Vodohospodářský rozvoj a výstavba, a.s.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M. Morská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123</v>
      </c>
      <c r="D57" s="95"/>
      <c r="E57" s="95"/>
      <c r="F57" s="95"/>
      <c r="G57" s="95"/>
      <c r="H57" s="95"/>
      <c r="I57" s="95"/>
      <c r="J57" s="102" t="s">
        <v>124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70</v>
      </c>
      <c r="J59" s="64">
        <f>J84</f>
        <v>0</v>
      </c>
      <c r="L59" s="33"/>
      <c r="AU59" s="18" t="s">
        <v>125</v>
      </c>
    </row>
    <row r="60" spans="2:47" s="8" customFormat="1" ht="24.95" customHeight="1">
      <c r="B60" s="104"/>
      <c r="D60" s="105" t="s">
        <v>126</v>
      </c>
      <c r="E60" s="106"/>
      <c r="F60" s="106"/>
      <c r="G60" s="106"/>
      <c r="H60" s="106"/>
      <c r="I60" s="106"/>
      <c r="J60" s="107">
        <f>J85</f>
        <v>0</v>
      </c>
      <c r="L60" s="104"/>
    </row>
    <row r="61" spans="2:47" s="9" customFormat="1" ht="19.899999999999999" customHeight="1">
      <c r="B61" s="108"/>
      <c r="D61" s="109" t="s">
        <v>127</v>
      </c>
      <c r="E61" s="110"/>
      <c r="F61" s="110"/>
      <c r="G61" s="110"/>
      <c r="H61" s="110"/>
      <c r="I61" s="110"/>
      <c r="J61" s="111">
        <f>J86</f>
        <v>0</v>
      </c>
      <c r="L61" s="108"/>
    </row>
    <row r="62" spans="2:47" s="9" customFormat="1" ht="19.899999999999999" customHeight="1">
      <c r="B62" s="108"/>
      <c r="D62" s="109" t="s">
        <v>131</v>
      </c>
      <c r="E62" s="110"/>
      <c r="F62" s="110"/>
      <c r="G62" s="110"/>
      <c r="H62" s="110"/>
      <c r="I62" s="110"/>
      <c r="J62" s="111">
        <f>J124</f>
        <v>0</v>
      </c>
      <c r="L62" s="108"/>
    </row>
    <row r="63" spans="2:47" s="9" customFormat="1" ht="19.899999999999999" customHeight="1">
      <c r="B63" s="108"/>
      <c r="D63" s="109" t="s">
        <v>134</v>
      </c>
      <c r="E63" s="110"/>
      <c r="F63" s="110"/>
      <c r="G63" s="110"/>
      <c r="H63" s="110"/>
      <c r="I63" s="110"/>
      <c r="J63" s="111">
        <f>J196</f>
        <v>0</v>
      </c>
      <c r="L63" s="108"/>
    </row>
    <row r="64" spans="2:47" s="9" customFormat="1" ht="19.899999999999999" customHeight="1">
      <c r="B64" s="108"/>
      <c r="D64" s="109" t="s">
        <v>136</v>
      </c>
      <c r="E64" s="110"/>
      <c r="F64" s="110"/>
      <c r="G64" s="110"/>
      <c r="H64" s="110"/>
      <c r="I64" s="110"/>
      <c r="J64" s="111">
        <f>J209</f>
        <v>0</v>
      </c>
      <c r="L64" s="108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151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23" t="str">
        <f>E7</f>
        <v>POSÍLENÍ VODOVODNÍ SÍTĚ VODOJEM BUKOVNO, JIHLAVA</v>
      </c>
      <c r="F74" s="324"/>
      <c r="G74" s="324"/>
      <c r="H74" s="324"/>
      <c r="L74" s="33"/>
    </row>
    <row r="75" spans="2:12" s="1" customFormat="1" ht="12" customHeight="1">
      <c r="B75" s="33"/>
      <c r="C75" s="28" t="s">
        <v>119</v>
      </c>
      <c r="L75" s="33"/>
    </row>
    <row r="76" spans="2:12" s="1" customFormat="1" ht="16.5" customHeight="1">
      <c r="B76" s="33"/>
      <c r="E76" s="287" t="str">
        <f>E9</f>
        <v>SO 03 - Zpevněná obslužná komunikace</v>
      </c>
      <c r="F76" s="325"/>
      <c r="G76" s="325"/>
      <c r="H76" s="325"/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>Bukovno, Jihlava</v>
      </c>
      <c r="I78" s="28" t="s">
        <v>23</v>
      </c>
      <c r="J78" s="50" t="str">
        <f>IF(J12="","",J12)</f>
        <v>6. 5. 2024</v>
      </c>
      <c r="L78" s="33"/>
    </row>
    <row r="79" spans="2:12" s="1" customFormat="1" ht="6.95" customHeight="1">
      <c r="B79" s="33"/>
      <c r="L79" s="33"/>
    </row>
    <row r="80" spans="2:12" s="1" customFormat="1" ht="25.7" customHeight="1">
      <c r="B80" s="33"/>
      <c r="C80" s="28" t="s">
        <v>25</v>
      </c>
      <c r="F80" s="26" t="str">
        <f>E15</f>
        <v>Statutární město Jihlava</v>
      </c>
      <c r="I80" s="28" t="s">
        <v>31</v>
      </c>
      <c r="J80" s="31" t="str">
        <f>E21</f>
        <v>Vodohospodářský rozvoj a výstavba, a.s.</v>
      </c>
      <c r="L80" s="33"/>
    </row>
    <row r="81" spans="2:65" s="1" customFormat="1" ht="15.2" customHeight="1">
      <c r="B81" s="33"/>
      <c r="C81" s="28" t="s">
        <v>29</v>
      </c>
      <c r="F81" s="26" t="str">
        <f>IF(E18="","",E18)</f>
        <v>Vyplň údaj</v>
      </c>
      <c r="I81" s="28" t="s">
        <v>34</v>
      </c>
      <c r="J81" s="31" t="str">
        <f>E24</f>
        <v>M. Morská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12"/>
      <c r="C83" s="113" t="s">
        <v>152</v>
      </c>
      <c r="D83" s="114" t="s">
        <v>57</v>
      </c>
      <c r="E83" s="114" t="s">
        <v>53</v>
      </c>
      <c r="F83" s="114" t="s">
        <v>54</v>
      </c>
      <c r="G83" s="114" t="s">
        <v>153</v>
      </c>
      <c r="H83" s="114" t="s">
        <v>154</v>
      </c>
      <c r="I83" s="114" t="s">
        <v>155</v>
      </c>
      <c r="J83" s="114" t="s">
        <v>124</v>
      </c>
      <c r="K83" s="115" t="s">
        <v>156</v>
      </c>
      <c r="L83" s="112"/>
      <c r="M83" s="57" t="s">
        <v>19</v>
      </c>
      <c r="N83" s="58" t="s">
        <v>42</v>
      </c>
      <c r="O83" s="58" t="s">
        <v>157</v>
      </c>
      <c r="P83" s="58" t="s">
        <v>158</v>
      </c>
      <c r="Q83" s="58" t="s">
        <v>159</v>
      </c>
      <c r="R83" s="58" t="s">
        <v>160</v>
      </c>
      <c r="S83" s="58" t="s">
        <v>161</v>
      </c>
      <c r="T83" s="59" t="s">
        <v>162</v>
      </c>
    </row>
    <row r="84" spans="2:65" s="1" customFormat="1" ht="22.9" customHeight="1">
      <c r="B84" s="33"/>
      <c r="C84" s="62" t="s">
        <v>163</v>
      </c>
      <c r="J84" s="116">
        <f>BK84</f>
        <v>0</v>
      </c>
      <c r="L84" s="33"/>
      <c r="M84" s="60"/>
      <c r="N84" s="51"/>
      <c r="O84" s="51"/>
      <c r="P84" s="117">
        <f>P85</f>
        <v>0</v>
      </c>
      <c r="Q84" s="51"/>
      <c r="R84" s="117">
        <f>R85</f>
        <v>197.85458183999998</v>
      </c>
      <c r="S84" s="51"/>
      <c r="T84" s="118">
        <f>T85</f>
        <v>0</v>
      </c>
      <c r="AT84" s="18" t="s">
        <v>71</v>
      </c>
      <c r="AU84" s="18" t="s">
        <v>125</v>
      </c>
      <c r="BK84" s="119">
        <f>BK85</f>
        <v>0</v>
      </c>
    </row>
    <row r="85" spans="2:65" s="11" customFormat="1" ht="25.9" customHeight="1">
      <c r="B85" s="120"/>
      <c r="D85" s="121" t="s">
        <v>71</v>
      </c>
      <c r="E85" s="122" t="s">
        <v>164</v>
      </c>
      <c r="F85" s="122" t="s">
        <v>165</v>
      </c>
      <c r="I85" s="123"/>
      <c r="J85" s="124">
        <f>BK85</f>
        <v>0</v>
      </c>
      <c r="L85" s="120"/>
      <c r="M85" s="125"/>
      <c r="P85" s="126">
        <f>P86+P124+P196+P209</f>
        <v>0</v>
      </c>
      <c r="R85" s="126">
        <f>R86+R124+R196+R209</f>
        <v>197.85458183999998</v>
      </c>
      <c r="T85" s="127">
        <f>T86+T124+T196+T209</f>
        <v>0</v>
      </c>
      <c r="AR85" s="121" t="s">
        <v>80</v>
      </c>
      <c r="AT85" s="128" t="s">
        <v>71</v>
      </c>
      <c r="AU85" s="128" t="s">
        <v>72</v>
      </c>
      <c r="AY85" s="121" t="s">
        <v>166</v>
      </c>
      <c r="BK85" s="129">
        <f>BK86+BK124+BK196+BK209</f>
        <v>0</v>
      </c>
    </row>
    <row r="86" spans="2:65" s="11" customFormat="1" ht="22.9" customHeight="1">
      <c r="B86" s="120"/>
      <c r="D86" s="121" t="s">
        <v>71</v>
      </c>
      <c r="E86" s="130" t="s">
        <v>80</v>
      </c>
      <c r="F86" s="130" t="s">
        <v>167</v>
      </c>
      <c r="I86" s="123"/>
      <c r="J86" s="131">
        <f>BK86</f>
        <v>0</v>
      </c>
      <c r="L86" s="120"/>
      <c r="M86" s="125"/>
      <c r="P86" s="126">
        <f>SUM(P87:P123)</f>
        <v>0</v>
      </c>
      <c r="R86" s="126">
        <f>SUM(R87:R123)</f>
        <v>0</v>
      </c>
      <c r="T86" s="127">
        <f>SUM(T87:T123)</f>
        <v>0</v>
      </c>
      <c r="AR86" s="121" t="s">
        <v>80</v>
      </c>
      <c r="AT86" s="128" t="s">
        <v>71</v>
      </c>
      <c r="AU86" s="128" t="s">
        <v>80</v>
      </c>
      <c r="AY86" s="121" t="s">
        <v>166</v>
      </c>
      <c r="BK86" s="129">
        <f>SUM(BK87:BK123)</f>
        <v>0</v>
      </c>
    </row>
    <row r="87" spans="2:65" s="1" customFormat="1" ht="33" customHeight="1">
      <c r="B87" s="33"/>
      <c r="C87" s="132" t="s">
        <v>80</v>
      </c>
      <c r="D87" s="132" t="s">
        <v>168</v>
      </c>
      <c r="E87" s="133" t="s">
        <v>3736</v>
      </c>
      <c r="F87" s="134" t="s">
        <v>3737</v>
      </c>
      <c r="G87" s="135" t="s">
        <v>197</v>
      </c>
      <c r="H87" s="136">
        <v>198.9</v>
      </c>
      <c r="I87" s="137"/>
      <c r="J87" s="138">
        <f>ROUND(I87*H87,2)</f>
        <v>0</v>
      </c>
      <c r="K87" s="134" t="s">
        <v>172</v>
      </c>
      <c r="L87" s="33"/>
      <c r="M87" s="139" t="s">
        <v>19</v>
      </c>
      <c r="N87" s="140" t="s">
        <v>43</v>
      </c>
      <c r="P87" s="141">
        <f>O87*H87</f>
        <v>0</v>
      </c>
      <c r="Q87" s="141">
        <v>0</v>
      </c>
      <c r="R87" s="141">
        <f>Q87*H87</f>
        <v>0</v>
      </c>
      <c r="S87" s="141">
        <v>0</v>
      </c>
      <c r="T87" s="142">
        <f>S87*H87</f>
        <v>0</v>
      </c>
      <c r="AR87" s="143" t="s">
        <v>173</v>
      </c>
      <c r="AT87" s="143" t="s">
        <v>168</v>
      </c>
      <c r="AU87" s="143" t="s">
        <v>82</v>
      </c>
      <c r="AY87" s="18" t="s">
        <v>166</v>
      </c>
      <c r="BE87" s="144">
        <f>IF(N87="základní",J87,0)</f>
        <v>0</v>
      </c>
      <c r="BF87" s="144">
        <f>IF(N87="snížená",J87,0)</f>
        <v>0</v>
      </c>
      <c r="BG87" s="144">
        <f>IF(N87="zákl. přenesená",J87,0)</f>
        <v>0</v>
      </c>
      <c r="BH87" s="144">
        <f>IF(N87="sníž. přenesená",J87,0)</f>
        <v>0</v>
      </c>
      <c r="BI87" s="144">
        <f>IF(N87="nulová",J87,0)</f>
        <v>0</v>
      </c>
      <c r="BJ87" s="18" t="s">
        <v>80</v>
      </c>
      <c r="BK87" s="144">
        <f>ROUND(I87*H87,2)</f>
        <v>0</v>
      </c>
      <c r="BL87" s="18" t="s">
        <v>173</v>
      </c>
      <c r="BM87" s="143" t="s">
        <v>3738</v>
      </c>
    </row>
    <row r="88" spans="2:65" s="1" customFormat="1" ht="11.25">
      <c r="B88" s="33"/>
      <c r="D88" s="145" t="s">
        <v>175</v>
      </c>
      <c r="F88" s="146" t="s">
        <v>3739</v>
      </c>
      <c r="I88" s="147"/>
      <c r="L88" s="33"/>
      <c r="M88" s="148"/>
      <c r="T88" s="54"/>
      <c r="AT88" s="18" t="s">
        <v>175</v>
      </c>
      <c r="AU88" s="18" t="s">
        <v>82</v>
      </c>
    </row>
    <row r="89" spans="2:65" s="12" customFormat="1" ht="11.25">
      <c r="B89" s="149"/>
      <c r="D89" s="150" t="s">
        <v>177</v>
      </c>
      <c r="E89" s="151" t="s">
        <v>19</v>
      </c>
      <c r="F89" s="152" t="s">
        <v>192</v>
      </c>
      <c r="H89" s="151" t="s">
        <v>19</v>
      </c>
      <c r="I89" s="153"/>
      <c r="L89" s="149"/>
      <c r="M89" s="154"/>
      <c r="T89" s="155"/>
      <c r="AT89" s="151" t="s">
        <v>177</v>
      </c>
      <c r="AU89" s="151" t="s">
        <v>82</v>
      </c>
      <c r="AV89" s="12" t="s">
        <v>80</v>
      </c>
      <c r="AW89" s="12" t="s">
        <v>33</v>
      </c>
      <c r="AX89" s="12" t="s">
        <v>72</v>
      </c>
      <c r="AY89" s="151" t="s">
        <v>166</v>
      </c>
    </row>
    <row r="90" spans="2:65" s="12" customFormat="1" ht="11.25">
      <c r="B90" s="149"/>
      <c r="D90" s="150" t="s">
        <v>177</v>
      </c>
      <c r="E90" s="151" t="s">
        <v>19</v>
      </c>
      <c r="F90" s="152" t="s">
        <v>2910</v>
      </c>
      <c r="H90" s="151" t="s">
        <v>19</v>
      </c>
      <c r="I90" s="153"/>
      <c r="L90" s="149"/>
      <c r="M90" s="154"/>
      <c r="T90" s="155"/>
      <c r="AT90" s="151" t="s">
        <v>177</v>
      </c>
      <c r="AU90" s="151" t="s">
        <v>82</v>
      </c>
      <c r="AV90" s="12" t="s">
        <v>80</v>
      </c>
      <c r="AW90" s="12" t="s">
        <v>33</v>
      </c>
      <c r="AX90" s="12" t="s">
        <v>72</v>
      </c>
      <c r="AY90" s="151" t="s">
        <v>166</v>
      </c>
    </row>
    <row r="91" spans="2:65" s="12" customFormat="1" ht="22.5">
      <c r="B91" s="149"/>
      <c r="D91" s="150" t="s">
        <v>177</v>
      </c>
      <c r="E91" s="151" t="s">
        <v>19</v>
      </c>
      <c r="F91" s="152" t="s">
        <v>3740</v>
      </c>
      <c r="H91" s="151" t="s">
        <v>19</v>
      </c>
      <c r="I91" s="153"/>
      <c r="L91" s="149"/>
      <c r="M91" s="154"/>
      <c r="T91" s="155"/>
      <c r="AT91" s="151" t="s">
        <v>177</v>
      </c>
      <c r="AU91" s="151" t="s">
        <v>82</v>
      </c>
      <c r="AV91" s="12" t="s">
        <v>80</v>
      </c>
      <c r="AW91" s="12" t="s">
        <v>33</v>
      </c>
      <c r="AX91" s="12" t="s">
        <v>72</v>
      </c>
      <c r="AY91" s="151" t="s">
        <v>166</v>
      </c>
    </row>
    <row r="92" spans="2:65" s="12" customFormat="1" ht="22.5">
      <c r="B92" s="149"/>
      <c r="D92" s="150" t="s">
        <v>177</v>
      </c>
      <c r="E92" s="151" t="s">
        <v>19</v>
      </c>
      <c r="F92" s="152" t="s">
        <v>3741</v>
      </c>
      <c r="H92" s="151" t="s">
        <v>19</v>
      </c>
      <c r="I92" s="153"/>
      <c r="L92" s="149"/>
      <c r="M92" s="154"/>
      <c r="T92" s="155"/>
      <c r="AT92" s="151" t="s">
        <v>177</v>
      </c>
      <c r="AU92" s="151" t="s">
        <v>82</v>
      </c>
      <c r="AV92" s="12" t="s">
        <v>80</v>
      </c>
      <c r="AW92" s="12" t="s">
        <v>33</v>
      </c>
      <c r="AX92" s="12" t="s">
        <v>72</v>
      </c>
      <c r="AY92" s="151" t="s">
        <v>166</v>
      </c>
    </row>
    <row r="93" spans="2:65" s="12" customFormat="1" ht="11.25">
      <c r="B93" s="149"/>
      <c r="D93" s="150" t="s">
        <v>177</v>
      </c>
      <c r="E93" s="151" t="s">
        <v>19</v>
      </c>
      <c r="F93" s="152" t="s">
        <v>3742</v>
      </c>
      <c r="H93" s="151" t="s">
        <v>19</v>
      </c>
      <c r="I93" s="153"/>
      <c r="L93" s="149"/>
      <c r="M93" s="154"/>
      <c r="T93" s="155"/>
      <c r="AT93" s="151" t="s">
        <v>177</v>
      </c>
      <c r="AU93" s="151" t="s">
        <v>82</v>
      </c>
      <c r="AV93" s="12" t="s">
        <v>80</v>
      </c>
      <c r="AW93" s="12" t="s">
        <v>33</v>
      </c>
      <c r="AX93" s="12" t="s">
        <v>72</v>
      </c>
      <c r="AY93" s="151" t="s">
        <v>166</v>
      </c>
    </row>
    <row r="94" spans="2:65" s="13" customFormat="1" ht="11.25">
      <c r="B94" s="156"/>
      <c r="D94" s="150" t="s">
        <v>177</v>
      </c>
      <c r="E94" s="157" t="s">
        <v>19</v>
      </c>
      <c r="F94" s="158" t="s">
        <v>3743</v>
      </c>
      <c r="H94" s="159">
        <v>238.4</v>
      </c>
      <c r="I94" s="160"/>
      <c r="L94" s="156"/>
      <c r="M94" s="161"/>
      <c r="T94" s="162"/>
      <c r="AT94" s="157" t="s">
        <v>177</v>
      </c>
      <c r="AU94" s="157" t="s">
        <v>82</v>
      </c>
      <c r="AV94" s="13" t="s">
        <v>82</v>
      </c>
      <c r="AW94" s="13" t="s">
        <v>33</v>
      </c>
      <c r="AX94" s="13" t="s">
        <v>72</v>
      </c>
      <c r="AY94" s="157" t="s">
        <v>166</v>
      </c>
    </row>
    <row r="95" spans="2:65" s="12" customFormat="1" ht="11.25">
      <c r="B95" s="149"/>
      <c r="D95" s="150" t="s">
        <v>177</v>
      </c>
      <c r="E95" s="151" t="s">
        <v>19</v>
      </c>
      <c r="F95" s="152" t="s">
        <v>3744</v>
      </c>
      <c r="H95" s="151" t="s">
        <v>19</v>
      </c>
      <c r="I95" s="153"/>
      <c r="L95" s="149"/>
      <c r="M95" s="154"/>
      <c r="T95" s="155"/>
      <c r="AT95" s="151" t="s">
        <v>177</v>
      </c>
      <c r="AU95" s="151" t="s">
        <v>82</v>
      </c>
      <c r="AV95" s="12" t="s">
        <v>80</v>
      </c>
      <c r="AW95" s="12" t="s">
        <v>33</v>
      </c>
      <c r="AX95" s="12" t="s">
        <v>72</v>
      </c>
      <c r="AY95" s="151" t="s">
        <v>166</v>
      </c>
    </row>
    <row r="96" spans="2:65" s="13" customFormat="1" ht="11.25">
      <c r="B96" s="156"/>
      <c r="D96" s="150" t="s">
        <v>177</v>
      </c>
      <c r="E96" s="157" t="s">
        <v>19</v>
      </c>
      <c r="F96" s="158" t="s">
        <v>3745</v>
      </c>
      <c r="H96" s="159">
        <v>138.4</v>
      </c>
      <c r="I96" s="160"/>
      <c r="L96" s="156"/>
      <c r="M96" s="161"/>
      <c r="T96" s="162"/>
      <c r="AT96" s="157" t="s">
        <v>177</v>
      </c>
      <c r="AU96" s="157" t="s">
        <v>82</v>
      </c>
      <c r="AV96" s="13" t="s">
        <v>82</v>
      </c>
      <c r="AW96" s="13" t="s">
        <v>33</v>
      </c>
      <c r="AX96" s="13" t="s">
        <v>72</v>
      </c>
      <c r="AY96" s="157" t="s">
        <v>166</v>
      </c>
    </row>
    <row r="97" spans="2:65" s="12" customFormat="1" ht="11.25">
      <c r="B97" s="149"/>
      <c r="D97" s="150" t="s">
        <v>177</v>
      </c>
      <c r="E97" s="151" t="s">
        <v>19</v>
      </c>
      <c r="F97" s="152" t="s">
        <v>3746</v>
      </c>
      <c r="H97" s="151" t="s">
        <v>19</v>
      </c>
      <c r="I97" s="153"/>
      <c r="L97" s="149"/>
      <c r="M97" s="154"/>
      <c r="T97" s="155"/>
      <c r="AT97" s="151" t="s">
        <v>177</v>
      </c>
      <c r="AU97" s="151" t="s">
        <v>82</v>
      </c>
      <c r="AV97" s="12" t="s">
        <v>80</v>
      </c>
      <c r="AW97" s="12" t="s">
        <v>33</v>
      </c>
      <c r="AX97" s="12" t="s">
        <v>72</v>
      </c>
      <c r="AY97" s="151" t="s">
        <v>166</v>
      </c>
    </row>
    <row r="98" spans="2:65" s="13" customFormat="1" ht="11.25">
      <c r="B98" s="156"/>
      <c r="D98" s="150" t="s">
        <v>177</v>
      </c>
      <c r="E98" s="157" t="s">
        <v>19</v>
      </c>
      <c r="F98" s="158" t="s">
        <v>3747</v>
      </c>
      <c r="H98" s="159">
        <v>21</v>
      </c>
      <c r="I98" s="160"/>
      <c r="L98" s="156"/>
      <c r="M98" s="161"/>
      <c r="T98" s="162"/>
      <c r="AT98" s="157" t="s">
        <v>177</v>
      </c>
      <c r="AU98" s="157" t="s">
        <v>82</v>
      </c>
      <c r="AV98" s="13" t="s">
        <v>82</v>
      </c>
      <c r="AW98" s="13" t="s">
        <v>33</v>
      </c>
      <c r="AX98" s="13" t="s">
        <v>72</v>
      </c>
      <c r="AY98" s="157" t="s">
        <v>166</v>
      </c>
    </row>
    <row r="99" spans="2:65" s="15" customFormat="1" ht="11.25">
      <c r="B99" s="180"/>
      <c r="D99" s="150" t="s">
        <v>177</v>
      </c>
      <c r="E99" s="181" t="s">
        <v>19</v>
      </c>
      <c r="F99" s="182" t="s">
        <v>410</v>
      </c>
      <c r="H99" s="183">
        <v>397.8</v>
      </c>
      <c r="I99" s="184"/>
      <c r="L99" s="180"/>
      <c r="M99" s="185"/>
      <c r="T99" s="186"/>
      <c r="AT99" s="181" t="s">
        <v>177</v>
      </c>
      <c r="AU99" s="181" t="s">
        <v>82</v>
      </c>
      <c r="AV99" s="15" t="s">
        <v>185</v>
      </c>
      <c r="AW99" s="15" t="s">
        <v>33</v>
      </c>
      <c r="AX99" s="15" t="s">
        <v>72</v>
      </c>
      <c r="AY99" s="181" t="s">
        <v>166</v>
      </c>
    </row>
    <row r="100" spans="2:65" s="13" customFormat="1" ht="11.25">
      <c r="B100" s="156"/>
      <c r="D100" s="150" t="s">
        <v>177</v>
      </c>
      <c r="E100" s="157" t="s">
        <v>19</v>
      </c>
      <c r="F100" s="158" t="s">
        <v>3748</v>
      </c>
      <c r="H100" s="159">
        <v>198.9</v>
      </c>
      <c r="I100" s="160"/>
      <c r="L100" s="156"/>
      <c r="M100" s="161"/>
      <c r="T100" s="162"/>
      <c r="AT100" s="157" t="s">
        <v>177</v>
      </c>
      <c r="AU100" s="157" t="s">
        <v>82</v>
      </c>
      <c r="AV100" s="13" t="s">
        <v>82</v>
      </c>
      <c r="AW100" s="13" t="s">
        <v>33</v>
      </c>
      <c r="AX100" s="13" t="s">
        <v>80</v>
      </c>
      <c r="AY100" s="157" t="s">
        <v>166</v>
      </c>
    </row>
    <row r="101" spans="2:65" s="1" customFormat="1" ht="33" customHeight="1">
      <c r="B101" s="33"/>
      <c r="C101" s="132" t="s">
        <v>82</v>
      </c>
      <c r="D101" s="132" t="s">
        <v>168</v>
      </c>
      <c r="E101" s="133" t="s">
        <v>3749</v>
      </c>
      <c r="F101" s="134" t="s">
        <v>3750</v>
      </c>
      <c r="G101" s="135" t="s">
        <v>197</v>
      </c>
      <c r="H101" s="136">
        <v>198.9</v>
      </c>
      <c r="I101" s="137"/>
      <c r="J101" s="138">
        <f>ROUND(I101*H101,2)</f>
        <v>0</v>
      </c>
      <c r="K101" s="134" t="s">
        <v>172</v>
      </c>
      <c r="L101" s="33"/>
      <c r="M101" s="139" t="s">
        <v>19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173</v>
      </c>
      <c r="AT101" s="143" t="s">
        <v>168</v>
      </c>
      <c r="AU101" s="143" t="s">
        <v>82</v>
      </c>
      <c r="AY101" s="18" t="s">
        <v>166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80</v>
      </c>
      <c r="BK101" s="144">
        <f>ROUND(I101*H101,2)</f>
        <v>0</v>
      </c>
      <c r="BL101" s="18" t="s">
        <v>173</v>
      </c>
      <c r="BM101" s="143" t="s">
        <v>3751</v>
      </c>
    </row>
    <row r="102" spans="2:65" s="1" customFormat="1" ht="11.25">
      <c r="B102" s="33"/>
      <c r="D102" s="145" t="s">
        <v>175</v>
      </c>
      <c r="F102" s="146" t="s">
        <v>3752</v>
      </c>
      <c r="I102" s="147"/>
      <c r="L102" s="33"/>
      <c r="M102" s="148"/>
      <c r="T102" s="54"/>
      <c r="AT102" s="18" t="s">
        <v>175</v>
      </c>
      <c r="AU102" s="18" t="s">
        <v>82</v>
      </c>
    </row>
    <row r="103" spans="2:65" s="13" customFormat="1" ht="11.25">
      <c r="B103" s="156"/>
      <c r="D103" s="150" t="s">
        <v>177</v>
      </c>
      <c r="E103" s="157" t="s">
        <v>19</v>
      </c>
      <c r="F103" s="158" t="s">
        <v>3753</v>
      </c>
      <c r="H103" s="159">
        <v>198.9</v>
      </c>
      <c r="I103" s="160"/>
      <c r="L103" s="156"/>
      <c r="M103" s="161"/>
      <c r="T103" s="162"/>
      <c r="AT103" s="157" t="s">
        <v>177</v>
      </c>
      <c r="AU103" s="157" t="s">
        <v>82</v>
      </c>
      <c r="AV103" s="13" t="s">
        <v>82</v>
      </c>
      <c r="AW103" s="13" t="s">
        <v>33</v>
      </c>
      <c r="AX103" s="13" t="s">
        <v>80</v>
      </c>
      <c r="AY103" s="157" t="s">
        <v>166</v>
      </c>
    </row>
    <row r="104" spans="2:65" s="1" customFormat="1" ht="62.65" customHeight="1">
      <c r="B104" s="33"/>
      <c r="C104" s="132" t="s">
        <v>185</v>
      </c>
      <c r="D104" s="132" t="s">
        <v>168</v>
      </c>
      <c r="E104" s="133" t="s">
        <v>2619</v>
      </c>
      <c r="F104" s="134" t="s">
        <v>2620</v>
      </c>
      <c r="G104" s="135" t="s">
        <v>197</v>
      </c>
      <c r="H104" s="136">
        <v>397.8</v>
      </c>
      <c r="I104" s="137"/>
      <c r="J104" s="138">
        <f>ROUND(I104*H104,2)</f>
        <v>0</v>
      </c>
      <c r="K104" s="134" t="s">
        <v>172</v>
      </c>
      <c r="L104" s="33"/>
      <c r="M104" s="139" t="s">
        <v>19</v>
      </c>
      <c r="N104" s="140" t="s">
        <v>43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173</v>
      </c>
      <c r="AT104" s="143" t="s">
        <v>168</v>
      </c>
      <c r="AU104" s="143" t="s">
        <v>82</v>
      </c>
      <c r="AY104" s="18" t="s">
        <v>166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80</v>
      </c>
      <c r="BK104" s="144">
        <f>ROUND(I104*H104,2)</f>
        <v>0</v>
      </c>
      <c r="BL104" s="18" t="s">
        <v>173</v>
      </c>
      <c r="BM104" s="143" t="s">
        <v>3754</v>
      </c>
    </row>
    <row r="105" spans="2:65" s="1" customFormat="1" ht="11.25">
      <c r="B105" s="33"/>
      <c r="D105" s="145" t="s">
        <v>175</v>
      </c>
      <c r="F105" s="146" t="s">
        <v>2622</v>
      </c>
      <c r="I105" s="147"/>
      <c r="L105" s="33"/>
      <c r="M105" s="148"/>
      <c r="T105" s="54"/>
      <c r="AT105" s="18" t="s">
        <v>175</v>
      </c>
      <c r="AU105" s="18" t="s">
        <v>82</v>
      </c>
    </row>
    <row r="106" spans="2:65" s="1" customFormat="1" ht="66.75" customHeight="1">
      <c r="B106" s="33"/>
      <c r="C106" s="132" t="s">
        <v>173</v>
      </c>
      <c r="D106" s="132" t="s">
        <v>168</v>
      </c>
      <c r="E106" s="133" t="s">
        <v>2629</v>
      </c>
      <c r="F106" s="134" t="s">
        <v>2630</v>
      </c>
      <c r="G106" s="135" t="s">
        <v>197</v>
      </c>
      <c r="H106" s="136">
        <v>1989</v>
      </c>
      <c r="I106" s="137"/>
      <c r="J106" s="138">
        <f>ROUND(I106*H106,2)</f>
        <v>0</v>
      </c>
      <c r="K106" s="134" t="s">
        <v>172</v>
      </c>
      <c r="L106" s="33"/>
      <c r="M106" s="139" t="s">
        <v>19</v>
      </c>
      <c r="N106" s="140" t="s">
        <v>43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173</v>
      </c>
      <c r="AT106" s="143" t="s">
        <v>168</v>
      </c>
      <c r="AU106" s="143" t="s">
        <v>82</v>
      </c>
      <c r="AY106" s="18" t="s">
        <v>166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80</v>
      </c>
      <c r="BK106" s="144">
        <f>ROUND(I106*H106,2)</f>
        <v>0</v>
      </c>
      <c r="BL106" s="18" t="s">
        <v>173</v>
      </c>
      <c r="BM106" s="143" t="s">
        <v>3755</v>
      </c>
    </row>
    <row r="107" spans="2:65" s="1" customFormat="1" ht="11.25">
      <c r="B107" s="33"/>
      <c r="D107" s="145" t="s">
        <v>175</v>
      </c>
      <c r="F107" s="146" t="s">
        <v>2632</v>
      </c>
      <c r="I107" s="147"/>
      <c r="L107" s="33"/>
      <c r="M107" s="148"/>
      <c r="T107" s="54"/>
      <c r="AT107" s="18" t="s">
        <v>175</v>
      </c>
      <c r="AU107" s="18" t="s">
        <v>82</v>
      </c>
    </row>
    <row r="108" spans="2:65" s="13" customFormat="1" ht="11.25">
      <c r="B108" s="156"/>
      <c r="D108" s="150" t="s">
        <v>177</v>
      </c>
      <c r="F108" s="158" t="s">
        <v>3756</v>
      </c>
      <c r="H108" s="159">
        <v>1989</v>
      </c>
      <c r="I108" s="160"/>
      <c r="L108" s="156"/>
      <c r="M108" s="161"/>
      <c r="T108" s="162"/>
      <c r="AT108" s="157" t="s">
        <v>177</v>
      </c>
      <c r="AU108" s="157" t="s">
        <v>82</v>
      </c>
      <c r="AV108" s="13" t="s">
        <v>82</v>
      </c>
      <c r="AW108" s="13" t="s">
        <v>4</v>
      </c>
      <c r="AX108" s="13" t="s">
        <v>80</v>
      </c>
      <c r="AY108" s="157" t="s">
        <v>166</v>
      </c>
    </row>
    <row r="109" spans="2:65" s="1" customFormat="1" ht="44.25" customHeight="1">
      <c r="B109" s="33"/>
      <c r="C109" s="132" t="s">
        <v>207</v>
      </c>
      <c r="D109" s="132" t="s">
        <v>168</v>
      </c>
      <c r="E109" s="133" t="s">
        <v>2638</v>
      </c>
      <c r="F109" s="134" t="s">
        <v>2639</v>
      </c>
      <c r="G109" s="135" t="s">
        <v>341</v>
      </c>
      <c r="H109" s="136">
        <v>795.6</v>
      </c>
      <c r="I109" s="137"/>
      <c r="J109" s="138">
        <f>ROUND(I109*H109,2)</f>
        <v>0</v>
      </c>
      <c r="K109" s="134" t="s">
        <v>172</v>
      </c>
      <c r="L109" s="33"/>
      <c r="M109" s="139" t="s">
        <v>19</v>
      </c>
      <c r="N109" s="140" t="s">
        <v>43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168</v>
      </c>
      <c r="AU109" s="143" t="s">
        <v>82</v>
      </c>
      <c r="AY109" s="18" t="s">
        <v>166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80</v>
      </c>
      <c r="BK109" s="144">
        <f>ROUND(I109*H109,2)</f>
        <v>0</v>
      </c>
      <c r="BL109" s="18" t="s">
        <v>173</v>
      </c>
      <c r="BM109" s="143" t="s">
        <v>3757</v>
      </c>
    </row>
    <row r="110" spans="2:65" s="1" customFormat="1" ht="11.25">
      <c r="B110" s="33"/>
      <c r="D110" s="145" t="s">
        <v>175</v>
      </c>
      <c r="F110" s="146" t="s">
        <v>2641</v>
      </c>
      <c r="I110" s="147"/>
      <c r="L110" s="33"/>
      <c r="M110" s="148"/>
      <c r="T110" s="54"/>
      <c r="AT110" s="18" t="s">
        <v>175</v>
      </c>
      <c r="AU110" s="18" t="s">
        <v>82</v>
      </c>
    </row>
    <row r="111" spans="2:65" s="13" customFormat="1" ht="11.25">
      <c r="B111" s="156"/>
      <c r="D111" s="150" t="s">
        <v>177</v>
      </c>
      <c r="F111" s="158" t="s">
        <v>3758</v>
      </c>
      <c r="H111" s="159">
        <v>795.6</v>
      </c>
      <c r="I111" s="160"/>
      <c r="L111" s="156"/>
      <c r="M111" s="161"/>
      <c r="T111" s="162"/>
      <c r="AT111" s="157" t="s">
        <v>177</v>
      </c>
      <c r="AU111" s="157" t="s">
        <v>82</v>
      </c>
      <c r="AV111" s="13" t="s">
        <v>82</v>
      </c>
      <c r="AW111" s="13" t="s">
        <v>4</v>
      </c>
      <c r="AX111" s="13" t="s">
        <v>80</v>
      </c>
      <c r="AY111" s="157" t="s">
        <v>166</v>
      </c>
    </row>
    <row r="112" spans="2:65" s="1" customFormat="1" ht="37.9" customHeight="1">
      <c r="B112" s="33"/>
      <c r="C112" s="132" t="s">
        <v>216</v>
      </c>
      <c r="D112" s="132" t="s">
        <v>168</v>
      </c>
      <c r="E112" s="133" t="s">
        <v>2643</v>
      </c>
      <c r="F112" s="134" t="s">
        <v>2644</v>
      </c>
      <c r="G112" s="135" t="s">
        <v>197</v>
      </c>
      <c r="H112" s="136">
        <v>397.8</v>
      </c>
      <c r="I112" s="137"/>
      <c r="J112" s="138">
        <f>ROUND(I112*H112,2)</f>
        <v>0</v>
      </c>
      <c r="K112" s="134" t="s">
        <v>172</v>
      </c>
      <c r="L112" s="33"/>
      <c r="M112" s="139" t="s">
        <v>19</v>
      </c>
      <c r="N112" s="140" t="s">
        <v>43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173</v>
      </c>
      <c r="AT112" s="143" t="s">
        <v>168</v>
      </c>
      <c r="AU112" s="143" t="s">
        <v>82</v>
      </c>
      <c r="AY112" s="18" t="s">
        <v>166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80</v>
      </c>
      <c r="BK112" s="144">
        <f>ROUND(I112*H112,2)</f>
        <v>0</v>
      </c>
      <c r="BL112" s="18" t="s">
        <v>173</v>
      </c>
      <c r="BM112" s="143" t="s">
        <v>3759</v>
      </c>
    </row>
    <row r="113" spans="2:65" s="1" customFormat="1" ht="11.25">
      <c r="B113" s="33"/>
      <c r="D113" s="145" t="s">
        <v>175</v>
      </c>
      <c r="F113" s="146" t="s">
        <v>2646</v>
      </c>
      <c r="I113" s="147"/>
      <c r="L113" s="33"/>
      <c r="M113" s="148"/>
      <c r="T113" s="54"/>
      <c r="AT113" s="18" t="s">
        <v>175</v>
      </c>
      <c r="AU113" s="18" t="s">
        <v>82</v>
      </c>
    </row>
    <row r="114" spans="2:65" s="1" customFormat="1" ht="33" customHeight="1">
      <c r="B114" s="33"/>
      <c r="C114" s="132" t="s">
        <v>226</v>
      </c>
      <c r="D114" s="132" t="s">
        <v>168</v>
      </c>
      <c r="E114" s="133" t="s">
        <v>3760</v>
      </c>
      <c r="F114" s="134" t="s">
        <v>3761</v>
      </c>
      <c r="G114" s="135" t="s">
        <v>188</v>
      </c>
      <c r="H114" s="136">
        <v>1309</v>
      </c>
      <c r="I114" s="137"/>
      <c r="J114" s="138">
        <f>ROUND(I114*H114,2)</f>
        <v>0</v>
      </c>
      <c r="K114" s="134" t="s">
        <v>172</v>
      </c>
      <c r="L114" s="33"/>
      <c r="M114" s="139" t="s">
        <v>19</v>
      </c>
      <c r="N114" s="140" t="s">
        <v>43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173</v>
      </c>
      <c r="AT114" s="143" t="s">
        <v>168</v>
      </c>
      <c r="AU114" s="143" t="s">
        <v>82</v>
      </c>
      <c r="AY114" s="18" t="s">
        <v>166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80</v>
      </c>
      <c r="BK114" s="144">
        <f>ROUND(I114*H114,2)</f>
        <v>0</v>
      </c>
      <c r="BL114" s="18" t="s">
        <v>173</v>
      </c>
      <c r="BM114" s="143" t="s">
        <v>3762</v>
      </c>
    </row>
    <row r="115" spans="2:65" s="1" customFormat="1" ht="11.25">
      <c r="B115" s="33"/>
      <c r="D115" s="145" t="s">
        <v>175</v>
      </c>
      <c r="F115" s="146" t="s">
        <v>3763</v>
      </c>
      <c r="I115" s="147"/>
      <c r="L115" s="33"/>
      <c r="M115" s="148"/>
      <c r="T115" s="54"/>
      <c r="AT115" s="18" t="s">
        <v>175</v>
      </c>
      <c r="AU115" s="18" t="s">
        <v>82</v>
      </c>
    </row>
    <row r="116" spans="2:65" s="12" customFormat="1" ht="11.25">
      <c r="B116" s="149"/>
      <c r="D116" s="150" t="s">
        <v>177</v>
      </c>
      <c r="E116" s="151" t="s">
        <v>19</v>
      </c>
      <c r="F116" s="152" t="s">
        <v>191</v>
      </c>
      <c r="H116" s="151" t="s">
        <v>19</v>
      </c>
      <c r="I116" s="153"/>
      <c r="L116" s="149"/>
      <c r="M116" s="154"/>
      <c r="T116" s="155"/>
      <c r="AT116" s="151" t="s">
        <v>177</v>
      </c>
      <c r="AU116" s="151" t="s">
        <v>82</v>
      </c>
      <c r="AV116" s="12" t="s">
        <v>80</v>
      </c>
      <c r="AW116" s="12" t="s">
        <v>33</v>
      </c>
      <c r="AX116" s="12" t="s">
        <v>72</v>
      </c>
      <c r="AY116" s="151" t="s">
        <v>166</v>
      </c>
    </row>
    <row r="117" spans="2:65" s="12" customFormat="1" ht="11.25">
      <c r="B117" s="149"/>
      <c r="D117" s="150" t="s">
        <v>177</v>
      </c>
      <c r="E117" s="151" t="s">
        <v>19</v>
      </c>
      <c r="F117" s="152" t="s">
        <v>192</v>
      </c>
      <c r="H117" s="151" t="s">
        <v>19</v>
      </c>
      <c r="I117" s="153"/>
      <c r="L117" s="149"/>
      <c r="M117" s="154"/>
      <c r="T117" s="155"/>
      <c r="AT117" s="151" t="s">
        <v>177</v>
      </c>
      <c r="AU117" s="151" t="s">
        <v>82</v>
      </c>
      <c r="AV117" s="12" t="s">
        <v>80</v>
      </c>
      <c r="AW117" s="12" t="s">
        <v>33</v>
      </c>
      <c r="AX117" s="12" t="s">
        <v>72</v>
      </c>
      <c r="AY117" s="151" t="s">
        <v>166</v>
      </c>
    </row>
    <row r="118" spans="2:65" s="12" customFormat="1" ht="11.25">
      <c r="B118" s="149"/>
      <c r="D118" s="150" t="s">
        <v>177</v>
      </c>
      <c r="E118" s="151" t="s">
        <v>19</v>
      </c>
      <c r="F118" s="152" t="s">
        <v>2910</v>
      </c>
      <c r="H118" s="151" t="s">
        <v>19</v>
      </c>
      <c r="I118" s="153"/>
      <c r="L118" s="149"/>
      <c r="M118" s="154"/>
      <c r="T118" s="155"/>
      <c r="AT118" s="151" t="s">
        <v>177</v>
      </c>
      <c r="AU118" s="151" t="s">
        <v>82</v>
      </c>
      <c r="AV118" s="12" t="s">
        <v>80</v>
      </c>
      <c r="AW118" s="12" t="s">
        <v>33</v>
      </c>
      <c r="AX118" s="12" t="s">
        <v>72</v>
      </c>
      <c r="AY118" s="151" t="s">
        <v>166</v>
      </c>
    </row>
    <row r="119" spans="2:65" s="12" customFormat="1" ht="11.25">
      <c r="B119" s="149"/>
      <c r="D119" s="150" t="s">
        <v>177</v>
      </c>
      <c r="E119" s="151" t="s">
        <v>19</v>
      </c>
      <c r="F119" s="152" t="s">
        <v>3742</v>
      </c>
      <c r="H119" s="151" t="s">
        <v>19</v>
      </c>
      <c r="I119" s="153"/>
      <c r="L119" s="149"/>
      <c r="M119" s="154"/>
      <c r="T119" s="155"/>
      <c r="AT119" s="151" t="s">
        <v>177</v>
      </c>
      <c r="AU119" s="151" t="s">
        <v>82</v>
      </c>
      <c r="AV119" s="12" t="s">
        <v>80</v>
      </c>
      <c r="AW119" s="12" t="s">
        <v>33</v>
      </c>
      <c r="AX119" s="12" t="s">
        <v>72</v>
      </c>
      <c r="AY119" s="151" t="s">
        <v>166</v>
      </c>
    </row>
    <row r="120" spans="2:65" s="12" customFormat="1" ht="11.25">
      <c r="B120" s="149"/>
      <c r="D120" s="150" t="s">
        <v>177</v>
      </c>
      <c r="E120" s="151" t="s">
        <v>19</v>
      </c>
      <c r="F120" s="152" t="s">
        <v>3744</v>
      </c>
      <c r="H120" s="151" t="s">
        <v>19</v>
      </c>
      <c r="I120" s="153"/>
      <c r="L120" s="149"/>
      <c r="M120" s="154"/>
      <c r="T120" s="155"/>
      <c r="AT120" s="151" t="s">
        <v>177</v>
      </c>
      <c r="AU120" s="151" t="s">
        <v>82</v>
      </c>
      <c r="AV120" s="12" t="s">
        <v>80</v>
      </c>
      <c r="AW120" s="12" t="s">
        <v>33</v>
      </c>
      <c r="AX120" s="12" t="s">
        <v>72</v>
      </c>
      <c r="AY120" s="151" t="s">
        <v>166</v>
      </c>
    </row>
    <row r="121" spans="2:65" s="13" customFormat="1" ht="11.25">
      <c r="B121" s="156"/>
      <c r="D121" s="150" t="s">
        <v>177</v>
      </c>
      <c r="E121" s="157" t="s">
        <v>19</v>
      </c>
      <c r="F121" s="158" t="s">
        <v>3764</v>
      </c>
      <c r="H121" s="159">
        <v>942</v>
      </c>
      <c r="I121" s="160"/>
      <c r="L121" s="156"/>
      <c r="M121" s="161"/>
      <c r="T121" s="162"/>
      <c r="AT121" s="157" t="s">
        <v>177</v>
      </c>
      <c r="AU121" s="157" t="s">
        <v>82</v>
      </c>
      <c r="AV121" s="13" t="s">
        <v>82</v>
      </c>
      <c r="AW121" s="13" t="s">
        <v>33</v>
      </c>
      <c r="AX121" s="13" t="s">
        <v>72</v>
      </c>
      <c r="AY121" s="157" t="s">
        <v>166</v>
      </c>
    </row>
    <row r="122" spans="2:65" s="13" customFormat="1" ht="11.25">
      <c r="B122" s="156"/>
      <c r="D122" s="150" t="s">
        <v>177</v>
      </c>
      <c r="E122" s="157" t="s">
        <v>19</v>
      </c>
      <c r="F122" s="158" t="s">
        <v>3765</v>
      </c>
      <c r="H122" s="159">
        <v>367</v>
      </c>
      <c r="I122" s="160"/>
      <c r="L122" s="156"/>
      <c r="M122" s="161"/>
      <c r="T122" s="162"/>
      <c r="AT122" s="157" t="s">
        <v>177</v>
      </c>
      <c r="AU122" s="157" t="s">
        <v>82</v>
      </c>
      <c r="AV122" s="13" t="s">
        <v>82</v>
      </c>
      <c r="AW122" s="13" t="s">
        <v>33</v>
      </c>
      <c r="AX122" s="13" t="s">
        <v>72</v>
      </c>
      <c r="AY122" s="157" t="s">
        <v>166</v>
      </c>
    </row>
    <row r="123" spans="2:65" s="14" customFormat="1" ht="11.25">
      <c r="B123" s="163"/>
      <c r="D123" s="150" t="s">
        <v>177</v>
      </c>
      <c r="E123" s="164" t="s">
        <v>19</v>
      </c>
      <c r="F123" s="165" t="s">
        <v>206</v>
      </c>
      <c r="H123" s="166">
        <v>1309</v>
      </c>
      <c r="I123" s="167"/>
      <c r="L123" s="163"/>
      <c r="M123" s="168"/>
      <c r="T123" s="169"/>
      <c r="AT123" s="164" t="s">
        <v>177</v>
      </c>
      <c r="AU123" s="164" t="s">
        <v>82</v>
      </c>
      <c r="AV123" s="14" t="s">
        <v>173</v>
      </c>
      <c r="AW123" s="14" t="s">
        <v>33</v>
      </c>
      <c r="AX123" s="14" t="s">
        <v>80</v>
      </c>
      <c r="AY123" s="164" t="s">
        <v>166</v>
      </c>
    </row>
    <row r="124" spans="2:65" s="11" customFormat="1" ht="22.9" customHeight="1">
      <c r="B124" s="120"/>
      <c r="D124" s="121" t="s">
        <v>71</v>
      </c>
      <c r="E124" s="130" t="s">
        <v>207</v>
      </c>
      <c r="F124" s="130" t="s">
        <v>955</v>
      </c>
      <c r="I124" s="123"/>
      <c r="J124" s="131">
        <f>BK124</f>
        <v>0</v>
      </c>
      <c r="L124" s="120"/>
      <c r="M124" s="125"/>
      <c r="P124" s="126">
        <f>SUM(P125:P195)</f>
        <v>0</v>
      </c>
      <c r="R124" s="126">
        <f>SUM(R125:R195)</f>
        <v>181.06745999999998</v>
      </c>
      <c r="T124" s="127">
        <f>SUM(T125:T195)</f>
        <v>0</v>
      </c>
      <c r="AR124" s="121" t="s">
        <v>80</v>
      </c>
      <c r="AT124" s="128" t="s">
        <v>71</v>
      </c>
      <c r="AU124" s="128" t="s">
        <v>80</v>
      </c>
      <c r="AY124" s="121" t="s">
        <v>166</v>
      </c>
      <c r="BK124" s="129">
        <f>SUM(BK125:BK195)</f>
        <v>0</v>
      </c>
    </row>
    <row r="125" spans="2:65" s="1" customFormat="1" ht="44.25" customHeight="1">
      <c r="B125" s="33"/>
      <c r="C125" s="132" t="s">
        <v>233</v>
      </c>
      <c r="D125" s="132" t="s">
        <v>168</v>
      </c>
      <c r="E125" s="133" t="s">
        <v>3766</v>
      </c>
      <c r="F125" s="134" t="s">
        <v>3767</v>
      </c>
      <c r="G125" s="135" t="s">
        <v>188</v>
      </c>
      <c r="H125" s="136">
        <v>942</v>
      </c>
      <c r="I125" s="137"/>
      <c r="J125" s="138">
        <f>ROUND(I125*H125,2)</f>
        <v>0</v>
      </c>
      <c r="K125" s="134" t="s">
        <v>172</v>
      </c>
      <c r="L125" s="33"/>
      <c r="M125" s="139" t="s">
        <v>19</v>
      </c>
      <c r="N125" s="140" t="s">
        <v>43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173</v>
      </c>
      <c r="AT125" s="143" t="s">
        <v>168</v>
      </c>
      <c r="AU125" s="143" t="s">
        <v>82</v>
      </c>
      <c r="AY125" s="18" t="s">
        <v>166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80</v>
      </c>
      <c r="BK125" s="144">
        <f>ROUND(I125*H125,2)</f>
        <v>0</v>
      </c>
      <c r="BL125" s="18" t="s">
        <v>173</v>
      </c>
      <c r="BM125" s="143" t="s">
        <v>3768</v>
      </c>
    </row>
    <row r="126" spans="2:65" s="1" customFormat="1" ht="11.25">
      <c r="B126" s="33"/>
      <c r="D126" s="145" t="s">
        <v>175</v>
      </c>
      <c r="F126" s="146" t="s">
        <v>3769</v>
      </c>
      <c r="I126" s="147"/>
      <c r="L126" s="33"/>
      <c r="M126" s="148"/>
      <c r="T126" s="54"/>
      <c r="AT126" s="18" t="s">
        <v>175</v>
      </c>
      <c r="AU126" s="18" t="s">
        <v>82</v>
      </c>
    </row>
    <row r="127" spans="2:65" s="12" customFormat="1" ht="11.25">
      <c r="B127" s="149"/>
      <c r="D127" s="150" t="s">
        <v>177</v>
      </c>
      <c r="E127" s="151" t="s">
        <v>19</v>
      </c>
      <c r="F127" s="152" t="s">
        <v>191</v>
      </c>
      <c r="H127" s="151" t="s">
        <v>19</v>
      </c>
      <c r="I127" s="153"/>
      <c r="L127" s="149"/>
      <c r="M127" s="154"/>
      <c r="T127" s="155"/>
      <c r="AT127" s="151" t="s">
        <v>177</v>
      </c>
      <c r="AU127" s="151" t="s">
        <v>82</v>
      </c>
      <c r="AV127" s="12" t="s">
        <v>80</v>
      </c>
      <c r="AW127" s="12" t="s">
        <v>33</v>
      </c>
      <c r="AX127" s="12" t="s">
        <v>72</v>
      </c>
      <c r="AY127" s="151" t="s">
        <v>166</v>
      </c>
    </row>
    <row r="128" spans="2:65" s="12" customFormat="1" ht="11.25">
      <c r="B128" s="149"/>
      <c r="D128" s="150" t="s">
        <v>177</v>
      </c>
      <c r="E128" s="151" t="s">
        <v>19</v>
      </c>
      <c r="F128" s="152" t="s">
        <v>192</v>
      </c>
      <c r="H128" s="151" t="s">
        <v>19</v>
      </c>
      <c r="I128" s="153"/>
      <c r="L128" s="149"/>
      <c r="M128" s="154"/>
      <c r="T128" s="155"/>
      <c r="AT128" s="151" t="s">
        <v>177</v>
      </c>
      <c r="AU128" s="151" t="s">
        <v>82</v>
      </c>
      <c r="AV128" s="12" t="s">
        <v>80</v>
      </c>
      <c r="AW128" s="12" t="s">
        <v>33</v>
      </c>
      <c r="AX128" s="12" t="s">
        <v>72</v>
      </c>
      <c r="AY128" s="151" t="s">
        <v>166</v>
      </c>
    </row>
    <row r="129" spans="2:65" s="12" customFormat="1" ht="11.25">
      <c r="B129" s="149"/>
      <c r="D129" s="150" t="s">
        <v>177</v>
      </c>
      <c r="E129" s="151" t="s">
        <v>19</v>
      </c>
      <c r="F129" s="152" t="s">
        <v>2910</v>
      </c>
      <c r="H129" s="151" t="s">
        <v>19</v>
      </c>
      <c r="I129" s="153"/>
      <c r="L129" s="149"/>
      <c r="M129" s="154"/>
      <c r="T129" s="155"/>
      <c r="AT129" s="151" t="s">
        <v>177</v>
      </c>
      <c r="AU129" s="151" t="s">
        <v>82</v>
      </c>
      <c r="AV129" s="12" t="s">
        <v>80</v>
      </c>
      <c r="AW129" s="12" t="s">
        <v>33</v>
      </c>
      <c r="AX129" s="12" t="s">
        <v>72</v>
      </c>
      <c r="AY129" s="151" t="s">
        <v>166</v>
      </c>
    </row>
    <row r="130" spans="2:65" s="13" customFormat="1" ht="11.25">
      <c r="B130" s="156"/>
      <c r="D130" s="150" t="s">
        <v>177</v>
      </c>
      <c r="E130" s="157" t="s">
        <v>19</v>
      </c>
      <c r="F130" s="158" t="s">
        <v>3770</v>
      </c>
      <c r="H130" s="159">
        <v>725</v>
      </c>
      <c r="I130" s="160"/>
      <c r="L130" s="156"/>
      <c r="M130" s="161"/>
      <c r="T130" s="162"/>
      <c r="AT130" s="157" t="s">
        <v>177</v>
      </c>
      <c r="AU130" s="157" t="s">
        <v>82</v>
      </c>
      <c r="AV130" s="13" t="s">
        <v>82</v>
      </c>
      <c r="AW130" s="13" t="s">
        <v>33</v>
      </c>
      <c r="AX130" s="13" t="s">
        <v>72</v>
      </c>
      <c r="AY130" s="157" t="s">
        <v>166</v>
      </c>
    </row>
    <row r="131" spans="2:65" s="13" customFormat="1" ht="11.25">
      <c r="B131" s="156"/>
      <c r="D131" s="150" t="s">
        <v>177</v>
      </c>
      <c r="E131" s="157" t="s">
        <v>19</v>
      </c>
      <c r="F131" s="158" t="s">
        <v>3771</v>
      </c>
      <c r="H131" s="159">
        <v>217</v>
      </c>
      <c r="I131" s="160"/>
      <c r="L131" s="156"/>
      <c r="M131" s="161"/>
      <c r="T131" s="162"/>
      <c r="AT131" s="157" t="s">
        <v>177</v>
      </c>
      <c r="AU131" s="157" t="s">
        <v>82</v>
      </c>
      <c r="AV131" s="13" t="s">
        <v>82</v>
      </c>
      <c r="AW131" s="13" t="s">
        <v>33</v>
      </c>
      <c r="AX131" s="13" t="s">
        <v>72</v>
      </c>
      <c r="AY131" s="157" t="s">
        <v>166</v>
      </c>
    </row>
    <row r="132" spans="2:65" s="14" customFormat="1" ht="11.25">
      <c r="B132" s="163"/>
      <c r="D132" s="150" t="s">
        <v>177</v>
      </c>
      <c r="E132" s="164" t="s">
        <v>19</v>
      </c>
      <c r="F132" s="165" t="s">
        <v>206</v>
      </c>
      <c r="H132" s="166">
        <v>942</v>
      </c>
      <c r="I132" s="167"/>
      <c r="L132" s="163"/>
      <c r="M132" s="168"/>
      <c r="T132" s="169"/>
      <c r="AT132" s="164" t="s">
        <v>177</v>
      </c>
      <c r="AU132" s="164" t="s">
        <v>82</v>
      </c>
      <c r="AV132" s="14" t="s">
        <v>173</v>
      </c>
      <c r="AW132" s="14" t="s">
        <v>33</v>
      </c>
      <c r="AX132" s="14" t="s">
        <v>80</v>
      </c>
      <c r="AY132" s="164" t="s">
        <v>166</v>
      </c>
    </row>
    <row r="133" spans="2:65" s="1" customFormat="1" ht="33" customHeight="1">
      <c r="B133" s="33"/>
      <c r="C133" s="132" t="s">
        <v>240</v>
      </c>
      <c r="D133" s="132" t="s">
        <v>168</v>
      </c>
      <c r="E133" s="133" t="s">
        <v>3772</v>
      </c>
      <c r="F133" s="134" t="s">
        <v>3773</v>
      </c>
      <c r="G133" s="135" t="s">
        <v>188</v>
      </c>
      <c r="H133" s="136">
        <v>367</v>
      </c>
      <c r="I133" s="137"/>
      <c r="J133" s="138">
        <f>ROUND(I133*H133,2)</f>
        <v>0</v>
      </c>
      <c r="K133" s="134" t="s">
        <v>172</v>
      </c>
      <c r="L133" s="33"/>
      <c r="M133" s="139" t="s">
        <v>19</v>
      </c>
      <c r="N133" s="140" t="s">
        <v>43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173</v>
      </c>
      <c r="AT133" s="143" t="s">
        <v>168</v>
      </c>
      <c r="AU133" s="143" t="s">
        <v>82</v>
      </c>
      <c r="AY133" s="18" t="s">
        <v>166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80</v>
      </c>
      <c r="BK133" s="144">
        <f>ROUND(I133*H133,2)</f>
        <v>0</v>
      </c>
      <c r="BL133" s="18" t="s">
        <v>173</v>
      </c>
      <c r="BM133" s="143" t="s">
        <v>3774</v>
      </c>
    </row>
    <row r="134" spans="2:65" s="1" customFormat="1" ht="11.25">
      <c r="B134" s="33"/>
      <c r="D134" s="145" t="s">
        <v>175</v>
      </c>
      <c r="F134" s="146" t="s">
        <v>3775</v>
      </c>
      <c r="I134" s="147"/>
      <c r="L134" s="33"/>
      <c r="M134" s="148"/>
      <c r="T134" s="54"/>
      <c r="AT134" s="18" t="s">
        <v>175</v>
      </c>
      <c r="AU134" s="18" t="s">
        <v>82</v>
      </c>
    </row>
    <row r="135" spans="2:65" s="12" customFormat="1" ht="11.25">
      <c r="B135" s="149"/>
      <c r="D135" s="150" t="s">
        <v>177</v>
      </c>
      <c r="E135" s="151" t="s">
        <v>19</v>
      </c>
      <c r="F135" s="152" t="s">
        <v>191</v>
      </c>
      <c r="H135" s="151" t="s">
        <v>19</v>
      </c>
      <c r="I135" s="153"/>
      <c r="L135" s="149"/>
      <c r="M135" s="154"/>
      <c r="T135" s="155"/>
      <c r="AT135" s="151" t="s">
        <v>177</v>
      </c>
      <c r="AU135" s="151" t="s">
        <v>82</v>
      </c>
      <c r="AV135" s="12" t="s">
        <v>80</v>
      </c>
      <c r="AW135" s="12" t="s">
        <v>33</v>
      </c>
      <c r="AX135" s="12" t="s">
        <v>72</v>
      </c>
      <c r="AY135" s="151" t="s">
        <v>166</v>
      </c>
    </row>
    <row r="136" spans="2:65" s="12" customFormat="1" ht="11.25">
      <c r="B136" s="149"/>
      <c r="D136" s="150" t="s">
        <v>177</v>
      </c>
      <c r="E136" s="151" t="s">
        <v>19</v>
      </c>
      <c r="F136" s="152" t="s">
        <v>192</v>
      </c>
      <c r="H136" s="151" t="s">
        <v>19</v>
      </c>
      <c r="I136" s="153"/>
      <c r="L136" s="149"/>
      <c r="M136" s="154"/>
      <c r="T136" s="155"/>
      <c r="AT136" s="151" t="s">
        <v>177</v>
      </c>
      <c r="AU136" s="151" t="s">
        <v>82</v>
      </c>
      <c r="AV136" s="12" t="s">
        <v>80</v>
      </c>
      <c r="AW136" s="12" t="s">
        <v>33</v>
      </c>
      <c r="AX136" s="12" t="s">
        <v>72</v>
      </c>
      <c r="AY136" s="151" t="s">
        <v>166</v>
      </c>
    </row>
    <row r="137" spans="2:65" s="12" customFormat="1" ht="11.25">
      <c r="B137" s="149"/>
      <c r="D137" s="150" t="s">
        <v>177</v>
      </c>
      <c r="E137" s="151" t="s">
        <v>19</v>
      </c>
      <c r="F137" s="152" t="s">
        <v>2910</v>
      </c>
      <c r="H137" s="151" t="s">
        <v>19</v>
      </c>
      <c r="I137" s="153"/>
      <c r="L137" s="149"/>
      <c r="M137" s="154"/>
      <c r="T137" s="155"/>
      <c r="AT137" s="151" t="s">
        <v>177</v>
      </c>
      <c r="AU137" s="151" t="s">
        <v>82</v>
      </c>
      <c r="AV137" s="12" t="s">
        <v>80</v>
      </c>
      <c r="AW137" s="12" t="s">
        <v>33</v>
      </c>
      <c r="AX137" s="12" t="s">
        <v>72</v>
      </c>
      <c r="AY137" s="151" t="s">
        <v>166</v>
      </c>
    </row>
    <row r="138" spans="2:65" s="12" customFormat="1" ht="11.25">
      <c r="B138" s="149"/>
      <c r="D138" s="150" t="s">
        <v>177</v>
      </c>
      <c r="E138" s="151" t="s">
        <v>19</v>
      </c>
      <c r="F138" s="152" t="s">
        <v>3776</v>
      </c>
      <c r="H138" s="151" t="s">
        <v>19</v>
      </c>
      <c r="I138" s="153"/>
      <c r="L138" s="149"/>
      <c r="M138" s="154"/>
      <c r="T138" s="155"/>
      <c r="AT138" s="151" t="s">
        <v>177</v>
      </c>
      <c r="AU138" s="151" t="s">
        <v>82</v>
      </c>
      <c r="AV138" s="12" t="s">
        <v>80</v>
      </c>
      <c r="AW138" s="12" t="s">
        <v>33</v>
      </c>
      <c r="AX138" s="12" t="s">
        <v>72</v>
      </c>
      <c r="AY138" s="151" t="s">
        <v>166</v>
      </c>
    </row>
    <row r="139" spans="2:65" s="13" customFormat="1" ht="11.25">
      <c r="B139" s="156"/>
      <c r="D139" s="150" t="s">
        <v>177</v>
      </c>
      <c r="E139" s="157" t="s">
        <v>19</v>
      </c>
      <c r="F139" s="158" t="s">
        <v>3777</v>
      </c>
      <c r="H139" s="159">
        <v>367</v>
      </c>
      <c r="I139" s="160"/>
      <c r="L139" s="156"/>
      <c r="M139" s="161"/>
      <c r="T139" s="162"/>
      <c r="AT139" s="157" t="s">
        <v>177</v>
      </c>
      <c r="AU139" s="157" t="s">
        <v>82</v>
      </c>
      <c r="AV139" s="13" t="s">
        <v>82</v>
      </c>
      <c r="AW139" s="13" t="s">
        <v>33</v>
      </c>
      <c r="AX139" s="13" t="s">
        <v>80</v>
      </c>
      <c r="AY139" s="157" t="s">
        <v>166</v>
      </c>
    </row>
    <row r="140" spans="2:65" s="1" customFormat="1" ht="33" customHeight="1">
      <c r="B140" s="33"/>
      <c r="C140" s="132" t="s">
        <v>246</v>
      </c>
      <c r="D140" s="132" t="s">
        <v>168</v>
      </c>
      <c r="E140" s="133" t="s">
        <v>3778</v>
      </c>
      <c r="F140" s="134" t="s">
        <v>3779</v>
      </c>
      <c r="G140" s="135" t="s">
        <v>188</v>
      </c>
      <c r="H140" s="136">
        <v>1676</v>
      </c>
      <c r="I140" s="137"/>
      <c r="J140" s="138">
        <f>ROUND(I140*H140,2)</f>
        <v>0</v>
      </c>
      <c r="K140" s="134" t="s">
        <v>172</v>
      </c>
      <c r="L140" s="33"/>
      <c r="M140" s="139" t="s">
        <v>19</v>
      </c>
      <c r="N140" s="140" t="s">
        <v>43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173</v>
      </c>
      <c r="AT140" s="143" t="s">
        <v>168</v>
      </c>
      <c r="AU140" s="143" t="s">
        <v>82</v>
      </c>
      <c r="AY140" s="18" t="s">
        <v>166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80</v>
      </c>
      <c r="BK140" s="144">
        <f>ROUND(I140*H140,2)</f>
        <v>0</v>
      </c>
      <c r="BL140" s="18" t="s">
        <v>173</v>
      </c>
      <c r="BM140" s="143" t="s">
        <v>3780</v>
      </c>
    </row>
    <row r="141" spans="2:65" s="1" customFormat="1" ht="11.25">
      <c r="B141" s="33"/>
      <c r="D141" s="145" t="s">
        <v>175</v>
      </c>
      <c r="F141" s="146" t="s">
        <v>3781</v>
      </c>
      <c r="I141" s="147"/>
      <c r="L141" s="33"/>
      <c r="M141" s="148"/>
      <c r="T141" s="54"/>
      <c r="AT141" s="18" t="s">
        <v>175</v>
      </c>
      <c r="AU141" s="18" t="s">
        <v>82</v>
      </c>
    </row>
    <row r="142" spans="2:65" s="12" customFormat="1" ht="11.25">
      <c r="B142" s="149"/>
      <c r="D142" s="150" t="s">
        <v>177</v>
      </c>
      <c r="E142" s="151" t="s">
        <v>19</v>
      </c>
      <c r="F142" s="152" t="s">
        <v>191</v>
      </c>
      <c r="H142" s="151" t="s">
        <v>19</v>
      </c>
      <c r="I142" s="153"/>
      <c r="L142" s="149"/>
      <c r="M142" s="154"/>
      <c r="T142" s="155"/>
      <c r="AT142" s="151" t="s">
        <v>177</v>
      </c>
      <c r="AU142" s="151" t="s">
        <v>82</v>
      </c>
      <c r="AV142" s="12" t="s">
        <v>80</v>
      </c>
      <c r="AW142" s="12" t="s">
        <v>33</v>
      </c>
      <c r="AX142" s="12" t="s">
        <v>72</v>
      </c>
      <c r="AY142" s="151" t="s">
        <v>166</v>
      </c>
    </row>
    <row r="143" spans="2:65" s="12" customFormat="1" ht="11.25">
      <c r="B143" s="149"/>
      <c r="D143" s="150" t="s">
        <v>177</v>
      </c>
      <c r="E143" s="151" t="s">
        <v>19</v>
      </c>
      <c r="F143" s="152" t="s">
        <v>192</v>
      </c>
      <c r="H143" s="151" t="s">
        <v>19</v>
      </c>
      <c r="I143" s="153"/>
      <c r="L143" s="149"/>
      <c r="M143" s="154"/>
      <c r="T143" s="155"/>
      <c r="AT143" s="151" t="s">
        <v>177</v>
      </c>
      <c r="AU143" s="151" t="s">
        <v>82</v>
      </c>
      <c r="AV143" s="12" t="s">
        <v>80</v>
      </c>
      <c r="AW143" s="12" t="s">
        <v>33</v>
      </c>
      <c r="AX143" s="12" t="s">
        <v>72</v>
      </c>
      <c r="AY143" s="151" t="s">
        <v>166</v>
      </c>
    </row>
    <row r="144" spans="2:65" s="12" customFormat="1" ht="11.25">
      <c r="B144" s="149"/>
      <c r="D144" s="150" t="s">
        <v>177</v>
      </c>
      <c r="E144" s="151" t="s">
        <v>19</v>
      </c>
      <c r="F144" s="152" t="s">
        <v>2910</v>
      </c>
      <c r="H144" s="151" t="s">
        <v>19</v>
      </c>
      <c r="I144" s="153"/>
      <c r="L144" s="149"/>
      <c r="M144" s="154"/>
      <c r="T144" s="155"/>
      <c r="AT144" s="151" t="s">
        <v>177</v>
      </c>
      <c r="AU144" s="151" t="s">
        <v>82</v>
      </c>
      <c r="AV144" s="12" t="s">
        <v>80</v>
      </c>
      <c r="AW144" s="12" t="s">
        <v>33</v>
      </c>
      <c r="AX144" s="12" t="s">
        <v>72</v>
      </c>
      <c r="AY144" s="151" t="s">
        <v>166</v>
      </c>
    </row>
    <row r="145" spans="2:65" s="12" customFormat="1" ht="11.25">
      <c r="B145" s="149"/>
      <c r="D145" s="150" t="s">
        <v>177</v>
      </c>
      <c r="E145" s="151" t="s">
        <v>19</v>
      </c>
      <c r="F145" s="152" t="s">
        <v>3782</v>
      </c>
      <c r="H145" s="151" t="s">
        <v>19</v>
      </c>
      <c r="I145" s="153"/>
      <c r="L145" s="149"/>
      <c r="M145" s="154"/>
      <c r="T145" s="155"/>
      <c r="AT145" s="151" t="s">
        <v>177</v>
      </c>
      <c r="AU145" s="151" t="s">
        <v>82</v>
      </c>
      <c r="AV145" s="12" t="s">
        <v>80</v>
      </c>
      <c r="AW145" s="12" t="s">
        <v>33</v>
      </c>
      <c r="AX145" s="12" t="s">
        <v>72</v>
      </c>
      <c r="AY145" s="151" t="s">
        <v>166</v>
      </c>
    </row>
    <row r="146" spans="2:65" s="12" customFormat="1" ht="11.25">
      <c r="B146" s="149"/>
      <c r="D146" s="150" t="s">
        <v>177</v>
      </c>
      <c r="E146" s="151" t="s">
        <v>19</v>
      </c>
      <c r="F146" s="152" t="s">
        <v>3783</v>
      </c>
      <c r="H146" s="151" t="s">
        <v>19</v>
      </c>
      <c r="I146" s="153"/>
      <c r="L146" s="149"/>
      <c r="M146" s="154"/>
      <c r="T146" s="155"/>
      <c r="AT146" s="151" t="s">
        <v>177</v>
      </c>
      <c r="AU146" s="151" t="s">
        <v>82</v>
      </c>
      <c r="AV146" s="12" t="s">
        <v>80</v>
      </c>
      <c r="AW146" s="12" t="s">
        <v>33</v>
      </c>
      <c r="AX146" s="12" t="s">
        <v>72</v>
      </c>
      <c r="AY146" s="151" t="s">
        <v>166</v>
      </c>
    </row>
    <row r="147" spans="2:65" s="13" customFormat="1" ht="11.25">
      <c r="B147" s="156"/>
      <c r="D147" s="150" t="s">
        <v>177</v>
      </c>
      <c r="E147" s="157" t="s">
        <v>19</v>
      </c>
      <c r="F147" s="158" t="s">
        <v>3770</v>
      </c>
      <c r="H147" s="159">
        <v>725</v>
      </c>
      <c r="I147" s="160"/>
      <c r="L147" s="156"/>
      <c r="M147" s="161"/>
      <c r="T147" s="162"/>
      <c r="AT147" s="157" t="s">
        <v>177</v>
      </c>
      <c r="AU147" s="157" t="s">
        <v>82</v>
      </c>
      <c r="AV147" s="13" t="s">
        <v>82</v>
      </c>
      <c r="AW147" s="13" t="s">
        <v>33</v>
      </c>
      <c r="AX147" s="13" t="s">
        <v>72</v>
      </c>
      <c r="AY147" s="157" t="s">
        <v>166</v>
      </c>
    </row>
    <row r="148" spans="2:65" s="13" customFormat="1" ht="11.25">
      <c r="B148" s="156"/>
      <c r="D148" s="150" t="s">
        <v>177</v>
      </c>
      <c r="E148" s="157" t="s">
        <v>19</v>
      </c>
      <c r="F148" s="158" t="s">
        <v>3771</v>
      </c>
      <c r="H148" s="159">
        <v>217</v>
      </c>
      <c r="I148" s="160"/>
      <c r="L148" s="156"/>
      <c r="M148" s="161"/>
      <c r="T148" s="162"/>
      <c r="AT148" s="157" t="s">
        <v>177</v>
      </c>
      <c r="AU148" s="157" t="s">
        <v>82</v>
      </c>
      <c r="AV148" s="13" t="s">
        <v>82</v>
      </c>
      <c r="AW148" s="13" t="s">
        <v>33</v>
      </c>
      <c r="AX148" s="13" t="s">
        <v>72</v>
      </c>
      <c r="AY148" s="157" t="s">
        <v>166</v>
      </c>
    </row>
    <row r="149" spans="2:65" s="15" customFormat="1" ht="11.25">
      <c r="B149" s="180"/>
      <c r="D149" s="150" t="s">
        <v>177</v>
      </c>
      <c r="E149" s="181" t="s">
        <v>19</v>
      </c>
      <c r="F149" s="182" t="s">
        <v>410</v>
      </c>
      <c r="H149" s="183">
        <v>942</v>
      </c>
      <c r="I149" s="184"/>
      <c r="L149" s="180"/>
      <c r="M149" s="185"/>
      <c r="T149" s="186"/>
      <c r="AT149" s="181" t="s">
        <v>177</v>
      </c>
      <c r="AU149" s="181" t="s">
        <v>82</v>
      </c>
      <c r="AV149" s="15" t="s">
        <v>185</v>
      </c>
      <c r="AW149" s="15" t="s">
        <v>33</v>
      </c>
      <c r="AX149" s="15" t="s">
        <v>72</v>
      </c>
      <c r="AY149" s="181" t="s">
        <v>166</v>
      </c>
    </row>
    <row r="150" spans="2:65" s="13" customFormat="1" ht="11.25">
      <c r="B150" s="156"/>
      <c r="D150" s="150" t="s">
        <v>177</v>
      </c>
      <c r="E150" s="157" t="s">
        <v>19</v>
      </c>
      <c r="F150" s="158" t="s">
        <v>3784</v>
      </c>
      <c r="H150" s="159">
        <v>734</v>
      </c>
      <c r="I150" s="160"/>
      <c r="L150" s="156"/>
      <c r="M150" s="161"/>
      <c r="T150" s="162"/>
      <c r="AT150" s="157" t="s">
        <v>177</v>
      </c>
      <c r="AU150" s="157" t="s">
        <v>82</v>
      </c>
      <c r="AV150" s="13" t="s">
        <v>82</v>
      </c>
      <c r="AW150" s="13" t="s">
        <v>33</v>
      </c>
      <c r="AX150" s="13" t="s">
        <v>72</v>
      </c>
      <c r="AY150" s="157" t="s">
        <v>166</v>
      </c>
    </row>
    <row r="151" spans="2:65" s="12" customFormat="1" ht="22.5">
      <c r="B151" s="149"/>
      <c r="D151" s="150" t="s">
        <v>177</v>
      </c>
      <c r="E151" s="151" t="s">
        <v>19</v>
      </c>
      <c r="F151" s="152" t="s">
        <v>3785</v>
      </c>
      <c r="H151" s="151" t="s">
        <v>19</v>
      </c>
      <c r="I151" s="153"/>
      <c r="L151" s="149"/>
      <c r="M151" s="154"/>
      <c r="T151" s="155"/>
      <c r="AT151" s="151" t="s">
        <v>177</v>
      </c>
      <c r="AU151" s="151" t="s">
        <v>82</v>
      </c>
      <c r="AV151" s="12" t="s">
        <v>80</v>
      </c>
      <c r="AW151" s="12" t="s">
        <v>33</v>
      </c>
      <c r="AX151" s="12" t="s">
        <v>72</v>
      </c>
      <c r="AY151" s="151" t="s">
        <v>166</v>
      </c>
    </row>
    <row r="152" spans="2:65" s="15" customFormat="1" ht="11.25">
      <c r="B152" s="180"/>
      <c r="D152" s="150" t="s">
        <v>177</v>
      </c>
      <c r="E152" s="181" t="s">
        <v>19</v>
      </c>
      <c r="F152" s="182" t="s">
        <v>410</v>
      </c>
      <c r="H152" s="183">
        <v>734</v>
      </c>
      <c r="I152" s="184"/>
      <c r="L152" s="180"/>
      <c r="M152" s="185"/>
      <c r="T152" s="186"/>
      <c r="AT152" s="181" t="s">
        <v>177</v>
      </c>
      <c r="AU152" s="181" t="s">
        <v>82</v>
      </c>
      <c r="AV152" s="15" t="s">
        <v>185</v>
      </c>
      <c r="AW152" s="15" t="s">
        <v>33</v>
      </c>
      <c r="AX152" s="15" t="s">
        <v>72</v>
      </c>
      <c r="AY152" s="181" t="s">
        <v>166</v>
      </c>
    </row>
    <row r="153" spans="2:65" s="14" customFormat="1" ht="11.25">
      <c r="B153" s="163"/>
      <c r="D153" s="150" t="s">
        <v>177</v>
      </c>
      <c r="E153" s="164" t="s">
        <v>19</v>
      </c>
      <c r="F153" s="165" t="s">
        <v>206</v>
      </c>
      <c r="H153" s="166">
        <v>1676</v>
      </c>
      <c r="I153" s="167"/>
      <c r="L153" s="163"/>
      <c r="M153" s="168"/>
      <c r="T153" s="169"/>
      <c r="AT153" s="164" t="s">
        <v>177</v>
      </c>
      <c r="AU153" s="164" t="s">
        <v>82</v>
      </c>
      <c r="AV153" s="14" t="s">
        <v>173</v>
      </c>
      <c r="AW153" s="14" t="s">
        <v>33</v>
      </c>
      <c r="AX153" s="14" t="s">
        <v>80</v>
      </c>
      <c r="AY153" s="164" t="s">
        <v>166</v>
      </c>
    </row>
    <row r="154" spans="2:65" s="1" customFormat="1" ht="37.9" customHeight="1">
      <c r="B154" s="33"/>
      <c r="C154" s="132" t="s">
        <v>253</v>
      </c>
      <c r="D154" s="132" t="s">
        <v>168</v>
      </c>
      <c r="E154" s="133" t="s">
        <v>3786</v>
      </c>
      <c r="F154" s="134" t="s">
        <v>3787</v>
      </c>
      <c r="G154" s="135" t="s">
        <v>188</v>
      </c>
      <c r="H154" s="136">
        <v>725</v>
      </c>
      <c r="I154" s="137"/>
      <c r="J154" s="138">
        <f>ROUND(I154*H154,2)</f>
        <v>0</v>
      </c>
      <c r="K154" s="134" t="s">
        <v>172</v>
      </c>
      <c r="L154" s="33"/>
      <c r="M154" s="139" t="s">
        <v>19</v>
      </c>
      <c r="N154" s="140" t="s">
        <v>43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173</v>
      </c>
      <c r="AT154" s="143" t="s">
        <v>168</v>
      </c>
      <c r="AU154" s="143" t="s">
        <v>82</v>
      </c>
      <c r="AY154" s="18" t="s">
        <v>166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80</v>
      </c>
      <c r="BK154" s="144">
        <f>ROUND(I154*H154,2)</f>
        <v>0</v>
      </c>
      <c r="BL154" s="18" t="s">
        <v>173</v>
      </c>
      <c r="BM154" s="143" t="s">
        <v>3788</v>
      </c>
    </row>
    <row r="155" spans="2:65" s="1" customFormat="1" ht="11.25">
      <c r="B155" s="33"/>
      <c r="D155" s="145" t="s">
        <v>175</v>
      </c>
      <c r="F155" s="146" t="s">
        <v>3789</v>
      </c>
      <c r="I155" s="147"/>
      <c r="L155" s="33"/>
      <c r="M155" s="148"/>
      <c r="T155" s="54"/>
      <c r="AT155" s="18" t="s">
        <v>175</v>
      </c>
      <c r="AU155" s="18" t="s">
        <v>82</v>
      </c>
    </row>
    <row r="156" spans="2:65" s="12" customFormat="1" ht="11.25">
      <c r="B156" s="149"/>
      <c r="D156" s="150" t="s">
        <v>177</v>
      </c>
      <c r="E156" s="151" t="s">
        <v>19</v>
      </c>
      <c r="F156" s="152" t="s">
        <v>191</v>
      </c>
      <c r="H156" s="151" t="s">
        <v>19</v>
      </c>
      <c r="I156" s="153"/>
      <c r="L156" s="149"/>
      <c r="M156" s="154"/>
      <c r="T156" s="155"/>
      <c r="AT156" s="151" t="s">
        <v>177</v>
      </c>
      <c r="AU156" s="151" t="s">
        <v>82</v>
      </c>
      <c r="AV156" s="12" t="s">
        <v>80</v>
      </c>
      <c r="AW156" s="12" t="s">
        <v>33</v>
      </c>
      <c r="AX156" s="12" t="s">
        <v>72</v>
      </c>
      <c r="AY156" s="151" t="s">
        <v>166</v>
      </c>
    </row>
    <row r="157" spans="2:65" s="12" customFormat="1" ht="11.25">
      <c r="B157" s="149"/>
      <c r="D157" s="150" t="s">
        <v>177</v>
      </c>
      <c r="E157" s="151" t="s">
        <v>19</v>
      </c>
      <c r="F157" s="152" t="s">
        <v>192</v>
      </c>
      <c r="H157" s="151" t="s">
        <v>19</v>
      </c>
      <c r="I157" s="153"/>
      <c r="L157" s="149"/>
      <c r="M157" s="154"/>
      <c r="T157" s="155"/>
      <c r="AT157" s="151" t="s">
        <v>177</v>
      </c>
      <c r="AU157" s="151" t="s">
        <v>82</v>
      </c>
      <c r="AV157" s="12" t="s">
        <v>80</v>
      </c>
      <c r="AW157" s="12" t="s">
        <v>33</v>
      </c>
      <c r="AX157" s="12" t="s">
        <v>72</v>
      </c>
      <c r="AY157" s="151" t="s">
        <v>166</v>
      </c>
    </row>
    <row r="158" spans="2:65" s="12" customFormat="1" ht="11.25">
      <c r="B158" s="149"/>
      <c r="D158" s="150" t="s">
        <v>177</v>
      </c>
      <c r="E158" s="151" t="s">
        <v>19</v>
      </c>
      <c r="F158" s="152" t="s">
        <v>2910</v>
      </c>
      <c r="H158" s="151" t="s">
        <v>19</v>
      </c>
      <c r="I158" s="153"/>
      <c r="L158" s="149"/>
      <c r="M158" s="154"/>
      <c r="T158" s="155"/>
      <c r="AT158" s="151" t="s">
        <v>177</v>
      </c>
      <c r="AU158" s="151" t="s">
        <v>82</v>
      </c>
      <c r="AV158" s="12" t="s">
        <v>80</v>
      </c>
      <c r="AW158" s="12" t="s">
        <v>33</v>
      </c>
      <c r="AX158" s="12" t="s">
        <v>72</v>
      </c>
      <c r="AY158" s="151" t="s">
        <v>166</v>
      </c>
    </row>
    <row r="159" spans="2:65" s="12" customFormat="1" ht="11.25">
      <c r="B159" s="149"/>
      <c r="D159" s="150" t="s">
        <v>177</v>
      </c>
      <c r="E159" s="151" t="s">
        <v>19</v>
      </c>
      <c r="F159" s="152" t="s">
        <v>3742</v>
      </c>
      <c r="H159" s="151" t="s">
        <v>19</v>
      </c>
      <c r="I159" s="153"/>
      <c r="L159" s="149"/>
      <c r="M159" s="154"/>
      <c r="T159" s="155"/>
      <c r="AT159" s="151" t="s">
        <v>177</v>
      </c>
      <c r="AU159" s="151" t="s">
        <v>82</v>
      </c>
      <c r="AV159" s="12" t="s">
        <v>80</v>
      </c>
      <c r="AW159" s="12" t="s">
        <v>33</v>
      </c>
      <c r="AX159" s="12" t="s">
        <v>72</v>
      </c>
      <c r="AY159" s="151" t="s">
        <v>166</v>
      </c>
    </row>
    <row r="160" spans="2:65" s="13" customFormat="1" ht="11.25">
      <c r="B160" s="156"/>
      <c r="D160" s="150" t="s">
        <v>177</v>
      </c>
      <c r="E160" s="157" t="s">
        <v>19</v>
      </c>
      <c r="F160" s="158" t="s">
        <v>3790</v>
      </c>
      <c r="H160" s="159">
        <v>466</v>
      </c>
      <c r="I160" s="160"/>
      <c r="L160" s="156"/>
      <c r="M160" s="161"/>
      <c r="T160" s="162"/>
      <c r="AT160" s="157" t="s">
        <v>177</v>
      </c>
      <c r="AU160" s="157" t="s">
        <v>82</v>
      </c>
      <c r="AV160" s="13" t="s">
        <v>82</v>
      </c>
      <c r="AW160" s="13" t="s">
        <v>33</v>
      </c>
      <c r="AX160" s="13" t="s">
        <v>72</v>
      </c>
      <c r="AY160" s="157" t="s">
        <v>166</v>
      </c>
    </row>
    <row r="161" spans="2:65" s="12" customFormat="1" ht="11.25">
      <c r="B161" s="149"/>
      <c r="D161" s="150" t="s">
        <v>177</v>
      </c>
      <c r="E161" s="151" t="s">
        <v>19</v>
      </c>
      <c r="F161" s="152" t="s">
        <v>3744</v>
      </c>
      <c r="H161" s="151" t="s">
        <v>19</v>
      </c>
      <c r="I161" s="153"/>
      <c r="L161" s="149"/>
      <c r="M161" s="154"/>
      <c r="T161" s="155"/>
      <c r="AT161" s="151" t="s">
        <v>177</v>
      </c>
      <c r="AU161" s="151" t="s">
        <v>82</v>
      </c>
      <c r="AV161" s="12" t="s">
        <v>80</v>
      </c>
      <c r="AW161" s="12" t="s">
        <v>33</v>
      </c>
      <c r="AX161" s="12" t="s">
        <v>72</v>
      </c>
      <c r="AY161" s="151" t="s">
        <v>166</v>
      </c>
    </row>
    <row r="162" spans="2:65" s="13" customFormat="1" ht="11.25">
      <c r="B162" s="156"/>
      <c r="D162" s="150" t="s">
        <v>177</v>
      </c>
      <c r="E162" s="157" t="s">
        <v>19</v>
      </c>
      <c r="F162" s="158" t="s">
        <v>3791</v>
      </c>
      <c r="H162" s="159">
        <v>259</v>
      </c>
      <c r="I162" s="160"/>
      <c r="L162" s="156"/>
      <c r="M162" s="161"/>
      <c r="T162" s="162"/>
      <c r="AT162" s="157" t="s">
        <v>177</v>
      </c>
      <c r="AU162" s="157" t="s">
        <v>82</v>
      </c>
      <c r="AV162" s="13" t="s">
        <v>82</v>
      </c>
      <c r="AW162" s="13" t="s">
        <v>33</v>
      </c>
      <c r="AX162" s="13" t="s">
        <v>72</v>
      </c>
      <c r="AY162" s="157" t="s">
        <v>166</v>
      </c>
    </row>
    <row r="163" spans="2:65" s="14" customFormat="1" ht="11.25">
      <c r="B163" s="163"/>
      <c r="D163" s="150" t="s">
        <v>177</v>
      </c>
      <c r="E163" s="164" t="s">
        <v>19</v>
      </c>
      <c r="F163" s="165" t="s">
        <v>206</v>
      </c>
      <c r="H163" s="166">
        <v>725</v>
      </c>
      <c r="I163" s="167"/>
      <c r="L163" s="163"/>
      <c r="M163" s="168"/>
      <c r="T163" s="169"/>
      <c r="AT163" s="164" t="s">
        <v>177</v>
      </c>
      <c r="AU163" s="164" t="s">
        <v>82</v>
      </c>
      <c r="AV163" s="14" t="s">
        <v>173</v>
      </c>
      <c r="AW163" s="14" t="s">
        <v>33</v>
      </c>
      <c r="AX163" s="14" t="s">
        <v>80</v>
      </c>
      <c r="AY163" s="164" t="s">
        <v>166</v>
      </c>
    </row>
    <row r="164" spans="2:65" s="1" customFormat="1" ht="37.9" customHeight="1">
      <c r="B164" s="33"/>
      <c r="C164" s="132" t="s">
        <v>8</v>
      </c>
      <c r="D164" s="132" t="s">
        <v>168</v>
      </c>
      <c r="E164" s="133" t="s">
        <v>2906</v>
      </c>
      <c r="F164" s="134" t="s">
        <v>2907</v>
      </c>
      <c r="G164" s="135" t="s">
        <v>188</v>
      </c>
      <c r="H164" s="136">
        <v>105</v>
      </c>
      <c r="I164" s="137"/>
      <c r="J164" s="138">
        <f>ROUND(I164*H164,2)</f>
        <v>0</v>
      </c>
      <c r="K164" s="134" t="s">
        <v>172</v>
      </c>
      <c r="L164" s="33"/>
      <c r="M164" s="139" t="s">
        <v>19</v>
      </c>
      <c r="N164" s="140" t="s">
        <v>43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173</v>
      </c>
      <c r="AT164" s="143" t="s">
        <v>168</v>
      </c>
      <c r="AU164" s="143" t="s">
        <v>82</v>
      </c>
      <c r="AY164" s="18" t="s">
        <v>166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80</v>
      </c>
      <c r="BK164" s="144">
        <f>ROUND(I164*H164,2)</f>
        <v>0</v>
      </c>
      <c r="BL164" s="18" t="s">
        <v>173</v>
      </c>
      <c r="BM164" s="143" t="s">
        <v>3792</v>
      </c>
    </row>
    <row r="165" spans="2:65" s="1" customFormat="1" ht="11.25">
      <c r="B165" s="33"/>
      <c r="D165" s="145" t="s">
        <v>175</v>
      </c>
      <c r="F165" s="146" t="s">
        <v>2909</v>
      </c>
      <c r="I165" s="147"/>
      <c r="L165" s="33"/>
      <c r="M165" s="148"/>
      <c r="T165" s="54"/>
      <c r="AT165" s="18" t="s">
        <v>175</v>
      </c>
      <c r="AU165" s="18" t="s">
        <v>82</v>
      </c>
    </row>
    <row r="166" spans="2:65" s="12" customFormat="1" ht="11.25">
      <c r="B166" s="149"/>
      <c r="D166" s="150" t="s">
        <v>177</v>
      </c>
      <c r="E166" s="151" t="s">
        <v>19</v>
      </c>
      <c r="F166" s="152" t="s">
        <v>192</v>
      </c>
      <c r="H166" s="151" t="s">
        <v>19</v>
      </c>
      <c r="I166" s="153"/>
      <c r="L166" s="149"/>
      <c r="M166" s="154"/>
      <c r="T166" s="155"/>
      <c r="AT166" s="151" t="s">
        <v>177</v>
      </c>
      <c r="AU166" s="151" t="s">
        <v>82</v>
      </c>
      <c r="AV166" s="12" t="s">
        <v>80</v>
      </c>
      <c r="AW166" s="12" t="s">
        <v>33</v>
      </c>
      <c r="AX166" s="12" t="s">
        <v>72</v>
      </c>
      <c r="AY166" s="151" t="s">
        <v>166</v>
      </c>
    </row>
    <row r="167" spans="2:65" s="12" customFormat="1" ht="11.25">
      <c r="B167" s="149"/>
      <c r="D167" s="150" t="s">
        <v>177</v>
      </c>
      <c r="E167" s="151" t="s">
        <v>19</v>
      </c>
      <c r="F167" s="152" t="s">
        <v>3746</v>
      </c>
      <c r="H167" s="151" t="s">
        <v>19</v>
      </c>
      <c r="I167" s="153"/>
      <c r="L167" s="149"/>
      <c r="M167" s="154"/>
      <c r="T167" s="155"/>
      <c r="AT167" s="151" t="s">
        <v>177</v>
      </c>
      <c r="AU167" s="151" t="s">
        <v>82</v>
      </c>
      <c r="AV167" s="12" t="s">
        <v>80</v>
      </c>
      <c r="AW167" s="12" t="s">
        <v>33</v>
      </c>
      <c r="AX167" s="12" t="s">
        <v>72</v>
      </c>
      <c r="AY167" s="151" t="s">
        <v>166</v>
      </c>
    </row>
    <row r="168" spans="2:65" s="13" customFormat="1" ht="11.25">
      <c r="B168" s="156"/>
      <c r="D168" s="150" t="s">
        <v>177</v>
      </c>
      <c r="E168" s="157" t="s">
        <v>19</v>
      </c>
      <c r="F168" s="158" t="s">
        <v>3793</v>
      </c>
      <c r="H168" s="159">
        <v>105</v>
      </c>
      <c r="I168" s="160"/>
      <c r="L168" s="156"/>
      <c r="M168" s="161"/>
      <c r="T168" s="162"/>
      <c r="AT168" s="157" t="s">
        <v>177</v>
      </c>
      <c r="AU168" s="157" t="s">
        <v>82</v>
      </c>
      <c r="AV168" s="13" t="s">
        <v>82</v>
      </c>
      <c r="AW168" s="13" t="s">
        <v>33</v>
      </c>
      <c r="AX168" s="13" t="s">
        <v>80</v>
      </c>
      <c r="AY168" s="157" t="s">
        <v>166</v>
      </c>
    </row>
    <row r="169" spans="2:65" s="1" customFormat="1" ht="37.9" customHeight="1">
      <c r="B169" s="33"/>
      <c r="C169" s="132" t="s">
        <v>263</v>
      </c>
      <c r="D169" s="132" t="s">
        <v>168</v>
      </c>
      <c r="E169" s="133" t="s">
        <v>3794</v>
      </c>
      <c r="F169" s="134" t="s">
        <v>3795</v>
      </c>
      <c r="G169" s="135" t="s">
        <v>188</v>
      </c>
      <c r="H169" s="136">
        <v>367</v>
      </c>
      <c r="I169" s="137"/>
      <c r="J169" s="138">
        <f>ROUND(I169*H169,2)</f>
        <v>0</v>
      </c>
      <c r="K169" s="134" t="s">
        <v>172</v>
      </c>
      <c r="L169" s="33"/>
      <c r="M169" s="139" t="s">
        <v>19</v>
      </c>
      <c r="N169" s="140" t="s">
        <v>43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173</v>
      </c>
      <c r="AT169" s="143" t="s">
        <v>168</v>
      </c>
      <c r="AU169" s="143" t="s">
        <v>82</v>
      </c>
      <c r="AY169" s="18" t="s">
        <v>166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80</v>
      </c>
      <c r="BK169" s="144">
        <f>ROUND(I169*H169,2)</f>
        <v>0</v>
      </c>
      <c r="BL169" s="18" t="s">
        <v>173</v>
      </c>
      <c r="BM169" s="143" t="s">
        <v>3796</v>
      </c>
    </row>
    <row r="170" spans="2:65" s="1" customFormat="1" ht="11.25">
      <c r="B170" s="33"/>
      <c r="D170" s="145" t="s">
        <v>175</v>
      </c>
      <c r="F170" s="146" t="s">
        <v>3797</v>
      </c>
      <c r="I170" s="147"/>
      <c r="L170" s="33"/>
      <c r="M170" s="148"/>
      <c r="T170" s="54"/>
      <c r="AT170" s="18" t="s">
        <v>175</v>
      </c>
      <c r="AU170" s="18" t="s">
        <v>82</v>
      </c>
    </row>
    <row r="171" spans="2:65" s="12" customFormat="1" ht="11.25">
      <c r="B171" s="149"/>
      <c r="D171" s="150" t="s">
        <v>177</v>
      </c>
      <c r="E171" s="151" t="s">
        <v>19</v>
      </c>
      <c r="F171" s="152" t="s">
        <v>191</v>
      </c>
      <c r="H171" s="151" t="s">
        <v>19</v>
      </c>
      <c r="I171" s="153"/>
      <c r="L171" s="149"/>
      <c r="M171" s="154"/>
      <c r="T171" s="155"/>
      <c r="AT171" s="151" t="s">
        <v>177</v>
      </c>
      <c r="AU171" s="151" t="s">
        <v>82</v>
      </c>
      <c r="AV171" s="12" t="s">
        <v>80</v>
      </c>
      <c r="AW171" s="12" t="s">
        <v>33</v>
      </c>
      <c r="AX171" s="12" t="s">
        <v>72</v>
      </c>
      <c r="AY171" s="151" t="s">
        <v>166</v>
      </c>
    </row>
    <row r="172" spans="2:65" s="12" customFormat="1" ht="11.25">
      <c r="B172" s="149"/>
      <c r="D172" s="150" t="s">
        <v>177</v>
      </c>
      <c r="E172" s="151" t="s">
        <v>19</v>
      </c>
      <c r="F172" s="152" t="s">
        <v>192</v>
      </c>
      <c r="H172" s="151" t="s">
        <v>19</v>
      </c>
      <c r="I172" s="153"/>
      <c r="L172" s="149"/>
      <c r="M172" s="154"/>
      <c r="T172" s="155"/>
      <c r="AT172" s="151" t="s">
        <v>177</v>
      </c>
      <c r="AU172" s="151" t="s">
        <v>82</v>
      </c>
      <c r="AV172" s="12" t="s">
        <v>80</v>
      </c>
      <c r="AW172" s="12" t="s">
        <v>33</v>
      </c>
      <c r="AX172" s="12" t="s">
        <v>72</v>
      </c>
      <c r="AY172" s="151" t="s">
        <v>166</v>
      </c>
    </row>
    <row r="173" spans="2:65" s="12" customFormat="1" ht="11.25">
      <c r="B173" s="149"/>
      <c r="D173" s="150" t="s">
        <v>177</v>
      </c>
      <c r="E173" s="151" t="s">
        <v>19</v>
      </c>
      <c r="F173" s="152" t="s">
        <v>2910</v>
      </c>
      <c r="H173" s="151" t="s">
        <v>19</v>
      </c>
      <c r="I173" s="153"/>
      <c r="L173" s="149"/>
      <c r="M173" s="154"/>
      <c r="T173" s="155"/>
      <c r="AT173" s="151" t="s">
        <v>177</v>
      </c>
      <c r="AU173" s="151" t="s">
        <v>82</v>
      </c>
      <c r="AV173" s="12" t="s">
        <v>80</v>
      </c>
      <c r="AW173" s="12" t="s">
        <v>33</v>
      </c>
      <c r="AX173" s="12" t="s">
        <v>72</v>
      </c>
      <c r="AY173" s="151" t="s">
        <v>166</v>
      </c>
    </row>
    <row r="174" spans="2:65" s="13" customFormat="1" ht="11.25">
      <c r="B174" s="156"/>
      <c r="D174" s="150" t="s">
        <v>177</v>
      </c>
      <c r="E174" s="157" t="s">
        <v>19</v>
      </c>
      <c r="F174" s="158" t="s">
        <v>3777</v>
      </c>
      <c r="H174" s="159">
        <v>367</v>
      </c>
      <c r="I174" s="160"/>
      <c r="L174" s="156"/>
      <c r="M174" s="161"/>
      <c r="T174" s="162"/>
      <c r="AT174" s="157" t="s">
        <v>177</v>
      </c>
      <c r="AU174" s="157" t="s">
        <v>82</v>
      </c>
      <c r="AV174" s="13" t="s">
        <v>82</v>
      </c>
      <c r="AW174" s="13" t="s">
        <v>33</v>
      </c>
      <c r="AX174" s="13" t="s">
        <v>72</v>
      </c>
      <c r="AY174" s="157" t="s">
        <v>166</v>
      </c>
    </row>
    <row r="175" spans="2:65" s="14" customFormat="1" ht="11.25">
      <c r="B175" s="163"/>
      <c r="D175" s="150" t="s">
        <v>177</v>
      </c>
      <c r="E175" s="164" t="s">
        <v>19</v>
      </c>
      <c r="F175" s="165" t="s">
        <v>206</v>
      </c>
      <c r="H175" s="166">
        <v>367</v>
      </c>
      <c r="I175" s="167"/>
      <c r="L175" s="163"/>
      <c r="M175" s="168"/>
      <c r="T175" s="169"/>
      <c r="AT175" s="164" t="s">
        <v>177</v>
      </c>
      <c r="AU175" s="164" t="s">
        <v>82</v>
      </c>
      <c r="AV175" s="14" t="s">
        <v>173</v>
      </c>
      <c r="AW175" s="14" t="s">
        <v>33</v>
      </c>
      <c r="AX175" s="14" t="s">
        <v>80</v>
      </c>
      <c r="AY175" s="164" t="s">
        <v>166</v>
      </c>
    </row>
    <row r="176" spans="2:65" s="1" customFormat="1" ht="37.9" customHeight="1">
      <c r="B176" s="33"/>
      <c r="C176" s="132" t="s">
        <v>270</v>
      </c>
      <c r="D176" s="132" t="s">
        <v>168</v>
      </c>
      <c r="E176" s="133" t="s">
        <v>3798</v>
      </c>
      <c r="F176" s="134" t="s">
        <v>3799</v>
      </c>
      <c r="G176" s="135" t="s">
        <v>188</v>
      </c>
      <c r="H176" s="136">
        <v>217</v>
      </c>
      <c r="I176" s="137"/>
      <c r="J176" s="138">
        <f>ROUND(I176*H176,2)</f>
        <v>0</v>
      </c>
      <c r="K176" s="134" t="s">
        <v>172</v>
      </c>
      <c r="L176" s="33"/>
      <c r="M176" s="139" t="s">
        <v>19</v>
      </c>
      <c r="N176" s="140" t="s">
        <v>43</v>
      </c>
      <c r="P176" s="141">
        <f>O176*H176</f>
        <v>0</v>
      </c>
      <c r="Q176" s="141">
        <v>0.34499999999999997</v>
      </c>
      <c r="R176" s="141">
        <f>Q176*H176</f>
        <v>74.864999999999995</v>
      </c>
      <c r="S176" s="141">
        <v>0</v>
      </c>
      <c r="T176" s="142">
        <f>S176*H176</f>
        <v>0</v>
      </c>
      <c r="AR176" s="143" t="s">
        <v>173</v>
      </c>
      <c r="AT176" s="143" t="s">
        <v>168</v>
      </c>
      <c r="AU176" s="143" t="s">
        <v>82</v>
      </c>
      <c r="AY176" s="18" t="s">
        <v>166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80</v>
      </c>
      <c r="BK176" s="144">
        <f>ROUND(I176*H176,2)</f>
        <v>0</v>
      </c>
      <c r="BL176" s="18" t="s">
        <v>173</v>
      </c>
      <c r="BM176" s="143" t="s">
        <v>3800</v>
      </c>
    </row>
    <row r="177" spans="2:65" s="1" customFormat="1" ht="11.25">
      <c r="B177" s="33"/>
      <c r="D177" s="145" t="s">
        <v>175</v>
      </c>
      <c r="F177" s="146" t="s">
        <v>3801</v>
      </c>
      <c r="I177" s="147"/>
      <c r="L177" s="33"/>
      <c r="M177" s="148"/>
      <c r="T177" s="54"/>
      <c r="AT177" s="18" t="s">
        <v>175</v>
      </c>
      <c r="AU177" s="18" t="s">
        <v>82</v>
      </c>
    </row>
    <row r="178" spans="2:65" s="12" customFormat="1" ht="11.25">
      <c r="B178" s="149"/>
      <c r="D178" s="150" t="s">
        <v>177</v>
      </c>
      <c r="E178" s="151" t="s">
        <v>19</v>
      </c>
      <c r="F178" s="152" t="s">
        <v>191</v>
      </c>
      <c r="H178" s="151" t="s">
        <v>19</v>
      </c>
      <c r="I178" s="153"/>
      <c r="L178" s="149"/>
      <c r="M178" s="154"/>
      <c r="T178" s="155"/>
      <c r="AT178" s="151" t="s">
        <v>177</v>
      </c>
      <c r="AU178" s="151" t="s">
        <v>82</v>
      </c>
      <c r="AV178" s="12" t="s">
        <v>80</v>
      </c>
      <c r="AW178" s="12" t="s">
        <v>33</v>
      </c>
      <c r="AX178" s="12" t="s">
        <v>72</v>
      </c>
      <c r="AY178" s="151" t="s">
        <v>166</v>
      </c>
    </row>
    <row r="179" spans="2:65" s="12" customFormat="1" ht="11.25">
      <c r="B179" s="149"/>
      <c r="D179" s="150" t="s">
        <v>177</v>
      </c>
      <c r="E179" s="151" t="s">
        <v>19</v>
      </c>
      <c r="F179" s="152" t="s">
        <v>192</v>
      </c>
      <c r="H179" s="151" t="s">
        <v>19</v>
      </c>
      <c r="I179" s="153"/>
      <c r="L179" s="149"/>
      <c r="M179" s="154"/>
      <c r="T179" s="155"/>
      <c r="AT179" s="151" t="s">
        <v>177</v>
      </c>
      <c r="AU179" s="151" t="s">
        <v>82</v>
      </c>
      <c r="AV179" s="12" t="s">
        <v>80</v>
      </c>
      <c r="AW179" s="12" t="s">
        <v>33</v>
      </c>
      <c r="AX179" s="12" t="s">
        <v>72</v>
      </c>
      <c r="AY179" s="151" t="s">
        <v>166</v>
      </c>
    </row>
    <row r="180" spans="2:65" s="12" customFormat="1" ht="11.25">
      <c r="B180" s="149"/>
      <c r="D180" s="150" t="s">
        <v>177</v>
      </c>
      <c r="E180" s="151" t="s">
        <v>19</v>
      </c>
      <c r="F180" s="152" t="s">
        <v>2910</v>
      </c>
      <c r="H180" s="151" t="s">
        <v>19</v>
      </c>
      <c r="I180" s="153"/>
      <c r="L180" s="149"/>
      <c r="M180" s="154"/>
      <c r="T180" s="155"/>
      <c r="AT180" s="151" t="s">
        <v>177</v>
      </c>
      <c r="AU180" s="151" t="s">
        <v>82</v>
      </c>
      <c r="AV180" s="12" t="s">
        <v>80</v>
      </c>
      <c r="AW180" s="12" t="s">
        <v>33</v>
      </c>
      <c r="AX180" s="12" t="s">
        <v>72</v>
      </c>
      <c r="AY180" s="151" t="s">
        <v>166</v>
      </c>
    </row>
    <row r="181" spans="2:65" s="12" customFormat="1" ht="11.25">
      <c r="B181" s="149"/>
      <c r="D181" s="150" t="s">
        <v>177</v>
      </c>
      <c r="E181" s="151" t="s">
        <v>19</v>
      </c>
      <c r="F181" s="152" t="s">
        <v>3802</v>
      </c>
      <c r="H181" s="151" t="s">
        <v>19</v>
      </c>
      <c r="I181" s="153"/>
      <c r="L181" s="149"/>
      <c r="M181" s="154"/>
      <c r="T181" s="155"/>
      <c r="AT181" s="151" t="s">
        <v>177</v>
      </c>
      <c r="AU181" s="151" t="s">
        <v>82</v>
      </c>
      <c r="AV181" s="12" t="s">
        <v>80</v>
      </c>
      <c r="AW181" s="12" t="s">
        <v>33</v>
      </c>
      <c r="AX181" s="12" t="s">
        <v>72</v>
      </c>
      <c r="AY181" s="151" t="s">
        <v>166</v>
      </c>
    </row>
    <row r="182" spans="2:65" s="12" customFormat="1" ht="11.25">
      <c r="B182" s="149"/>
      <c r="D182" s="150" t="s">
        <v>177</v>
      </c>
      <c r="E182" s="151" t="s">
        <v>19</v>
      </c>
      <c r="F182" s="152" t="s">
        <v>3742</v>
      </c>
      <c r="H182" s="151" t="s">
        <v>19</v>
      </c>
      <c r="I182" s="153"/>
      <c r="L182" s="149"/>
      <c r="M182" s="154"/>
      <c r="T182" s="155"/>
      <c r="AT182" s="151" t="s">
        <v>177</v>
      </c>
      <c r="AU182" s="151" t="s">
        <v>82</v>
      </c>
      <c r="AV182" s="12" t="s">
        <v>80</v>
      </c>
      <c r="AW182" s="12" t="s">
        <v>33</v>
      </c>
      <c r="AX182" s="12" t="s">
        <v>72</v>
      </c>
      <c r="AY182" s="151" t="s">
        <v>166</v>
      </c>
    </row>
    <row r="183" spans="2:65" s="13" customFormat="1" ht="11.25">
      <c r="B183" s="156"/>
      <c r="D183" s="150" t="s">
        <v>177</v>
      </c>
      <c r="E183" s="157" t="s">
        <v>19</v>
      </c>
      <c r="F183" s="158" t="s">
        <v>3803</v>
      </c>
      <c r="H183" s="159">
        <v>130</v>
      </c>
      <c r="I183" s="160"/>
      <c r="L183" s="156"/>
      <c r="M183" s="161"/>
      <c r="T183" s="162"/>
      <c r="AT183" s="157" t="s">
        <v>177</v>
      </c>
      <c r="AU183" s="157" t="s">
        <v>82</v>
      </c>
      <c r="AV183" s="13" t="s">
        <v>82</v>
      </c>
      <c r="AW183" s="13" t="s">
        <v>33</v>
      </c>
      <c r="AX183" s="13" t="s">
        <v>72</v>
      </c>
      <c r="AY183" s="157" t="s">
        <v>166</v>
      </c>
    </row>
    <row r="184" spans="2:65" s="12" customFormat="1" ht="11.25">
      <c r="B184" s="149"/>
      <c r="D184" s="150" t="s">
        <v>177</v>
      </c>
      <c r="E184" s="151" t="s">
        <v>19</v>
      </c>
      <c r="F184" s="152" t="s">
        <v>3744</v>
      </c>
      <c r="H184" s="151" t="s">
        <v>19</v>
      </c>
      <c r="I184" s="153"/>
      <c r="L184" s="149"/>
      <c r="M184" s="154"/>
      <c r="T184" s="155"/>
      <c r="AT184" s="151" t="s">
        <v>177</v>
      </c>
      <c r="AU184" s="151" t="s">
        <v>82</v>
      </c>
      <c r="AV184" s="12" t="s">
        <v>80</v>
      </c>
      <c r="AW184" s="12" t="s">
        <v>33</v>
      </c>
      <c r="AX184" s="12" t="s">
        <v>72</v>
      </c>
      <c r="AY184" s="151" t="s">
        <v>166</v>
      </c>
    </row>
    <row r="185" spans="2:65" s="13" customFormat="1" ht="11.25">
      <c r="B185" s="156"/>
      <c r="D185" s="150" t="s">
        <v>177</v>
      </c>
      <c r="E185" s="157" t="s">
        <v>19</v>
      </c>
      <c r="F185" s="158" t="s">
        <v>3804</v>
      </c>
      <c r="H185" s="159">
        <v>87</v>
      </c>
      <c r="I185" s="160"/>
      <c r="L185" s="156"/>
      <c r="M185" s="161"/>
      <c r="T185" s="162"/>
      <c r="AT185" s="157" t="s">
        <v>177</v>
      </c>
      <c r="AU185" s="157" t="s">
        <v>82</v>
      </c>
      <c r="AV185" s="13" t="s">
        <v>82</v>
      </c>
      <c r="AW185" s="13" t="s">
        <v>33</v>
      </c>
      <c r="AX185" s="13" t="s">
        <v>72</v>
      </c>
      <c r="AY185" s="157" t="s">
        <v>166</v>
      </c>
    </row>
    <row r="186" spans="2:65" s="14" customFormat="1" ht="11.25">
      <c r="B186" s="163"/>
      <c r="D186" s="150" t="s">
        <v>177</v>
      </c>
      <c r="E186" s="164" t="s">
        <v>19</v>
      </c>
      <c r="F186" s="165" t="s">
        <v>206</v>
      </c>
      <c r="H186" s="166">
        <v>217</v>
      </c>
      <c r="I186" s="167"/>
      <c r="L186" s="163"/>
      <c r="M186" s="168"/>
      <c r="T186" s="169"/>
      <c r="AT186" s="164" t="s">
        <v>177</v>
      </c>
      <c r="AU186" s="164" t="s">
        <v>82</v>
      </c>
      <c r="AV186" s="14" t="s">
        <v>173</v>
      </c>
      <c r="AW186" s="14" t="s">
        <v>33</v>
      </c>
      <c r="AX186" s="14" t="s">
        <v>80</v>
      </c>
      <c r="AY186" s="164" t="s">
        <v>166</v>
      </c>
    </row>
    <row r="187" spans="2:65" s="1" customFormat="1" ht="78" customHeight="1">
      <c r="B187" s="33"/>
      <c r="C187" s="132" t="s">
        <v>276</v>
      </c>
      <c r="D187" s="132" t="s">
        <v>168</v>
      </c>
      <c r="E187" s="133" t="s">
        <v>3805</v>
      </c>
      <c r="F187" s="134" t="s">
        <v>3806</v>
      </c>
      <c r="G187" s="135" t="s">
        <v>188</v>
      </c>
      <c r="H187" s="136">
        <v>367</v>
      </c>
      <c r="I187" s="137"/>
      <c r="J187" s="138">
        <f>ROUND(I187*H187,2)</f>
        <v>0</v>
      </c>
      <c r="K187" s="134" t="s">
        <v>172</v>
      </c>
      <c r="L187" s="33"/>
      <c r="M187" s="139" t="s">
        <v>19</v>
      </c>
      <c r="N187" s="140" t="s">
        <v>43</v>
      </c>
      <c r="P187" s="141">
        <f>O187*H187</f>
        <v>0</v>
      </c>
      <c r="Q187" s="141">
        <v>0.11162</v>
      </c>
      <c r="R187" s="141">
        <f>Q187*H187</f>
        <v>40.96454</v>
      </c>
      <c r="S187" s="141">
        <v>0</v>
      </c>
      <c r="T187" s="142">
        <f>S187*H187</f>
        <v>0</v>
      </c>
      <c r="AR187" s="143" t="s">
        <v>173</v>
      </c>
      <c r="AT187" s="143" t="s">
        <v>168</v>
      </c>
      <c r="AU187" s="143" t="s">
        <v>82</v>
      </c>
      <c r="AY187" s="18" t="s">
        <v>166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80</v>
      </c>
      <c r="BK187" s="144">
        <f>ROUND(I187*H187,2)</f>
        <v>0</v>
      </c>
      <c r="BL187" s="18" t="s">
        <v>173</v>
      </c>
      <c r="BM187" s="143" t="s">
        <v>3807</v>
      </c>
    </row>
    <row r="188" spans="2:65" s="1" customFormat="1" ht="11.25">
      <c r="B188" s="33"/>
      <c r="D188" s="145" t="s">
        <v>175</v>
      </c>
      <c r="F188" s="146" t="s">
        <v>3808</v>
      </c>
      <c r="I188" s="147"/>
      <c r="L188" s="33"/>
      <c r="M188" s="148"/>
      <c r="T188" s="54"/>
      <c r="AT188" s="18" t="s">
        <v>175</v>
      </c>
      <c r="AU188" s="18" t="s">
        <v>82</v>
      </c>
    </row>
    <row r="189" spans="2:65" s="12" customFormat="1" ht="11.25">
      <c r="B189" s="149"/>
      <c r="D189" s="150" t="s">
        <v>177</v>
      </c>
      <c r="E189" s="151" t="s">
        <v>19</v>
      </c>
      <c r="F189" s="152" t="s">
        <v>191</v>
      </c>
      <c r="H189" s="151" t="s">
        <v>19</v>
      </c>
      <c r="I189" s="153"/>
      <c r="L189" s="149"/>
      <c r="M189" s="154"/>
      <c r="T189" s="155"/>
      <c r="AT189" s="151" t="s">
        <v>177</v>
      </c>
      <c r="AU189" s="151" t="s">
        <v>82</v>
      </c>
      <c r="AV189" s="12" t="s">
        <v>80</v>
      </c>
      <c r="AW189" s="12" t="s">
        <v>33</v>
      </c>
      <c r="AX189" s="12" t="s">
        <v>72</v>
      </c>
      <c r="AY189" s="151" t="s">
        <v>166</v>
      </c>
    </row>
    <row r="190" spans="2:65" s="12" customFormat="1" ht="11.25">
      <c r="B190" s="149"/>
      <c r="D190" s="150" t="s">
        <v>177</v>
      </c>
      <c r="E190" s="151" t="s">
        <v>19</v>
      </c>
      <c r="F190" s="152" t="s">
        <v>192</v>
      </c>
      <c r="H190" s="151" t="s">
        <v>19</v>
      </c>
      <c r="I190" s="153"/>
      <c r="L190" s="149"/>
      <c r="M190" s="154"/>
      <c r="T190" s="155"/>
      <c r="AT190" s="151" t="s">
        <v>177</v>
      </c>
      <c r="AU190" s="151" t="s">
        <v>82</v>
      </c>
      <c r="AV190" s="12" t="s">
        <v>80</v>
      </c>
      <c r="AW190" s="12" t="s">
        <v>33</v>
      </c>
      <c r="AX190" s="12" t="s">
        <v>72</v>
      </c>
      <c r="AY190" s="151" t="s">
        <v>166</v>
      </c>
    </row>
    <row r="191" spans="2:65" s="12" customFormat="1" ht="11.25">
      <c r="B191" s="149"/>
      <c r="D191" s="150" t="s">
        <v>177</v>
      </c>
      <c r="E191" s="151" t="s">
        <v>19</v>
      </c>
      <c r="F191" s="152" t="s">
        <v>2910</v>
      </c>
      <c r="H191" s="151" t="s">
        <v>19</v>
      </c>
      <c r="I191" s="153"/>
      <c r="L191" s="149"/>
      <c r="M191" s="154"/>
      <c r="T191" s="155"/>
      <c r="AT191" s="151" t="s">
        <v>177</v>
      </c>
      <c r="AU191" s="151" t="s">
        <v>82</v>
      </c>
      <c r="AV191" s="12" t="s">
        <v>80</v>
      </c>
      <c r="AW191" s="12" t="s">
        <v>33</v>
      </c>
      <c r="AX191" s="12" t="s">
        <v>72</v>
      </c>
      <c r="AY191" s="151" t="s">
        <v>166</v>
      </c>
    </row>
    <row r="192" spans="2:65" s="13" customFormat="1" ht="11.25">
      <c r="B192" s="156"/>
      <c r="D192" s="150" t="s">
        <v>177</v>
      </c>
      <c r="E192" s="157" t="s">
        <v>19</v>
      </c>
      <c r="F192" s="158" t="s">
        <v>3777</v>
      </c>
      <c r="H192" s="159">
        <v>367</v>
      </c>
      <c r="I192" s="160"/>
      <c r="L192" s="156"/>
      <c r="M192" s="161"/>
      <c r="T192" s="162"/>
      <c r="AT192" s="157" t="s">
        <v>177</v>
      </c>
      <c r="AU192" s="157" t="s">
        <v>82</v>
      </c>
      <c r="AV192" s="13" t="s">
        <v>82</v>
      </c>
      <c r="AW192" s="13" t="s">
        <v>33</v>
      </c>
      <c r="AX192" s="13" t="s">
        <v>72</v>
      </c>
      <c r="AY192" s="157" t="s">
        <v>166</v>
      </c>
    </row>
    <row r="193" spans="2:65" s="14" customFormat="1" ht="11.25">
      <c r="B193" s="163"/>
      <c r="D193" s="150" t="s">
        <v>177</v>
      </c>
      <c r="E193" s="164" t="s">
        <v>19</v>
      </c>
      <c r="F193" s="165" t="s">
        <v>206</v>
      </c>
      <c r="H193" s="166">
        <v>367</v>
      </c>
      <c r="I193" s="167"/>
      <c r="L193" s="163"/>
      <c r="M193" s="168"/>
      <c r="T193" s="169"/>
      <c r="AT193" s="164" t="s">
        <v>177</v>
      </c>
      <c r="AU193" s="164" t="s">
        <v>82</v>
      </c>
      <c r="AV193" s="14" t="s">
        <v>173</v>
      </c>
      <c r="AW193" s="14" t="s">
        <v>33</v>
      </c>
      <c r="AX193" s="14" t="s">
        <v>80</v>
      </c>
      <c r="AY193" s="164" t="s">
        <v>166</v>
      </c>
    </row>
    <row r="194" spans="2:65" s="1" customFormat="1" ht="24.2" customHeight="1">
      <c r="B194" s="33"/>
      <c r="C194" s="170" t="s">
        <v>283</v>
      </c>
      <c r="D194" s="170" t="s">
        <v>277</v>
      </c>
      <c r="E194" s="171" t="s">
        <v>3809</v>
      </c>
      <c r="F194" s="172" t="s">
        <v>3810</v>
      </c>
      <c r="G194" s="173" t="s">
        <v>188</v>
      </c>
      <c r="H194" s="174">
        <v>370.67</v>
      </c>
      <c r="I194" s="175"/>
      <c r="J194" s="176">
        <f>ROUND(I194*H194,2)</f>
        <v>0</v>
      </c>
      <c r="K194" s="172" t="s">
        <v>172</v>
      </c>
      <c r="L194" s="177"/>
      <c r="M194" s="178" t="s">
        <v>19</v>
      </c>
      <c r="N194" s="179" t="s">
        <v>43</v>
      </c>
      <c r="P194" s="141">
        <f>O194*H194</f>
        <v>0</v>
      </c>
      <c r="Q194" s="141">
        <v>0.17599999999999999</v>
      </c>
      <c r="R194" s="141">
        <f>Q194*H194</f>
        <v>65.237920000000003</v>
      </c>
      <c r="S194" s="141">
        <v>0</v>
      </c>
      <c r="T194" s="142">
        <f>S194*H194</f>
        <v>0</v>
      </c>
      <c r="AR194" s="143" t="s">
        <v>233</v>
      </c>
      <c r="AT194" s="143" t="s">
        <v>277</v>
      </c>
      <c r="AU194" s="143" t="s">
        <v>82</v>
      </c>
      <c r="AY194" s="18" t="s">
        <v>166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8" t="s">
        <v>80</v>
      </c>
      <c r="BK194" s="144">
        <f>ROUND(I194*H194,2)</f>
        <v>0</v>
      </c>
      <c r="BL194" s="18" t="s">
        <v>173</v>
      </c>
      <c r="BM194" s="143" t="s">
        <v>3811</v>
      </c>
    </row>
    <row r="195" spans="2:65" s="13" customFormat="1" ht="11.25">
      <c r="B195" s="156"/>
      <c r="D195" s="150" t="s">
        <v>177</v>
      </c>
      <c r="F195" s="158" t="s">
        <v>3812</v>
      </c>
      <c r="H195" s="159">
        <v>370.67</v>
      </c>
      <c r="I195" s="160"/>
      <c r="L195" s="156"/>
      <c r="M195" s="161"/>
      <c r="T195" s="162"/>
      <c r="AT195" s="157" t="s">
        <v>177</v>
      </c>
      <c r="AU195" s="157" t="s">
        <v>82</v>
      </c>
      <c r="AV195" s="13" t="s">
        <v>82</v>
      </c>
      <c r="AW195" s="13" t="s">
        <v>4</v>
      </c>
      <c r="AX195" s="13" t="s">
        <v>80</v>
      </c>
      <c r="AY195" s="157" t="s">
        <v>166</v>
      </c>
    </row>
    <row r="196" spans="2:65" s="11" customFormat="1" ht="22.9" customHeight="1">
      <c r="B196" s="120"/>
      <c r="D196" s="121" t="s">
        <v>71</v>
      </c>
      <c r="E196" s="130" t="s">
        <v>240</v>
      </c>
      <c r="F196" s="130" t="s">
        <v>1222</v>
      </c>
      <c r="I196" s="123"/>
      <c r="J196" s="131">
        <f>BK196</f>
        <v>0</v>
      </c>
      <c r="L196" s="120"/>
      <c r="M196" s="125"/>
      <c r="P196" s="126">
        <f>SUM(P197:P208)</f>
        <v>0</v>
      </c>
      <c r="R196" s="126">
        <f>SUM(R197:R208)</f>
        <v>16.787121840000001</v>
      </c>
      <c r="T196" s="127">
        <f>SUM(T197:T208)</f>
        <v>0</v>
      </c>
      <c r="AR196" s="121" t="s">
        <v>80</v>
      </c>
      <c r="AT196" s="128" t="s">
        <v>71</v>
      </c>
      <c r="AU196" s="128" t="s">
        <v>80</v>
      </c>
      <c r="AY196" s="121" t="s">
        <v>166</v>
      </c>
      <c r="BK196" s="129">
        <f>SUM(BK197:BK208)</f>
        <v>0</v>
      </c>
    </row>
    <row r="197" spans="2:65" s="1" customFormat="1" ht="49.15" customHeight="1">
      <c r="B197" s="33"/>
      <c r="C197" s="132" t="s">
        <v>289</v>
      </c>
      <c r="D197" s="132" t="s">
        <v>168</v>
      </c>
      <c r="E197" s="133" t="s">
        <v>3813</v>
      </c>
      <c r="F197" s="134" t="s">
        <v>3814</v>
      </c>
      <c r="G197" s="135" t="s">
        <v>458</v>
      </c>
      <c r="H197" s="136">
        <v>86.6</v>
      </c>
      <c r="I197" s="137"/>
      <c r="J197" s="138">
        <f>ROUND(I197*H197,2)</f>
        <v>0</v>
      </c>
      <c r="K197" s="134" t="s">
        <v>172</v>
      </c>
      <c r="L197" s="33"/>
      <c r="M197" s="139" t="s">
        <v>19</v>
      </c>
      <c r="N197" s="140" t="s">
        <v>43</v>
      </c>
      <c r="P197" s="141">
        <f>O197*H197</f>
        <v>0</v>
      </c>
      <c r="Q197" s="141">
        <v>0.1295</v>
      </c>
      <c r="R197" s="141">
        <f>Q197*H197</f>
        <v>11.214699999999999</v>
      </c>
      <c r="S197" s="141">
        <v>0</v>
      </c>
      <c r="T197" s="142">
        <f>S197*H197</f>
        <v>0</v>
      </c>
      <c r="AR197" s="143" t="s">
        <v>173</v>
      </c>
      <c r="AT197" s="143" t="s">
        <v>168</v>
      </c>
      <c r="AU197" s="143" t="s">
        <v>82</v>
      </c>
      <c r="AY197" s="18" t="s">
        <v>166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8" t="s">
        <v>80</v>
      </c>
      <c r="BK197" s="144">
        <f>ROUND(I197*H197,2)</f>
        <v>0</v>
      </c>
      <c r="BL197" s="18" t="s">
        <v>173</v>
      </c>
      <c r="BM197" s="143" t="s">
        <v>3815</v>
      </c>
    </row>
    <row r="198" spans="2:65" s="1" customFormat="1" ht="11.25">
      <c r="B198" s="33"/>
      <c r="D198" s="145" t="s">
        <v>175</v>
      </c>
      <c r="F198" s="146" t="s">
        <v>3816</v>
      </c>
      <c r="I198" s="147"/>
      <c r="L198" s="33"/>
      <c r="M198" s="148"/>
      <c r="T198" s="54"/>
      <c r="AT198" s="18" t="s">
        <v>175</v>
      </c>
      <c r="AU198" s="18" t="s">
        <v>82</v>
      </c>
    </row>
    <row r="199" spans="2:65" s="12" customFormat="1" ht="11.25">
      <c r="B199" s="149"/>
      <c r="D199" s="150" t="s">
        <v>177</v>
      </c>
      <c r="E199" s="151" t="s">
        <v>19</v>
      </c>
      <c r="F199" s="152" t="s">
        <v>3817</v>
      </c>
      <c r="H199" s="151" t="s">
        <v>19</v>
      </c>
      <c r="I199" s="153"/>
      <c r="L199" s="149"/>
      <c r="M199" s="154"/>
      <c r="T199" s="155"/>
      <c r="AT199" s="151" t="s">
        <v>177</v>
      </c>
      <c r="AU199" s="151" t="s">
        <v>82</v>
      </c>
      <c r="AV199" s="12" t="s">
        <v>80</v>
      </c>
      <c r="AW199" s="12" t="s">
        <v>33</v>
      </c>
      <c r="AX199" s="12" t="s">
        <v>72</v>
      </c>
      <c r="AY199" s="151" t="s">
        <v>166</v>
      </c>
    </row>
    <row r="200" spans="2:65" s="13" customFormat="1" ht="11.25">
      <c r="B200" s="156"/>
      <c r="D200" s="150" t="s">
        <v>177</v>
      </c>
      <c r="E200" s="157" t="s">
        <v>19</v>
      </c>
      <c r="F200" s="158" t="s">
        <v>3818</v>
      </c>
      <c r="H200" s="159">
        <v>86.6</v>
      </c>
      <c r="I200" s="160"/>
      <c r="L200" s="156"/>
      <c r="M200" s="161"/>
      <c r="T200" s="162"/>
      <c r="AT200" s="157" t="s">
        <v>177</v>
      </c>
      <c r="AU200" s="157" t="s">
        <v>82</v>
      </c>
      <c r="AV200" s="13" t="s">
        <v>82</v>
      </c>
      <c r="AW200" s="13" t="s">
        <v>33</v>
      </c>
      <c r="AX200" s="13" t="s">
        <v>72</v>
      </c>
      <c r="AY200" s="157" t="s">
        <v>166</v>
      </c>
    </row>
    <row r="201" spans="2:65" s="14" customFormat="1" ht="11.25">
      <c r="B201" s="163"/>
      <c r="D201" s="150" t="s">
        <v>177</v>
      </c>
      <c r="E201" s="164" t="s">
        <v>19</v>
      </c>
      <c r="F201" s="165" t="s">
        <v>206</v>
      </c>
      <c r="H201" s="166">
        <v>86.6</v>
      </c>
      <c r="I201" s="167"/>
      <c r="L201" s="163"/>
      <c r="M201" s="168"/>
      <c r="T201" s="169"/>
      <c r="AT201" s="164" t="s">
        <v>177</v>
      </c>
      <c r="AU201" s="164" t="s">
        <v>82</v>
      </c>
      <c r="AV201" s="14" t="s">
        <v>173</v>
      </c>
      <c r="AW201" s="14" t="s">
        <v>33</v>
      </c>
      <c r="AX201" s="14" t="s">
        <v>80</v>
      </c>
      <c r="AY201" s="164" t="s">
        <v>166</v>
      </c>
    </row>
    <row r="202" spans="2:65" s="1" customFormat="1" ht="16.5" customHeight="1">
      <c r="B202" s="33"/>
      <c r="C202" s="170" t="s">
        <v>294</v>
      </c>
      <c r="D202" s="170" t="s">
        <v>277</v>
      </c>
      <c r="E202" s="171" t="s">
        <v>3819</v>
      </c>
      <c r="F202" s="172" t="s">
        <v>3820</v>
      </c>
      <c r="G202" s="173" t="s">
        <v>458</v>
      </c>
      <c r="H202" s="174">
        <v>88.331999999999994</v>
      </c>
      <c r="I202" s="175"/>
      <c r="J202" s="176">
        <f>ROUND(I202*H202,2)</f>
        <v>0</v>
      </c>
      <c r="K202" s="172" t="s">
        <v>172</v>
      </c>
      <c r="L202" s="177"/>
      <c r="M202" s="178" t="s">
        <v>19</v>
      </c>
      <c r="N202" s="179" t="s">
        <v>43</v>
      </c>
      <c r="P202" s="141">
        <f>O202*H202</f>
        <v>0</v>
      </c>
      <c r="Q202" s="141">
        <v>5.6120000000000003E-2</v>
      </c>
      <c r="R202" s="141">
        <f>Q202*H202</f>
        <v>4.9571918400000001</v>
      </c>
      <c r="S202" s="141">
        <v>0</v>
      </c>
      <c r="T202" s="142">
        <f>S202*H202</f>
        <v>0</v>
      </c>
      <c r="AR202" s="143" t="s">
        <v>233</v>
      </c>
      <c r="AT202" s="143" t="s">
        <v>277</v>
      </c>
      <c r="AU202" s="143" t="s">
        <v>82</v>
      </c>
      <c r="AY202" s="18" t="s">
        <v>166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8" t="s">
        <v>80</v>
      </c>
      <c r="BK202" s="144">
        <f>ROUND(I202*H202,2)</f>
        <v>0</v>
      </c>
      <c r="BL202" s="18" t="s">
        <v>173</v>
      </c>
      <c r="BM202" s="143" t="s">
        <v>3821</v>
      </c>
    </row>
    <row r="203" spans="2:65" s="13" customFormat="1" ht="11.25">
      <c r="B203" s="156"/>
      <c r="D203" s="150" t="s">
        <v>177</v>
      </c>
      <c r="F203" s="158" t="s">
        <v>3822</v>
      </c>
      <c r="H203" s="159">
        <v>88.331999999999994</v>
      </c>
      <c r="I203" s="160"/>
      <c r="L203" s="156"/>
      <c r="M203" s="161"/>
      <c r="T203" s="162"/>
      <c r="AT203" s="157" t="s">
        <v>177</v>
      </c>
      <c r="AU203" s="157" t="s">
        <v>82</v>
      </c>
      <c r="AV203" s="13" t="s">
        <v>82</v>
      </c>
      <c r="AW203" s="13" t="s">
        <v>4</v>
      </c>
      <c r="AX203" s="13" t="s">
        <v>80</v>
      </c>
      <c r="AY203" s="157" t="s">
        <v>166</v>
      </c>
    </row>
    <row r="204" spans="2:65" s="1" customFormat="1" ht="24.2" customHeight="1">
      <c r="B204" s="33"/>
      <c r="C204" s="132" t="s">
        <v>299</v>
      </c>
      <c r="D204" s="132" t="s">
        <v>168</v>
      </c>
      <c r="E204" s="133" t="s">
        <v>1234</v>
      </c>
      <c r="F204" s="134" t="s">
        <v>1235</v>
      </c>
      <c r="G204" s="135" t="s">
        <v>188</v>
      </c>
      <c r="H204" s="136">
        <v>1309</v>
      </c>
      <c r="I204" s="137"/>
      <c r="J204" s="138">
        <f>ROUND(I204*H204,2)</f>
        <v>0</v>
      </c>
      <c r="K204" s="134" t="s">
        <v>172</v>
      </c>
      <c r="L204" s="33"/>
      <c r="M204" s="139" t="s">
        <v>19</v>
      </c>
      <c r="N204" s="140" t="s">
        <v>43</v>
      </c>
      <c r="P204" s="141">
        <f>O204*H204</f>
        <v>0</v>
      </c>
      <c r="Q204" s="141">
        <v>4.6999999999999999E-4</v>
      </c>
      <c r="R204" s="141">
        <f>Q204*H204</f>
        <v>0.61522999999999994</v>
      </c>
      <c r="S204" s="141">
        <v>0</v>
      </c>
      <c r="T204" s="142">
        <f>S204*H204</f>
        <v>0</v>
      </c>
      <c r="AR204" s="143" t="s">
        <v>173</v>
      </c>
      <c r="AT204" s="143" t="s">
        <v>168</v>
      </c>
      <c r="AU204" s="143" t="s">
        <v>82</v>
      </c>
      <c r="AY204" s="18" t="s">
        <v>166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8" t="s">
        <v>80</v>
      </c>
      <c r="BK204" s="144">
        <f>ROUND(I204*H204,2)</f>
        <v>0</v>
      </c>
      <c r="BL204" s="18" t="s">
        <v>173</v>
      </c>
      <c r="BM204" s="143" t="s">
        <v>3823</v>
      </c>
    </row>
    <row r="205" spans="2:65" s="1" customFormat="1" ht="11.25">
      <c r="B205" s="33"/>
      <c r="D205" s="145" t="s">
        <v>175</v>
      </c>
      <c r="F205" s="146" t="s">
        <v>1237</v>
      </c>
      <c r="I205" s="147"/>
      <c r="L205" s="33"/>
      <c r="M205" s="148"/>
      <c r="T205" s="54"/>
      <c r="AT205" s="18" t="s">
        <v>175</v>
      </c>
      <c r="AU205" s="18" t="s">
        <v>82</v>
      </c>
    </row>
    <row r="206" spans="2:65" s="13" customFormat="1" ht="11.25">
      <c r="B206" s="156"/>
      <c r="D206" s="150" t="s">
        <v>177</v>
      </c>
      <c r="E206" s="157" t="s">
        <v>19</v>
      </c>
      <c r="F206" s="158" t="s">
        <v>3764</v>
      </c>
      <c r="H206" s="159">
        <v>942</v>
      </c>
      <c r="I206" s="160"/>
      <c r="L206" s="156"/>
      <c r="M206" s="161"/>
      <c r="T206" s="162"/>
      <c r="AT206" s="157" t="s">
        <v>177</v>
      </c>
      <c r="AU206" s="157" t="s">
        <v>82</v>
      </c>
      <c r="AV206" s="13" t="s">
        <v>82</v>
      </c>
      <c r="AW206" s="13" t="s">
        <v>33</v>
      </c>
      <c r="AX206" s="13" t="s">
        <v>72</v>
      </c>
      <c r="AY206" s="157" t="s">
        <v>166</v>
      </c>
    </row>
    <row r="207" spans="2:65" s="13" customFormat="1" ht="11.25">
      <c r="B207" s="156"/>
      <c r="D207" s="150" t="s">
        <v>177</v>
      </c>
      <c r="E207" s="157" t="s">
        <v>19</v>
      </c>
      <c r="F207" s="158" t="s">
        <v>3824</v>
      </c>
      <c r="H207" s="159">
        <v>367</v>
      </c>
      <c r="I207" s="160"/>
      <c r="L207" s="156"/>
      <c r="M207" s="161"/>
      <c r="T207" s="162"/>
      <c r="AT207" s="157" t="s">
        <v>177</v>
      </c>
      <c r="AU207" s="157" t="s">
        <v>82</v>
      </c>
      <c r="AV207" s="13" t="s">
        <v>82</v>
      </c>
      <c r="AW207" s="13" t="s">
        <v>33</v>
      </c>
      <c r="AX207" s="13" t="s">
        <v>72</v>
      </c>
      <c r="AY207" s="157" t="s">
        <v>166</v>
      </c>
    </row>
    <row r="208" spans="2:65" s="14" customFormat="1" ht="11.25">
      <c r="B208" s="163"/>
      <c r="D208" s="150" t="s">
        <v>177</v>
      </c>
      <c r="E208" s="164" t="s">
        <v>19</v>
      </c>
      <c r="F208" s="165" t="s">
        <v>206</v>
      </c>
      <c r="H208" s="166">
        <v>1309</v>
      </c>
      <c r="I208" s="167"/>
      <c r="L208" s="163"/>
      <c r="M208" s="168"/>
      <c r="T208" s="169"/>
      <c r="AT208" s="164" t="s">
        <v>177</v>
      </c>
      <c r="AU208" s="164" t="s">
        <v>82</v>
      </c>
      <c r="AV208" s="14" t="s">
        <v>173</v>
      </c>
      <c r="AW208" s="14" t="s">
        <v>33</v>
      </c>
      <c r="AX208" s="14" t="s">
        <v>80</v>
      </c>
      <c r="AY208" s="164" t="s">
        <v>166</v>
      </c>
    </row>
    <row r="209" spans="2:65" s="11" customFormat="1" ht="22.9" customHeight="1">
      <c r="B209" s="120"/>
      <c r="D209" s="121" t="s">
        <v>71</v>
      </c>
      <c r="E209" s="130" t="s">
        <v>1587</v>
      </c>
      <c r="F209" s="130" t="s">
        <v>1588</v>
      </c>
      <c r="I209" s="123"/>
      <c r="J209" s="131">
        <f>BK209</f>
        <v>0</v>
      </c>
      <c r="L209" s="120"/>
      <c r="M209" s="125"/>
      <c r="P209" s="126">
        <f>SUM(P210:P211)</f>
        <v>0</v>
      </c>
      <c r="R209" s="126">
        <f>SUM(R210:R211)</f>
        <v>0</v>
      </c>
      <c r="T209" s="127">
        <f>SUM(T210:T211)</f>
        <v>0</v>
      </c>
      <c r="AR209" s="121" t="s">
        <v>80</v>
      </c>
      <c r="AT209" s="128" t="s">
        <v>71</v>
      </c>
      <c r="AU209" s="128" t="s">
        <v>80</v>
      </c>
      <c r="AY209" s="121" t="s">
        <v>166</v>
      </c>
      <c r="BK209" s="129">
        <f>SUM(BK210:BK211)</f>
        <v>0</v>
      </c>
    </row>
    <row r="210" spans="2:65" s="1" customFormat="1" ht="44.25" customHeight="1">
      <c r="B210" s="33"/>
      <c r="C210" s="132" t="s">
        <v>304</v>
      </c>
      <c r="D210" s="132" t="s">
        <v>168</v>
      </c>
      <c r="E210" s="133" t="s">
        <v>3825</v>
      </c>
      <c r="F210" s="134" t="s">
        <v>3826</v>
      </c>
      <c r="G210" s="135" t="s">
        <v>341</v>
      </c>
      <c r="H210" s="136">
        <v>197.85499999999999</v>
      </c>
      <c r="I210" s="137"/>
      <c r="J210" s="138">
        <f>ROUND(I210*H210,2)</f>
        <v>0</v>
      </c>
      <c r="K210" s="134" t="s">
        <v>172</v>
      </c>
      <c r="L210" s="33"/>
      <c r="M210" s="139" t="s">
        <v>19</v>
      </c>
      <c r="N210" s="140" t="s">
        <v>43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173</v>
      </c>
      <c r="AT210" s="143" t="s">
        <v>168</v>
      </c>
      <c r="AU210" s="143" t="s">
        <v>82</v>
      </c>
      <c r="AY210" s="18" t="s">
        <v>166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8" t="s">
        <v>80</v>
      </c>
      <c r="BK210" s="144">
        <f>ROUND(I210*H210,2)</f>
        <v>0</v>
      </c>
      <c r="BL210" s="18" t="s">
        <v>173</v>
      </c>
      <c r="BM210" s="143" t="s">
        <v>3827</v>
      </c>
    </row>
    <row r="211" spans="2:65" s="1" customFormat="1" ht="11.25">
      <c r="B211" s="33"/>
      <c r="D211" s="145" t="s">
        <v>175</v>
      </c>
      <c r="F211" s="146" t="s">
        <v>3828</v>
      </c>
      <c r="I211" s="147"/>
      <c r="L211" s="33"/>
      <c r="M211" s="195"/>
      <c r="N211" s="190"/>
      <c r="O211" s="190"/>
      <c r="P211" s="190"/>
      <c r="Q211" s="190"/>
      <c r="R211" s="190"/>
      <c r="S211" s="190"/>
      <c r="T211" s="196"/>
      <c r="AT211" s="18" t="s">
        <v>175</v>
      </c>
      <c r="AU211" s="18" t="s">
        <v>82</v>
      </c>
    </row>
    <row r="212" spans="2:65" s="1" customFormat="1" ht="6.95" customHeight="1">
      <c r="B212" s="42"/>
      <c r="C212" s="43"/>
      <c r="D212" s="43"/>
      <c r="E212" s="43"/>
      <c r="F212" s="43"/>
      <c r="G212" s="43"/>
      <c r="H212" s="43"/>
      <c r="I212" s="43"/>
      <c r="J212" s="43"/>
      <c r="K212" s="43"/>
      <c r="L212" s="33"/>
    </row>
  </sheetData>
  <sheetProtection algorithmName="SHA-512" hashValue="yFc/GsCT2+WpEPcwsXI4t3N+ZxMspf0zsmnNIMhJkYThmyxjCicmrzwJ0j27jwzzuovy4IZJWpyZMFE7BUwCCA==" saltValue="GbHKM7y9buPt331AsEddkhw/eAg1ZHTs4+xVMTr1kD4B733DmH3YzJKHsYZwyFvE6FyyNAjC/al4r/7FBcu25A==" spinCount="100000" sheet="1" objects="1" scenarios="1" formatColumns="0" formatRows="0" autoFilter="0"/>
  <autoFilter ref="C83:K211" xr:uid="{00000000-0009-0000-0000-000004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400-000000000000}"/>
    <hyperlink ref="F102" r:id="rId2" xr:uid="{00000000-0004-0000-0400-000001000000}"/>
    <hyperlink ref="F105" r:id="rId3" xr:uid="{00000000-0004-0000-0400-000002000000}"/>
    <hyperlink ref="F107" r:id="rId4" xr:uid="{00000000-0004-0000-0400-000003000000}"/>
    <hyperlink ref="F110" r:id="rId5" xr:uid="{00000000-0004-0000-0400-000004000000}"/>
    <hyperlink ref="F113" r:id="rId6" xr:uid="{00000000-0004-0000-0400-000005000000}"/>
    <hyperlink ref="F115" r:id="rId7" xr:uid="{00000000-0004-0000-0400-000006000000}"/>
    <hyperlink ref="F126" r:id="rId8" xr:uid="{00000000-0004-0000-0400-000007000000}"/>
    <hyperlink ref="F134" r:id="rId9" xr:uid="{00000000-0004-0000-0400-000008000000}"/>
    <hyperlink ref="F141" r:id="rId10" xr:uid="{00000000-0004-0000-0400-000009000000}"/>
    <hyperlink ref="F155" r:id="rId11" xr:uid="{00000000-0004-0000-0400-00000A000000}"/>
    <hyperlink ref="F165" r:id="rId12" xr:uid="{00000000-0004-0000-0400-00000B000000}"/>
    <hyperlink ref="F170" r:id="rId13" xr:uid="{00000000-0004-0000-0400-00000C000000}"/>
    <hyperlink ref="F177" r:id="rId14" xr:uid="{00000000-0004-0000-0400-00000D000000}"/>
    <hyperlink ref="F188" r:id="rId15" xr:uid="{00000000-0004-0000-0400-00000E000000}"/>
    <hyperlink ref="F198" r:id="rId16" xr:uid="{00000000-0004-0000-0400-00000F000000}"/>
    <hyperlink ref="F205" r:id="rId17" xr:uid="{00000000-0004-0000-0400-000010000000}"/>
    <hyperlink ref="F211" r:id="rId18" xr:uid="{00000000-0004-0000-04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0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118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POSÍLENÍ VODOVODNÍ SÍTĚ VODOJEM BUKOVNO, JIHLAVA</v>
      </c>
      <c r="F7" s="324"/>
      <c r="G7" s="324"/>
      <c r="H7" s="324"/>
      <c r="L7" s="21"/>
    </row>
    <row r="8" spans="2:46" s="1" customFormat="1" ht="12" customHeight="1">
      <c r="B8" s="33"/>
      <c r="D8" s="28" t="s">
        <v>119</v>
      </c>
      <c r="L8" s="33"/>
    </row>
    <row r="9" spans="2:46" s="1" customFormat="1" ht="16.5" customHeight="1">
      <c r="B9" s="33"/>
      <c r="E9" s="287" t="s">
        <v>3829</v>
      </c>
      <c r="F9" s="325"/>
      <c r="G9" s="325"/>
      <c r="H9" s="32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6. 5. 2024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6" t="str">
        <f>'Rekapitulace stavby'!E14</f>
        <v>Vyplň údaj</v>
      </c>
      <c r="F18" s="293"/>
      <c r="G18" s="293"/>
      <c r="H18" s="293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35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92"/>
      <c r="E27" s="298" t="s">
        <v>3830</v>
      </c>
      <c r="F27" s="298"/>
      <c r="G27" s="298"/>
      <c r="H27" s="298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38</v>
      </c>
      <c r="J30" s="64">
        <f>ROUND(J83,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4">
        <f>ROUND((SUM(BE83:BE104)),  2)</f>
        <v>0</v>
      </c>
      <c r="I33" s="94">
        <v>0.21</v>
      </c>
      <c r="J33" s="84">
        <f>ROUND(((SUM(BE83:BE104))*I33),  2)</f>
        <v>0</v>
      </c>
      <c r="L33" s="33"/>
    </row>
    <row r="34" spans="2:12" s="1" customFormat="1" ht="14.45" customHeight="1">
      <c r="B34" s="33"/>
      <c r="E34" s="28" t="s">
        <v>44</v>
      </c>
      <c r="F34" s="84">
        <f>ROUND((SUM(BF83:BF104)),  2)</f>
        <v>0</v>
      </c>
      <c r="I34" s="94">
        <v>0.12</v>
      </c>
      <c r="J34" s="84">
        <f>ROUND(((SUM(BF83:BF104))*I34),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4">
        <f>ROUND((SUM(BG83:BG104)),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4">
        <f>ROUND((SUM(BH83:BH104)),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ROUND((SUM(BI83:BI104)),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48</v>
      </c>
      <c r="E39" s="55"/>
      <c r="F39" s="55"/>
      <c r="G39" s="97" t="s">
        <v>49</v>
      </c>
      <c r="H39" s="98" t="s">
        <v>50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122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3" t="str">
        <f>E7</f>
        <v>POSÍLENÍ VODOVODNÍ SÍTĚ VODOJEM BUKOVNO, JIHLAVA</v>
      </c>
      <c r="F48" s="324"/>
      <c r="G48" s="324"/>
      <c r="H48" s="324"/>
      <c r="L48" s="33"/>
    </row>
    <row r="49" spans="2:47" s="1" customFormat="1" ht="12" customHeight="1">
      <c r="B49" s="33"/>
      <c r="C49" s="28" t="s">
        <v>119</v>
      </c>
      <c r="L49" s="33"/>
    </row>
    <row r="50" spans="2:47" s="1" customFormat="1" ht="16.5" customHeight="1">
      <c r="B50" s="33"/>
      <c r="E50" s="287" t="str">
        <f>E9</f>
        <v>SO 05 - Přípojka NN</v>
      </c>
      <c r="F50" s="325"/>
      <c r="G50" s="325"/>
      <c r="H50" s="32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Bukovno, Jihlava</v>
      </c>
      <c r="I52" s="28" t="s">
        <v>23</v>
      </c>
      <c r="J52" s="50" t="str">
        <f>IF(J12="","",J12)</f>
        <v>6. 5. 2024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25</v>
      </c>
      <c r="F54" s="26" t="str">
        <f>E15</f>
        <v>Statutární město Jihlava</v>
      </c>
      <c r="I54" s="28" t="s">
        <v>31</v>
      </c>
      <c r="J54" s="31" t="str">
        <f>E21</f>
        <v>Vodohospodářský rozvoj a výstavba, a.s.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M. Morská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123</v>
      </c>
      <c r="D57" s="95"/>
      <c r="E57" s="95"/>
      <c r="F57" s="95"/>
      <c r="G57" s="95"/>
      <c r="H57" s="95"/>
      <c r="I57" s="95"/>
      <c r="J57" s="102" t="s">
        <v>124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70</v>
      </c>
      <c r="J59" s="64">
        <f>J83</f>
        <v>0</v>
      </c>
      <c r="L59" s="33"/>
      <c r="AU59" s="18" t="s">
        <v>125</v>
      </c>
    </row>
    <row r="60" spans="2:47" s="8" customFormat="1" ht="24.95" customHeight="1">
      <c r="B60" s="104"/>
      <c r="D60" s="105" t="s">
        <v>2492</v>
      </c>
      <c r="E60" s="106"/>
      <c r="F60" s="106"/>
      <c r="G60" s="106"/>
      <c r="H60" s="106"/>
      <c r="I60" s="106"/>
      <c r="J60" s="107">
        <f>J84</f>
        <v>0</v>
      </c>
      <c r="L60" s="104"/>
    </row>
    <row r="61" spans="2:47" s="9" customFormat="1" ht="19.899999999999999" customHeight="1">
      <c r="B61" s="108"/>
      <c r="D61" s="109" t="s">
        <v>3831</v>
      </c>
      <c r="E61" s="110"/>
      <c r="F61" s="110"/>
      <c r="G61" s="110"/>
      <c r="H61" s="110"/>
      <c r="I61" s="110"/>
      <c r="J61" s="111">
        <f>J85</f>
        <v>0</v>
      </c>
      <c r="L61" s="108"/>
    </row>
    <row r="62" spans="2:47" s="9" customFormat="1" ht="19.899999999999999" customHeight="1">
      <c r="B62" s="108"/>
      <c r="D62" s="109" t="s">
        <v>3832</v>
      </c>
      <c r="E62" s="110"/>
      <c r="F62" s="110"/>
      <c r="G62" s="110"/>
      <c r="H62" s="110"/>
      <c r="I62" s="110"/>
      <c r="J62" s="111">
        <f>J96</f>
        <v>0</v>
      </c>
      <c r="L62" s="108"/>
    </row>
    <row r="63" spans="2:47" s="8" customFormat="1" ht="24.95" customHeight="1">
      <c r="B63" s="104"/>
      <c r="D63" s="105" t="s">
        <v>3833</v>
      </c>
      <c r="E63" s="106"/>
      <c r="F63" s="106"/>
      <c r="G63" s="106"/>
      <c r="H63" s="106"/>
      <c r="I63" s="106"/>
      <c r="J63" s="107">
        <f>J102</f>
        <v>0</v>
      </c>
      <c r="L63" s="104"/>
    </row>
    <row r="64" spans="2:47" s="1" customFormat="1" ht="21.75" customHeight="1">
      <c r="B64" s="33"/>
      <c r="L64" s="33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5" customHeight="1">
      <c r="B70" s="33"/>
      <c r="C70" s="22" t="s">
        <v>151</v>
      </c>
      <c r="L70" s="33"/>
    </row>
    <row r="71" spans="2:12" s="1" customFormat="1" ht="6.95" customHeight="1">
      <c r="B71" s="33"/>
      <c r="L71" s="33"/>
    </row>
    <row r="72" spans="2:12" s="1" customFormat="1" ht="12" customHeight="1">
      <c r="B72" s="33"/>
      <c r="C72" s="28" t="s">
        <v>16</v>
      </c>
      <c r="L72" s="33"/>
    </row>
    <row r="73" spans="2:12" s="1" customFormat="1" ht="16.5" customHeight="1">
      <c r="B73" s="33"/>
      <c r="E73" s="323" t="str">
        <f>E7</f>
        <v>POSÍLENÍ VODOVODNÍ SÍTĚ VODOJEM BUKOVNO, JIHLAVA</v>
      </c>
      <c r="F73" s="324"/>
      <c r="G73" s="324"/>
      <c r="H73" s="324"/>
      <c r="L73" s="33"/>
    </row>
    <row r="74" spans="2:12" s="1" customFormat="1" ht="12" customHeight="1">
      <c r="B74" s="33"/>
      <c r="C74" s="28" t="s">
        <v>119</v>
      </c>
      <c r="L74" s="33"/>
    </row>
    <row r="75" spans="2:12" s="1" customFormat="1" ht="16.5" customHeight="1">
      <c r="B75" s="33"/>
      <c r="E75" s="287" t="str">
        <f>E9</f>
        <v>SO 05 - Přípojka NN</v>
      </c>
      <c r="F75" s="325"/>
      <c r="G75" s="325"/>
      <c r="H75" s="325"/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21</v>
      </c>
      <c r="F77" s="26" t="str">
        <f>F12</f>
        <v>Bukovno, Jihlava</v>
      </c>
      <c r="I77" s="28" t="s">
        <v>23</v>
      </c>
      <c r="J77" s="50" t="str">
        <f>IF(J12="","",J12)</f>
        <v>6. 5. 2024</v>
      </c>
      <c r="L77" s="33"/>
    </row>
    <row r="78" spans="2:12" s="1" customFormat="1" ht="6.95" customHeight="1">
      <c r="B78" s="33"/>
      <c r="L78" s="33"/>
    </row>
    <row r="79" spans="2:12" s="1" customFormat="1" ht="25.7" customHeight="1">
      <c r="B79" s="33"/>
      <c r="C79" s="28" t="s">
        <v>25</v>
      </c>
      <c r="F79" s="26" t="str">
        <f>E15</f>
        <v>Statutární město Jihlava</v>
      </c>
      <c r="I79" s="28" t="s">
        <v>31</v>
      </c>
      <c r="J79" s="31" t="str">
        <f>E21</f>
        <v>Vodohospodářský rozvoj a výstavba, a.s.</v>
      </c>
      <c r="L79" s="33"/>
    </row>
    <row r="80" spans="2:12" s="1" customFormat="1" ht="15.2" customHeight="1">
      <c r="B80" s="33"/>
      <c r="C80" s="28" t="s">
        <v>29</v>
      </c>
      <c r="F80" s="26" t="str">
        <f>IF(E18="","",E18)</f>
        <v>Vyplň údaj</v>
      </c>
      <c r="I80" s="28" t="s">
        <v>34</v>
      </c>
      <c r="J80" s="31" t="str">
        <f>E24</f>
        <v>M. Morská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12"/>
      <c r="C82" s="113" t="s">
        <v>152</v>
      </c>
      <c r="D82" s="114" t="s">
        <v>57</v>
      </c>
      <c r="E82" s="114" t="s">
        <v>53</v>
      </c>
      <c r="F82" s="114" t="s">
        <v>54</v>
      </c>
      <c r="G82" s="114" t="s">
        <v>153</v>
      </c>
      <c r="H82" s="114" t="s">
        <v>154</v>
      </c>
      <c r="I82" s="114" t="s">
        <v>155</v>
      </c>
      <c r="J82" s="114" t="s">
        <v>124</v>
      </c>
      <c r="K82" s="115" t="s">
        <v>156</v>
      </c>
      <c r="L82" s="112"/>
      <c r="M82" s="57" t="s">
        <v>19</v>
      </c>
      <c r="N82" s="58" t="s">
        <v>42</v>
      </c>
      <c r="O82" s="58" t="s">
        <v>157</v>
      </c>
      <c r="P82" s="58" t="s">
        <v>158</v>
      </c>
      <c r="Q82" s="58" t="s">
        <v>159</v>
      </c>
      <c r="R82" s="58" t="s">
        <v>160</v>
      </c>
      <c r="S82" s="58" t="s">
        <v>161</v>
      </c>
      <c r="T82" s="59" t="s">
        <v>162</v>
      </c>
    </row>
    <row r="83" spans="2:65" s="1" customFormat="1" ht="22.9" customHeight="1">
      <c r="B83" s="33"/>
      <c r="C83" s="62" t="s">
        <v>163</v>
      </c>
      <c r="J83" s="116">
        <f>BK83</f>
        <v>0</v>
      </c>
      <c r="L83" s="33"/>
      <c r="M83" s="60"/>
      <c r="N83" s="51"/>
      <c r="O83" s="51"/>
      <c r="P83" s="117">
        <f>P84+P102</f>
        <v>0</v>
      </c>
      <c r="Q83" s="51"/>
      <c r="R83" s="117">
        <f>R84+R102</f>
        <v>1.3519999999999999E-2</v>
      </c>
      <c r="S83" s="51"/>
      <c r="T83" s="118">
        <f>T84+T102</f>
        <v>0</v>
      </c>
      <c r="AT83" s="18" t="s">
        <v>71</v>
      </c>
      <c r="AU83" s="18" t="s">
        <v>125</v>
      </c>
      <c r="BK83" s="119">
        <f>BK84+BK102</f>
        <v>0</v>
      </c>
    </row>
    <row r="84" spans="2:65" s="11" customFormat="1" ht="25.9" customHeight="1">
      <c r="B84" s="120"/>
      <c r="D84" s="121" t="s">
        <v>71</v>
      </c>
      <c r="E84" s="122" t="s">
        <v>277</v>
      </c>
      <c r="F84" s="122" t="s">
        <v>3602</v>
      </c>
      <c r="I84" s="123"/>
      <c r="J84" s="124">
        <f>BK84</f>
        <v>0</v>
      </c>
      <c r="L84" s="120"/>
      <c r="M84" s="125"/>
      <c r="P84" s="126">
        <f>P85+P96</f>
        <v>0</v>
      </c>
      <c r="R84" s="126">
        <f>R85+R96</f>
        <v>1.3519999999999999E-2</v>
      </c>
      <c r="T84" s="127">
        <f>T85+T96</f>
        <v>0</v>
      </c>
      <c r="AR84" s="121" t="s">
        <v>185</v>
      </c>
      <c r="AT84" s="128" t="s">
        <v>71</v>
      </c>
      <c r="AU84" s="128" t="s">
        <v>72</v>
      </c>
      <c r="AY84" s="121" t="s">
        <v>166</v>
      </c>
      <c r="BK84" s="129">
        <f>BK85+BK96</f>
        <v>0</v>
      </c>
    </row>
    <row r="85" spans="2:65" s="11" customFormat="1" ht="22.9" customHeight="1">
      <c r="B85" s="120"/>
      <c r="D85" s="121" t="s">
        <v>71</v>
      </c>
      <c r="E85" s="130" t="s">
        <v>3834</v>
      </c>
      <c r="F85" s="130" t="s">
        <v>3835</v>
      </c>
      <c r="I85" s="123"/>
      <c r="J85" s="131">
        <f>BK85</f>
        <v>0</v>
      </c>
      <c r="L85" s="120"/>
      <c r="M85" s="125"/>
      <c r="P85" s="126">
        <f>SUM(P86:P95)</f>
        <v>0</v>
      </c>
      <c r="R85" s="126">
        <f>SUM(R86:R95)</f>
        <v>1.2199999999999999E-2</v>
      </c>
      <c r="T85" s="127">
        <f>SUM(T86:T95)</f>
        <v>0</v>
      </c>
      <c r="AR85" s="121" t="s">
        <v>185</v>
      </c>
      <c r="AT85" s="128" t="s">
        <v>71</v>
      </c>
      <c r="AU85" s="128" t="s">
        <v>80</v>
      </c>
      <c r="AY85" s="121" t="s">
        <v>166</v>
      </c>
      <c r="BK85" s="129">
        <f>SUM(BK86:BK95)</f>
        <v>0</v>
      </c>
    </row>
    <row r="86" spans="2:65" s="1" customFormat="1" ht="16.5" customHeight="1">
      <c r="B86" s="33"/>
      <c r="C86" s="132" t="s">
        <v>80</v>
      </c>
      <c r="D86" s="132" t="s">
        <v>168</v>
      </c>
      <c r="E86" s="133" t="s">
        <v>3836</v>
      </c>
      <c r="F86" s="134" t="s">
        <v>3837</v>
      </c>
      <c r="G86" s="135" t="s">
        <v>3838</v>
      </c>
      <c r="H86" s="136">
        <v>1</v>
      </c>
      <c r="I86" s="137"/>
      <c r="J86" s="138">
        <f t="shared" ref="J86:J95" si="0">ROUND(I86*H86,2)</f>
        <v>0</v>
      </c>
      <c r="K86" s="134" t="s">
        <v>19</v>
      </c>
      <c r="L86" s="33"/>
      <c r="M86" s="139" t="s">
        <v>19</v>
      </c>
      <c r="N86" s="140" t="s">
        <v>43</v>
      </c>
      <c r="P86" s="141">
        <f t="shared" ref="P86:P95" si="1">O86*H86</f>
        <v>0</v>
      </c>
      <c r="Q86" s="141">
        <v>0</v>
      </c>
      <c r="R86" s="141">
        <f t="shared" ref="R86:R95" si="2">Q86*H86</f>
        <v>0</v>
      </c>
      <c r="S86" s="141">
        <v>0</v>
      </c>
      <c r="T86" s="142">
        <f t="shared" ref="T86:T95" si="3">S86*H86</f>
        <v>0</v>
      </c>
      <c r="AR86" s="143" t="s">
        <v>790</v>
      </c>
      <c r="AT86" s="143" t="s">
        <v>168</v>
      </c>
      <c r="AU86" s="143" t="s">
        <v>82</v>
      </c>
      <c r="AY86" s="18" t="s">
        <v>166</v>
      </c>
      <c r="BE86" s="144">
        <f t="shared" ref="BE86:BE95" si="4">IF(N86="základní",J86,0)</f>
        <v>0</v>
      </c>
      <c r="BF86" s="144">
        <f t="shared" ref="BF86:BF95" si="5">IF(N86="snížená",J86,0)</f>
        <v>0</v>
      </c>
      <c r="BG86" s="144">
        <f t="shared" ref="BG86:BG95" si="6">IF(N86="zákl. přenesená",J86,0)</f>
        <v>0</v>
      </c>
      <c r="BH86" s="144">
        <f t="shared" ref="BH86:BH95" si="7">IF(N86="sníž. přenesená",J86,0)</f>
        <v>0</v>
      </c>
      <c r="BI86" s="144">
        <f t="shared" ref="BI86:BI95" si="8">IF(N86="nulová",J86,0)</f>
        <v>0</v>
      </c>
      <c r="BJ86" s="18" t="s">
        <v>80</v>
      </c>
      <c r="BK86" s="144">
        <f t="shared" ref="BK86:BK95" si="9">ROUND(I86*H86,2)</f>
        <v>0</v>
      </c>
      <c r="BL86" s="18" t="s">
        <v>790</v>
      </c>
      <c r="BM86" s="143" t="s">
        <v>3839</v>
      </c>
    </row>
    <row r="87" spans="2:65" s="1" customFormat="1" ht="62.65" customHeight="1">
      <c r="B87" s="33"/>
      <c r="C87" s="170" t="s">
        <v>82</v>
      </c>
      <c r="D87" s="170" t="s">
        <v>277</v>
      </c>
      <c r="E87" s="171" t="s">
        <v>3840</v>
      </c>
      <c r="F87" s="172" t="s">
        <v>3841</v>
      </c>
      <c r="G87" s="173" t="s">
        <v>307</v>
      </c>
      <c r="H87" s="174">
        <v>1</v>
      </c>
      <c r="I87" s="175"/>
      <c r="J87" s="176">
        <f t="shared" si="0"/>
        <v>0</v>
      </c>
      <c r="K87" s="172" t="s">
        <v>19</v>
      </c>
      <c r="L87" s="177"/>
      <c r="M87" s="178" t="s">
        <v>19</v>
      </c>
      <c r="N87" s="179" t="s">
        <v>43</v>
      </c>
      <c r="P87" s="141">
        <f t="shared" si="1"/>
        <v>0</v>
      </c>
      <c r="Q87" s="141">
        <v>0</v>
      </c>
      <c r="R87" s="141">
        <f t="shared" si="2"/>
        <v>0</v>
      </c>
      <c r="S87" s="141">
        <v>0</v>
      </c>
      <c r="T87" s="142">
        <f t="shared" si="3"/>
        <v>0</v>
      </c>
      <c r="AR87" s="143" t="s">
        <v>1425</v>
      </c>
      <c r="AT87" s="143" t="s">
        <v>277</v>
      </c>
      <c r="AU87" s="143" t="s">
        <v>82</v>
      </c>
      <c r="AY87" s="18" t="s">
        <v>166</v>
      </c>
      <c r="BE87" s="144">
        <f t="shared" si="4"/>
        <v>0</v>
      </c>
      <c r="BF87" s="144">
        <f t="shared" si="5"/>
        <v>0</v>
      </c>
      <c r="BG87" s="144">
        <f t="shared" si="6"/>
        <v>0</v>
      </c>
      <c r="BH87" s="144">
        <f t="shared" si="7"/>
        <v>0</v>
      </c>
      <c r="BI87" s="144">
        <f t="shared" si="8"/>
        <v>0</v>
      </c>
      <c r="BJ87" s="18" t="s">
        <v>80</v>
      </c>
      <c r="BK87" s="144">
        <f t="shared" si="9"/>
        <v>0</v>
      </c>
      <c r="BL87" s="18" t="s">
        <v>790</v>
      </c>
      <c r="BM87" s="143" t="s">
        <v>3842</v>
      </c>
    </row>
    <row r="88" spans="2:65" s="1" customFormat="1" ht="37.9" customHeight="1">
      <c r="B88" s="33"/>
      <c r="C88" s="170" t="s">
        <v>185</v>
      </c>
      <c r="D88" s="170" t="s">
        <v>277</v>
      </c>
      <c r="E88" s="171" t="s">
        <v>3843</v>
      </c>
      <c r="F88" s="172" t="s">
        <v>3844</v>
      </c>
      <c r="G88" s="173" t="s">
        <v>307</v>
      </c>
      <c r="H88" s="174">
        <v>1</v>
      </c>
      <c r="I88" s="175"/>
      <c r="J88" s="176">
        <f t="shared" si="0"/>
        <v>0</v>
      </c>
      <c r="K88" s="172" t="s">
        <v>19</v>
      </c>
      <c r="L88" s="177"/>
      <c r="M88" s="178" t="s">
        <v>19</v>
      </c>
      <c r="N88" s="179" t="s">
        <v>43</v>
      </c>
      <c r="P88" s="141">
        <f t="shared" si="1"/>
        <v>0</v>
      </c>
      <c r="Q88" s="141">
        <v>0</v>
      </c>
      <c r="R88" s="141">
        <f t="shared" si="2"/>
        <v>0</v>
      </c>
      <c r="S88" s="141">
        <v>0</v>
      </c>
      <c r="T88" s="142">
        <f t="shared" si="3"/>
        <v>0</v>
      </c>
      <c r="AR88" s="143" t="s">
        <v>1425</v>
      </c>
      <c r="AT88" s="143" t="s">
        <v>277</v>
      </c>
      <c r="AU88" s="143" t="s">
        <v>82</v>
      </c>
      <c r="AY88" s="18" t="s">
        <v>166</v>
      </c>
      <c r="BE88" s="144">
        <f t="shared" si="4"/>
        <v>0</v>
      </c>
      <c r="BF88" s="144">
        <f t="shared" si="5"/>
        <v>0</v>
      </c>
      <c r="BG88" s="144">
        <f t="shared" si="6"/>
        <v>0</v>
      </c>
      <c r="BH88" s="144">
        <f t="shared" si="7"/>
        <v>0</v>
      </c>
      <c r="BI88" s="144">
        <f t="shared" si="8"/>
        <v>0</v>
      </c>
      <c r="BJ88" s="18" t="s">
        <v>80</v>
      </c>
      <c r="BK88" s="144">
        <f t="shared" si="9"/>
        <v>0</v>
      </c>
      <c r="BL88" s="18" t="s">
        <v>790</v>
      </c>
      <c r="BM88" s="143" t="s">
        <v>3845</v>
      </c>
    </row>
    <row r="89" spans="2:65" s="1" customFormat="1" ht="16.5" customHeight="1">
      <c r="B89" s="33"/>
      <c r="C89" s="132" t="s">
        <v>173</v>
      </c>
      <c r="D89" s="132" t="s">
        <v>168</v>
      </c>
      <c r="E89" s="133" t="s">
        <v>3846</v>
      </c>
      <c r="F89" s="134" t="s">
        <v>3847</v>
      </c>
      <c r="G89" s="135" t="s">
        <v>3838</v>
      </c>
      <c r="H89" s="136">
        <v>1</v>
      </c>
      <c r="I89" s="137"/>
      <c r="J89" s="138">
        <f t="shared" si="0"/>
        <v>0</v>
      </c>
      <c r="K89" s="134" t="s">
        <v>19</v>
      </c>
      <c r="L89" s="33"/>
      <c r="M89" s="139" t="s">
        <v>19</v>
      </c>
      <c r="N89" s="140" t="s">
        <v>43</v>
      </c>
      <c r="P89" s="141">
        <f t="shared" si="1"/>
        <v>0</v>
      </c>
      <c r="Q89" s="141">
        <v>0</v>
      </c>
      <c r="R89" s="141">
        <f t="shared" si="2"/>
        <v>0</v>
      </c>
      <c r="S89" s="141">
        <v>0</v>
      </c>
      <c r="T89" s="142">
        <f t="shared" si="3"/>
        <v>0</v>
      </c>
      <c r="AR89" s="143" t="s">
        <v>790</v>
      </c>
      <c r="AT89" s="143" t="s">
        <v>168</v>
      </c>
      <c r="AU89" s="143" t="s">
        <v>82</v>
      </c>
      <c r="AY89" s="18" t="s">
        <v>166</v>
      </c>
      <c r="BE89" s="144">
        <f t="shared" si="4"/>
        <v>0</v>
      </c>
      <c r="BF89" s="144">
        <f t="shared" si="5"/>
        <v>0</v>
      </c>
      <c r="BG89" s="144">
        <f t="shared" si="6"/>
        <v>0</v>
      </c>
      <c r="BH89" s="144">
        <f t="shared" si="7"/>
        <v>0</v>
      </c>
      <c r="BI89" s="144">
        <f t="shared" si="8"/>
        <v>0</v>
      </c>
      <c r="BJ89" s="18" t="s">
        <v>80</v>
      </c>
      <c r="BK89" s="144">
        <f t="shared" si="9"/>
        <v>0</v>
      </c>
      <c r="BL89" s="18" t="s">
        <v>790</v>
      </c>
      <c r="BM89" s="143" t="s">
        <v>3848</v>
      </c>
    </row>
    <row r="90" spans="2:65" s="1" customFormat="1" ht="16.5" customHeight="1">
      <c r="B90" s="33"/>
      <c r="C90" s="170" t="s">
        <v>207</v>
      </c>
      <c r="D90" s="170" t="s">
        <v>277</v>
      </c>
      <c r="E90" s="171" t="s">
        <v>3849</v>
      </c>
      <c r="F90" s="172" t="s">
        <v>3850</v>
      </c>
      <c r="G90" s="173" t="s">
        <v>458</v>
      </c>
      <c r="H90" s="174">
        <v>10</v>
      </c>
      <c r="I90" s="175"/>
      <c r="J90" s="176">
        <f t="shared" si="0"/>
        <v>0</v>
      </c>
      <c r="K90" s="172" t="s">
        <v>19</v>
      </c>
      <c r="L90" s="177"/>
      <c r="M90" s="178" t="s">
        <v>19</v>
      </c>
      <c r="N90" s="179" t="s">
        <v>43</v>
      </c>
      <c r="P90" s="141">
        <f t="shared" si="1"/>
        <v>0</v>
      </c>
      <c r="Q90" s="141">
        <v>1.2199999999999999E-3</v>
      </c>
      <c r="R90" s="141">
        <f t="shared" si="2"/>
        <v>1.2199999999999999E-2</v>
      </c>
      <c r="S90" s="141">
        <v>0</v>
      </c>
      <c r="T90" s="142">
        <f t="shared" si="3"/>
        <v>0</v>
      </c>
      <c r="AR90" s="143" t="s">
        <v>1425</v>
      </c>
      <c r="AT90" s="143" t="s">
        <v>277</v>
      </c>
      <c r="AU90" s="143" t="s">
        <v>82</v>
      </c>
      <c r="AY90" s="18" t="s">
        <v>166</v>
      </c>
      <c r="BE90" s="144">
        <f t="shared" si="4"/>
        <v>0</v>
      </c>
      <c r="BF90" s="144">
        <f t="shared" si="5"/>
        <v>0</v>
      </c>
      <c r="BG90" s="144">
        <f t="shared" si="6"/>
        <v>0</v>
      </c>
      <c r="BH90" s="144">
        <f t="shared" si="7"/>
        <v>0</v>
      </c>
      <c r="BI90" s="144">
        <f t="shared" si="8"/>
        <v>0</v>
      </c>
      <c r="BJ90" s="18" t="s">
        <v>80</v>
      </c>
      <c r="BK90" s="144">
        <f t="shared" si="9"/>
        <v>0</v>
      </c>
      <c r="BL90" s="18" t="s">
        <v>790</v>
      </c>
      <c r="BM90" s="143" t="s">
        <v>3851</v>
      </c>
    </row>
    <row r="91" spans="2:65" s="1" customFormat="1" ht="16.5" customHeight="1">
      <c r="B91" s="33"/>
      <c r="C91" s="170" t="s">
        <v>216</v>
      </c>
      <c r="D91" s="170" t="s">
        <v>277</v>
      </c>
      <c r="E91" s="171" t="s">
        <v>3852</v>
      </c>
      <c r="F91" s="172" t="s">
        <v>3853</v>
      </c>
      <c r="G91" s="173" t="s">
        <v>458</v>
      </c>
      <c r="H91" s="174">
        <v>330</v>
      </c>
      <c r="I91" s="175"/>
      <c r="J91" s="176">
        <f t="shared" si="0"/>
        <v>0</v>
      </c>
      <c r="K91" s="172" t="s">
        <v>19</v>
      </c>
      <c r="L91" s="177"/>
      <c r="M91" s="178" t="s">
        <v>19</v>
      </c>
      <c r="N91" s="179" t="s">
        <v>43</v>
      </c>
      <c r="P91" s="141">
        <f t="shared" si="1"/>
        <v>0</v>
      </c>
      <c r="Q91" s="141">
        <v>0</v>
      </c>
      <c r="R91" s="141">
        <f t="shared" si="2"/>
        <v>0</v>
      </c>
      <c r="S91" s="141">
        <v>0</v>
      </c>
      <c r="T91" s="142">
        <f t="shared" si="3"/>
        <v>0</v>
      </c>
      <c r="AR91" s="143" t="s">
        <v>1425</v>
      </c>
      <c r="AT91" s="143" t="s">
        <v>277</v>
      </c>
      <c r="AU91" s="143" t="s">
        <v>82</v>
      </c>
      <c r="AY91" s="18" t="s">
        <v>166</v>
      </c>
      <c r="BE91" s="144">
        <f t="shared" si="4"/>
        <v>0</v>
      </c>
      <c r="BF91" s="144">
        <f t="shared" si="5"/>
        <v>0</v>
      </c>
      <c r="BG91" s="144">
        <f t="shared" si="6"/>
        <v>0</v>
      </c>
      <c r="BH91" s="144">
        <f t="shared" si="7"/>
        <v>0</v>
      </c>
      <c r="BI91" s="144">
        <f t="shared" si="8"/>
        <v>0</v>
      </c>
      <c r="BJ91" s="18" t="s">
        <v>80</v>
      </c>
      <c r="BK91" s="144">
        <f t="shared" si="9"/>
        <v>0</v>
      </c>
      <c r="BL91" s="18" t="s">
        <v>790</v>
      </c>
      <c r="BM91" s="143" t="s">
        <v>3854</v>
      </c>
    </row>
    <row r="92" spans="2:65" s="1" customFormat="1" ht="16.5" customHeight="1">
      <c r="B92" s="33"/>
      <c r="C92" s="170" t="s">
        <v>226</v>
      </c>
      <c r="D92" s="170" t="s">
        <v>277</v>
      </c>
      <c r="E92" s="171" t="s">
        <v>3855</v>
      </c>
      <c r="F92" s="172" t="s">
        <v>3856</v>
      </c>
      <c r="G92" s="173" t="s">
        <v>458</v>
      </c>
      <c r="H92" s="174">
        <v>20</v>
      </c>
      <c r="I92" s="175"/>
      <c r="J92" s="176">
        <f t="shared" si="0"/>
        <v>0</v>
      </c>
      <c r="K92" s="172" t="s">
        <v>19</v>
      </c>
      <c r="L92" s="177"/>
      <c r="M92" s="178" t="s">
        <v>19</v>
      </c>
      <c r="N92" s="179" t="s">
        <v>43</v>
      </c>
      <c r="P92" s="141">
        <f t="shared" si="1"/>
        <v>0</v>
      </c>
      <c r="Q92" s="141">
        <v>0</v>
      </c>
      <c r="R92" s="141">
        <f t="shared" si="2"/>
        <v>0</v>
      </c>
      <c r="S92" s="141">
        <v>0</v>
      </c>
      <c r="T92" s="142">
        <f t="shared" si="3"/>
        <v>0</v>
      </c>
      <c r="AR92" s="143" t="s">
        <v>1425</v>
      </c>
      <c r="AT92" s="143" t="s">
        <v>277</v>
      </c>
      <c r="AU92" s="143" t="s">
        <v>82</v>
      </c>
      <c r="AY92" s="18" t="s">
        <v>166</v>
      </c>
      <c r="BE92" s="144">
        <f t="shared" si="4"/>
        <v>0</v>
      </c>
      <c r="BF92" s="144">
        <f t="shared" si="5"/>
        <v>0</v>
      </c>
      <c r="BG92" s="144">
        <f t="shared" si="6"/>
        <v>0</v>
      </c>
      <c r="BH92" s="144">
        <f t="shared" si="7"/>
        <v>0</v>
      </c>
      <c r="BI92" s="144">
        <f t="shared" si="8"/>
        <v>0</v>
      </c>
      <c r="BJ92" s="18" t="s">
        <v>80</v>
      </c>
      <c r="BK92" s="144">
        <f t="shared" si="9"/>
        <v>0</v>
      </c>
      <c r="BL92" s="18" t="s">
        <v>790</v>
      </c>
      <c r="BM92" s="143" t="s">
        <v>3857</v>
      </c>
    </row>
    <row r="93" spans="2:65" s="1" customFormat="1" ht="16.5" customHeight="1">
      <c r="B93" s="33"/>
      <c r="C93" s="170" t="s">
        <v>233</v>
      </c>
      <c r="D93" s="170" t="s">
        <v>277</v>
      </c>
      <c r="E93" s="171" t="s">
        <v>3858</v>
      </c>
      <c r="F93" s="172" t="s">
        <v>3859</v>
      </c>
      <c r="G93" s="173" t="s">
        <v>458</v>
      </c>
      <c r="H93" s="174">
        <v>330</v>
      </c>
      <c r="I93" s="175"/>
      <c r="J93" s="176">
        <f t="shared" si="0"/>
        <v>0</v>
      </c>
      <c r="K93" s="172" t="s">
        <v>19</v>
      </c>
      <c r="L93" s="177"/>
      <c r="M93" s="178" t="s">
        <v>19</v>
      </c>
      <c r="N93" s="179" t="s">
        <v>43</v>
      </c>
      <c r="P93" s="141">
        <f t="shared" si="1"/>
        <v>0</v>
      </c>
      <c r="Q93" s="141">
        <v>0</v>
      </c>
      <c r="R93" s="141">
        <f t="shared" si="2"/>
        <v>0</v>
      </c>
      <c r="S93" s="141">
        <v>0</v>
      </c>
      <c r="T93" s="142">
        <f t="shared" si="3"/>
        <v>0</v>
      </c>
      <c r="AR93" s="143" t="s">
        <v>1425</v>
      </c>
      <c r="AT93" s="143" t="s">
        <v>277</v>
      </c>
      <c r="AU93" s="143" t="s">
        <v>82</v>
      </c>
      <c r="AY93" s="18" t="s">
        <v>166</v>
      </c>
      <c r="BE93" s="144">
        <f t="shared" si="4"/>
        <v>0</v>
      </c>
      <c r="BF93" s="144">
        <f t="shared" si="5"/>
        <v>0</v>
      </c>
      <c r="BG93" s="144">
        <f t="shared" si="6"/>
        <v>0</v>
      </c>
      <c r="BH93" s="144">
        <f t="shared" si="7"/>
        <v>0</v>
      </c>
      <c r="BI93" s="144">
        <f t="shared" si="8"/>
        <v>0</v>
      </c>
      <c r="BJ93" s="18" t="s">
        <v>80</v>
      </c>
      <c r="BK93" s="144">
        <f t="shared" si="9"/>
        <v>0</v>
      </c>
      <c r="BL93" s="18" t="s">
        <v>790</v>
      </c>
      <c r="BM93" s="143" t="s">
        <v>3860</v>
      </c>
    </row>
    <row r="94" spans="2:65" s="1" customFormat="1" ht="16.5" customHeight="1">
      <c r="B94" s="33"/>
      <c r="C94" s="170" t="s">
        <v>240</v>
      </c>
      <c r="D94" s="170" t="s">
        <v>277</v>
      </c>
      <c r="E94" s="171" t="s">
        <v>3861</v>
      </c>
      <c r="F94" s="172" t="s">
        <v>3862</v>
      </c>
      <c r="G94" s="173" t="s">
        <v>458</v>
      </c>
      <c r="H94" s="174">
        <v>10</v>
      </c>
      <c r="I94" s="175"/>
      <c r="J94" s="176">
        <f t="shared" si="0"/>
        <v>0</v>
      </c>
      <c r="K94" s="172" t="s">
        <v>19</v>
      </c>
      <c r="L94" s="177"/>
      <c r="M94" s="178" t="s">
        <v>19</v>
      </c>
      <c r="N94" s="179" t="s">
        <v>43</v>
      </c>
      <c r="P94" s="141">
        <f t="shared" si="1"/>
        <v>0</v>
      </c>
      <c r="Q94" s="141">
        <v>0</v>
      </c>
      <c r="R94" s="141">
        <f t="shared" si="2"/>
        <v>0</v>
      </c>
      <c r="S94" s="141">
        <v>0</v>
      </c>
      <c r="T94" s="142">
        <f t="shared" si="3"/>
        <v>0</v>
      </c>
      <c r="AR94" s="143" t="s">
        <v>1425</v>
      </c>
      <c r="AT94" s="143" t="s">
        <v>277</v>
      </c>
      <c r="AU94" s="143" t="s">
        <v>82</v>
      </c>
      <c r="AY94" s="18" t="s">
        <v>166</v>
      </c>
      <c r="BE94" s="144">
        <f t="shared" si="4"/>
        <v>0</v>
      </c>
      <c r="BF94" s="144">
        <f t="shared" si="5"/>
        <v>0</v>
      </c>
      <c r="BG94" s="144">
        <f t="shared" si="6"/>
        <v>0</v>
      </c>
      <c r="BH94" s="144">
        <f t="shared" si="7"/>
        <v>0</v>
      </c>
      <c r="BI94" s="144">
        <f t="shared" si="8"/>
        <v>0</v>
      </c>
      <c r="BJ94" s="18" t="s">
        <v>80</v>
      </c>
      <c r="BK94" s="144">
        <f t="shared" si="9"/>
        <v>0</v>
      </c>
      <c r="BL94" s="18" t="s">
        <v>790</v>
      </c>
      <c r="BM94" s="143" t="s">
        <v>3863</v>
      </c>
    </row>
    <row r="95" spans="2:65" s="1" customFormat="1" ht="16.5" customHeight="1">
      <c r="B95" s="33"/>
      <c r="C95" s="170" t="s">
        <v>246</v>
      </c>
      <c r="D95" s="170" t="s">
        <v>277</v>
      </c>
      <c r="E95" s="171" t="s">
        <v>3864</v>
      </c>
      <c r="F95" s="172" t="s">
        <v>3865</v>
      </c>
      <c r="G95" s="173" t="s">
        <v>307</v>
      </c>
      <c r="H95" s="174">
        <v>2</v>
      </c>
      <c r="I95" s="175"/>
      <c r="J95" s="176">
        <f t="shared" si="0"/>
        <v>0</v>
      </c>
      <c r="K95" s="172" t="s">
        <v>19</v>
      </c>
      <c r="L95" s="177"/>
      <c r="M95" s="178" t="s">
        <v>19</v>
      </c>
      <c r="N95" s="179" t="s">
        <v>43</v>
      </c>
      <c r="P95" s="141">
        <f t="shared" si="1"/>
        <v>0</v>
      </c>
      <c r="Q95" s="141">
        <v>0</v>
      </c>
      <c r="R95" s="141">
        <f t="shared" si="2"/>
        <v>0</v>
      </c>
      <c r="S95" s="141">
        <v>0</v>
      </c>
      <c r="T95" s="142">
        <f t="shared" si="3"/>
        <v>0</v>
      </c>
      <c r="AR95" s="143" t="s">
        <v>1425</v>
      </c>
      <c r="AT95" s="143" t="s">
        <v>277</v>
      </c>
      <c r="AU95" s="143" t="s">
        <v>82</v>
      </c>
      <c r="AY95" s="18" t="s">
        <v>166</v>
      </c>
      <c r="BE95" s="144">
        <f t="shared" si="4"/>
        <v>0</v>
      </c>
      <c r="BF95" s="144">
        <f t="shared" si="5"/>
        <v>0</v>
      </c>
      <c r="BG95" s="144">
        <f t="shared" si="6"/>
        <v>0</v>
      </c>
      <c r="BH95" s="144">
        <f t="shared" si="7"/>
        <v>0</v>
      </c>
      <c r="BI95" s="144">
        <f t="shared" si="8"/>
        <v>0</v>
      </c>
      <c r="BJ95" s="18" t="s">
        <v>80</v>
      </c>
      <c r="BK95" s="144">
        <f t="shared" si="9"/>
        <v>0</v>
      </c>
      <c r="BL95" s="18" t="s">
        <v>790</v>
      </c>
      <c r="BM95" s="143" t="s">
        <v>3866</v>
      </c>
    </row>
    <row r="96" spans="2:65" s="11" customFormat="1" ht="22.9" customHeight="1">
      <c r="B96" s="120"/>
      <c r="D96" s="121" t="s">
        <v>71</v>
      </c>
      <c r="E96" s="130" t="s">
        <v>3867</v>
      </c>
      <c r="F96" s="130" t="s">
        <v>3868</v>
      </c>
      <c r="I96" s="123"/>
      <c r="J96" s="131">
        <f>BK96</f>
        <v>0</v>
      </c>
      <c r="L96" s="120"/>
      <c r="M96" s="125"/>
      <c r="P96" s="126">
        <f>SUM(P97:P101)</f>
        <v>0</v>
      </c>
      <c r="R96" s="126">
        <f>SUM(R97:R101)</f>
        <v>1.32E-3</v>
      </c>
      <c r="T96" s="127">
        <f>SUM(T97:T101)</f>
        <v>0</v>
      </c>
      <c r="AR96" s="121" t="s">
        <v>185</v>
      </c>
      <c r="AT96" s="128" t="s">
        <v>71</v>
      </c>
      <c r="AU96" s="128" t="s">
        <v>80</v>
      </c>
      <c r="AY96" s="121" t="s">
        <v>166</v>
      </c>
      <c r="BK96" s="129">
        <f>SUM(BK97:BK101)</f>
        <v>0</v>
      </c>
    </row>
    <row r="97" spans="2:65" s="1" customFormat="1" ht="16.5" customHeight="1">
      <c r="B97" s="33"/>
      <c r="C97" s="132" t="s">
        <v>253</v>
      </c>
      <c r="D97" s="132" t="s">
        <v>168</v>
      </c>
      <c r="E97" s="133" t="s">
        <v>3869</v>
      </c>
      <c r="F97" s="134" t="s">
        <v>3870</v>
      </c>
      <c r="G97" s="135" t="s">
        <v>3871</v>
      </c>
      <c r="H97" s="136">
        <v>0.15</v>
      </c>
      <c r="I97" s="137"/>
      <c r="J97" s="138">
        <f>ROUND(I97*H97,2)</f>
        <v>0</v>
      </c>
      <c r="K97" s="134" t="s">
        <v>19</v>
      </c>
      <c r="L97" s="33"/>
      <c r="M97" s="139" t="s">
        <v>19</v>
      </c>
      <c r="N97" s="140" t="s">
        <v>43</v>
      </c>
      <c r="P97" s="141">
        <f>O97*H97</f>
        <v>0</v>
      </c>
      <c r="Q97" s="141">
        <v>8.8000000000000005E-3</v>
      </c>
      <c r="R97" s="141">
        <f>Q97*H97</f>
        <v>1.32E-3</v>
      </c>
      <c r="S97" s="141">
        <v>0</v>
      </c>
      <c r="T97" s="142">
        <f>S97*H97</f>
        <v>0</v>
      </c>
      <c r="AR97" s="143" t="s">
        <v>790</v>
      </c>
      <c r="AT97" s="143" t="s">
        <v>168</v>
      </c>
      <c r="AU97" s="143" t="s">
        <v>82</v>
      </c>
      <c r="AY97" s="18" t="s">
        <v>166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80</v>
      </c>
      <c r="BK97" s="144">
        <f>ROUND(I97*H97,2)</f>
        <v>0</v>
      </c>
      <c r="BL97" s="18" t="s">
        <v>790</v>
      </c>
      <c r="BM97" s="143" t="s">
        <v>3872</v>
      </c>
    </row>
    <row r="98" spans="2:65" s="1" customFormat="1" ht="16.5" customHeight="1">
      <c r="B98" s="33"/>
      <c r="C98" s="132" t="s">
        <v>8</v>
      </c>
      <c r="D98" s="132" t="s">
        <v>168</v>
      </c>
      <c r="E98" s="133" t="s">
        <v>3873</v>
      </c>
      <c r="F98" s="134" t="s">
        <v>3874</v>
      </c>
      <c r="G98" s="135" t="s">
        <v>458</v>
      </c>
      <c r="H98" s="136">
        <v>330</v>
      </c>
      <c r="I98" s="137"/>
      <c r="J98" s="138">
        <f>ROUND(I98*H98,2)</f>
        <v>0</v>
      </c>
      <c r="K98" s="134" t="s">
        <v>19</v>
      </c>
      <c r="L98" s="33"/>
      <c r="M98" s="139" t="s">
        <v>19</v>
      </c>
      <c r="N98" s="140" t="s">
        <v>43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790</v>
      </c>
      <c r="AT98" s="143" t="s">
        <v>168</v>
      </c>
      <c r="AU98" s="143" t="s">
        <v>82</v>
      </c>
      <c r="AY98" s="18" t="s">
        <v>166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80</v>
      </c>
      <c r="BK98" s="144">
        <f>ROUND(I98*H98,2)</f>
        <v>0</v>
      </c>
      <c r="BL98" s="18" t="s">
        <v>790</v>
      </c>
      <c r="BM98" s="143" t="s">
        <v>3875</v>
      </c>
    </row>
    <row r="99" spans="2:65" s="1" customFormat="1" ht="16.5" customHeight="1">
      <c r="B99" s="33"/>
      <c r="C99" s="132" t="s">
        <v>263</v>
      </c>
      <c r="D99" s="132" t="s">
        <v>168</v>
      </c>
      <c r="E99" s="133" t="s">
        <v>3876</v>
      </c>
      <c r="F99" s="134" t="s">
        <v>3877</v>
      </c>
      <c r="G99" s="135" t="s">
        <v>458</v>
      </c>
      <c r="H99" s="136">
        <v>330</v>
      </c>
      <c r="I99" s="137"/>
      <c r="J99" s="138">
        <f>ROUND(I99*H99,2)</f>
        <v>0</v>
      </c>
      <c r="K99" s="134" t="s">
        <v>19</v>
      </c>
      <c r="L99" s="33"/>
      <c r="M99" s="139" t="s">
        <v>19</v>
      </c>
      <c r="N99" s="140" t="s">
        <v>43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790</v>
      </c>
      <c r="AT99" s="143" t="s">
        <v>168</v>
      </c>
      <c r="AU99" s="143" t="s">
        <v>82</v>
      </c>
      <c r="AY99" s="18" t="s">
        <v>166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80</v>
      </c>
      <c r="BK99" s="144">
        <f>ROUND(I99*H99,2)</f>
        <v>0</v>
      </c>
      <c r="BL99" s="18" t="s">
        <v>790</v>
      </c>
      <c r="BM99" s="143" t="s">
        <v>3878</v>
      </c>
    </row>
    <row r="100" spans="2:65" s="1" customFormat="1" ht="21.75" customHeight="1">
      <c r="B100" s="33"/>
      <c r="C100" s="132" t="s">
        <v>270</v>
      </c>
      <c r="D100" s="132" t="s">
        <v>168</v>
      </c>
      <c r="E100" s="133" t="s">
        <v>3879</v>
      </c>
      <c r="F100" s="134" t="s">
        <v>3880</v>
      </c>
      <c r="G100" s="135" t="s">
        <v>197</v>
      </c>
      <c r="H100" s="136">
        <v>0.5</v>
      </c>
      <c r="I100" s="137"/>
      <c r="J100" s="138">
        <f>ROUND(I100*H100,2)</f>
        <v>0</v>
      </c>
      <c r="K100" s="134" t="s">
        <v>19</v>
      </c>
      <c r="L100" s="33"/>
      <c r="M100" s="139" t="s">
        <v>19</v>
      </c>
      <c r="N100" s="140" t="s">
        <v>43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790</v>
      </c>
      <c r="AT100" s="143" t="s">
        <v>168</v>
      </c>
      <c r="AU100" s="143" t="s">
        <v>82</v>
      </c>
      <c r="AY100" s="18" t="s">
        <v>166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80</v>
      </c>
      <c r="BK100" s="144">
        <f>ROUND(I100*H100,2)</f>
        <v>0</v>
      </c>
      <c r="BL100" s="18" t="s">
        <v>790</v>
      </c>
      <c r="BM100" s="143" t="s">
        <v>3881</v>
      </c>
    </row>
    <row r="101" spans="2:65" s="1" customFormat="1" ht="16.5" customHeight="1">
      <c r="B101" s="33"/>
      <c r="C101" s="132" t="s">
        <v>276</v>
      </c>
      <c r="D101" s="132" t="s">
        <v>168</v>
      </c>
      <c r="E101" s="133" t="s">
        <v>3882</v>
      </c>
      <c r="F101" s="134" t="s">
        <v>3883</v>
      </c>
      <c r="G101" s="135" t="s">
        <v>188</v>
      </c>
      <c r="H101" s="136">
        <v>80</v>
      </c>
      <c r="I101" s="137"/>
      <c r="J101" s="138">
        <f>ROUND(I101*H101,2)</f>
        <v>0</v>
      </c>
      <c r="K101" s="134" t="s">
        <v>19</v>
      </c>
      <c r="L101" s="33"/>
      <c r="M101" s="139" t="s">
        <v>19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790</v>
      </c>
      <c r="AT101" s="143" t="s">
        <v>168</v>
      </c>
      <c r="AU101" s="143" t="s">
        <v>82</v>
      </c>
      <c r="AY101" s="18" t="s">
        <v>166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80</v>
      </c>
      <c r="BK101" s="144">
        <f>ROUND(I101*H101,2)</f>
        <v>0</v>
      </c>
      <c r="BL101" s="18" t="s">
        <v>790</v>
      </c>
      <c r="BM101" s="143" t="s">
        <v>3884</v>
      </c>
    </row>
    <row r="102" spans="2:65" s="11" customFormat="1" ht="25.9" customHeight="1">
      <c r="B102" s="120"/>
      <c r="D102" s="121" t="s">
        <v>71</v>
      </c>
      <c r="E102" s="122" t="s">
        <v>3885</v>
      </c>
      <c r="F102" s="122" t="s">
        <v>3886</v>
      </c>
      <c r="I102" s="123"/>
      <c r="J102" s="124">
        <f>BK102</f>
        <v>0</v>
      </c>
      <c r="L102" s="120"/>
      <c r="M102" s="125"/>
      <c r="P102" s="126">
        <f>SUM(P103:P104)</f>
        <v>0</v>
      </c>
      <c r="R102" s="126">
        <f>SUM(R103:R104)</f>
        <v>0</v>
      </c>
      <c r="T102" s="127">
        <f>SUM(T103:T104)</f>
        <v>0</v>
      </c>
      <c r="AR102" s="121" t="s">
        <v>173</v>
      </c>
      <c r="AT102" s="128" t="s">
        <v>71</v>
      </c>
      <c r="AU102" s="128" t="s">
        <v>72</v>
      </c>
      <c r="AY102" s="121" t="s">
        <v>166</v>
      </c>
      <c r="BK102" s="129">
        <f>SUM(BK103:BK104)</f>
        <v>0</v>
      </c>
    </row>
    <row r="103" spans="2:65" s="1" customFormat="1" ht="16.5" customHeight="1">
      <c r="B103" s="33"/>
      <c r="C103" s="132" t="s">
        <v>283</v>
      </c>
      <c r="D103" s="132" t="s">
        <v>168</v>
      </c>
      <c r="E103" s="133" t="s">
        <v>3887</v>
      </c>
      <c r="F103" s="134" t="s">
        <v>3888</v>
      </c>
      <c r="G103" s="135" t="s">
        <v>171</v>
      </c>
      <c r="H103" s="136">
        <v>4</v>
      </c>
      <c r="I103" s="137"/>
      <c r="J103" s="138">
        <f>ROUND(I103*H103,2)</f>
        <v>0</v>
      </c>
      <c r="K103" s="134" t="s">
        <v>19</v>
      </c>
      <c r="L103" s="33"/>
      <c r="M103" s="139" t="s">
        <v>19</v>
      </c>
      <c r="N103" s="140" t="s">
        <v>43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2444</v>
      </c>
      <c r="AT103" s="143" t="s">
        <v>168</v>
      </c>
      <c r="AU103" s="143" t="s">
        <v>80</v>
      </c>
      <c r="AY103" s="18" t="s">
        <v>166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80</v>
      </c>
      <c r="BK103" s="144">
        <f>ROUND(I103*H103,2)</f>
        <v>0</v>
      </c>
      <c r="BL103" s="18" t="s">
        <v>2444</v>
      </c>
      <c r="BM103" s="143" t="s">
        <v>3889</v>
      </c>
    </row>
    <row r="104" spans="2:65" s="1" customFormat="1" ht="16.5" customHeight="1">
      <c r="B104" s="33"/>
      <c r="C104" s="132" t="s">
        <v>289</v>
      </c>
      <c r="D104" s="132" t="s">
        <v>168</v>
      </c>
      <c r="E104" s="133" t="s">
        <v>3890</v>
      </c>
      <c r="F104" s="134" t="s">
        <v>3891</v>
      </c>
      <c r="G104" s="135" t="s">
        <v>171</v>
      </c>
      <c r="H104" s="136">
        <v>8</v>
      </c>
      <c r="I104" s="137"/>
      <c r="J104" s="138">
        <f>ROUND(I104*H104,2)</f>
        <v>0</v>
      </c>
      <c r="K104" s="134" t="s">
        <v>19</v>
      </c>
      <c r="L104" s="33"/>
      <c r="M104" s="188" t="s">
        <v>19</v>
      </c>
      <c r="N104" s="189" t="s">
        <v>43</v>
      </c>
      <c r="O104" s="190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AR104" s="143" t="s">
        <v>2444</v>
      </c>
      <c r="AT104" s="143" t="s">
        <v>168</v>
      </c>
      <c r="AU104" s="143" t="s">
        <v>80</v>
      </c>
      <c r="AY104" s="18" t="s">
        <v>166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80</v>
      </c>
      <c r="BK104" s="144">
        <f>ROUND(I104*H104,2)</f>
        <v>0</v>
      </c>
      <c r="BL104" s="18" t="s">
        <v>2444</v>
      </c>
      <c r="BM104" s="143" t="s">
        <v>3892</v>
      </c>
    </row>
    <row r="105" spans="2:65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3"/>
    </row>
  </sheetData>
  <sheetProtection algorithmName="SHA-512" hashValue="M7gJDkfCiWFF0a7ilK+R6pQCpl3sKxFmb+cI+868rU1vfjrW+laPbu1HLlYvcncsjzGKX9yKTFqhohxWEJaRHw==" saltValue="lAL9EH83AsfAWhFenSyhbPjubZdFC3XcFU/8o9IaNMc/MeqpvqYJgq11hhOx3MYxFWg57ziqEG9oAWEZ7KIjqw==" spinCount="100000" sheet="1" objects="1" scenarios="1" formatColumns="0" formatRows="0" autoFilter="0"/>
  <autoFilter ref="C82:K104" xr:uid="{00000000-0009-0000-0000-000005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1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118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POSÍLENÍ VODOVODNÍ SÍTĚ VODOJEM BUKOVNO, JIHLAVA</v>
      </c>
      <c r="F7" s="324"/>
      <c r="G7" s="324"/>
      <c r="H7" s="324"/>
      <c r="L7" s="21"/>
    </row>
    <row r="8" spans="2:46" s="1" customFormat="1" ht="12" customHeight="1">
      <c r="B8" s="33"/>
      <c r="D8" s="28" t="s">
        <v>119</v>
      </c>
      <c r="L8" s="33"/>
    </row>
    <row r="9" spans="2:46" s="1" customFormat="1" ht="16.5" customHeight="1">
      <c r="B9" s="33"/>
      <c r="E9" s="287" t="s">
        <v>3893</v>
      </c>
      <c r="F9" s="325"/>
      <c r="G9" s="325"/>
      <c r="H9" s="32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6. 5. 2024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6" t="str">
        <f>'Rekapitulace stavby'!E14</f>
        <v>Vyplň údaj</v>
      </c>
      <c r="F18" s="293"/>
      <c r="G18" s="293"/>
      <c r="H18" s="293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35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92"/>
      <c r="E27" s="298" t="s">
        <v>3894</v>
      </c>
      <c r="F27" s="298"/>
      <c r="G27" s="298"/>
      <c r="H27" s="298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38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4">
        <f>ROUND((SUM(BE85:BE310)),  2)</f>
        <v>0</v>
      </c>
      <c r="I33" s="94">
        <v>0.21</v>
      </c>
      <c r="J33" s="84">
        <f>ROUND(((SUM(BE85:BE310))*I33),  2)</f>
        <v>0</v>
      </c>
      <c r="L33" s="33"/>
    </row>
    <row r="34" spans="2:12" s="1" customFormat="1" ht="14.45" customHeight="1">
      <c r="B34" s="33"/>
      <c r="E34" s="28" t="s">
        <v>44</v>
      </c>
      <c r="F34" s="84">
        <f>ROUND((SUM(BF85:BF310)),  2)</f>
        <v>0</v>
      </c>
      <c r="I34" s="94">
        <v>0.12</v>
      </c>
      <c r="J34" s="84">
        <f>ROUND(((SUM(BF85:BF310))*I34),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4">
        <f>ROUND((SUM(BG85:BG310)),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4">
        <f>ROUND((SUM(BH85:BH310)),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ROUND((SUM(BI85:BI310)),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48</v>
      </c>
      <c r="E39" s="55"/>
      <c r="F39" s="55"/>
      <c r="G39" s="97" t="s">
        <v>49</v>
      </c>
      <c r="H39" s="98" t="s">
        <v>50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122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3" t="str">
        <f>E7</f>
        <v>POSÍLENÍ VODOVODNÍ SÍTĚ VODOJEM BUKOVNO, JIHLAVA</v>
      </c>
      <c r="F48" s="324"/>
      <c r="G48" s="324"/>
      <c r="H48" s="324"/>
      <c r="L48" s="33"/>
    </row>
    <row r="49" spans="2:47" s="1" customFormat="1" ht="12" customHeight="1">
      <c r="B49" s="33"/>
      <c r="C49" s="28" t="s">
        <v>119</v>
      </c>
      <c r="L49" s="33"/>
    </row>
    <row r="50" spans="2:47" s="1" customFormat="1" ht="16.5" customHeight="1">
      <c r="B50" s="33"/>
      <c r="E50" s="287" t="str">
        <f>E9</f>
        <v>SO 06 - Přívod ze SZ větve vodovodu</v>
      </c>
      <c r="F50" s="325"/>
      <c r="G50" s="325"/>
      <c r="H50" s="32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Bukovno, Jihlava</v>
      </c>
      <c r="I52" s="28" t="s">
        <v>23</v>
      </c>
      <c r="J52" s="50" t="str">
        <f>IF(J12="","",J12)</f>
        <v>6. 5. 2024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25</v>
      </c>
      <c r="F54" s="26" t="str">
        <f>E15</f>
        <v>Statutární město Jihlava</v>
      </c>
      <c r="I54" s="28" t="s">
        <v>31</v>
      </c>
      <c r="J54" s="31" t="str">
        <f>E21</f>
        <v>Vodohospodářský rozvoj a výstavba, a.s.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M. Morská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123</v>
      </c>
      <c r="D57" s="95"/>
      <c r="E57" s="95"/>
      <c r="F57" s="95"/>
      <c r="G57" s="95"/>
      <c r="H57" s="95"/>
      <c r="I57" s="95"/>
      <c r="J57" s="102" t="s">
        <v>124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70</v>
      </c>
      <c r="J59" s="64">
        <f>J85</f>
        <v>0</v>
      </c>
      <c r="L59" s="33"/>
      <c r="AU59" s="18" t="s">
        <v>125</v>
      </c>
    </row>
    <row r="60" spans="2:47" s="8" customFormat="1" ht="24.95" customHeight="1">
      <c r="B60" s="104"/>
      <c r="D60" s="105" t="s">
        <v>126</v>
      </c>
      <c r="E60" s="106"/>
      <c r="F60" s="106"/>
      <c r="G60" s="106"/>
      <c r="H60" s="106"/>
      <c r="I60" s="106"/>
      <c r="J60" s="107">
        <f>J86</f>
        <v>0</v>
      </c>
      <c r="L60" s="104"/>
    </row>
    <row r="61" spans="2:47" s="9" customFormat="1" ht="19.899999999999999" customHeight="1">
      <c r="B61" s="108"/>
      <c r="D61" s="109" t="s">
        <v>127</v>
      </c>
      <c r="E61" s="110"/>
      <c r="F61" s="110"/>
      <c r="G61" s="110"/>
      <c r="H61" s="110"/>
      <c r="I61" s="110"/>
      <c r="J61" s="111">
        <f>J87</f>
        <v>0</v>
      </c>
      <c r="L61" s="108"/>
    </row>
    <row r="62" spans="2:47" s="9" customFormat="1" ht="19.899999999999999" customHeight="1">
      <c r="B62" s="108"/>
      <c r="D62" s="109" t="s">
        <v>130</v>
      </c>
      <c r="E62" s="110"/>
      <c r="F62" s="110"/>
      <c r="G62" s="110"/>
      <c r="H62" s="110"/>
      <c r="I62" s="110"/>
      <c r="J62" s="111">
        <f>J187</f>
        <v>0</v>
      </c>
      <c r="L62" s="108"/>
    </row>
    <row r="63" spans="2:47" s="9" customFormat="1" ht="19.899999999999999" customHeight="1">
      <c r="B63" s="108"/>
      <c r="D63" s="109" t="s">
        <v>133</v>
      </c>
      <c r="E63" s="110"/>
      <c r="F63" s="110"/>
      <c r="G63" s="110"/>
      <c r="H63" s="110"/>
      <c r="I63" s="110"/>
      <c r="J63" s="111">
        <f>J195</f>
        <v>0</v>
      </c>
      <c r="L63" s="108"/>
    </row>
    <row r="64" spans="2:47" s="9" customFormat="1" ht="19.899999999999999" customHeight="1">
      <c r="B64" s="108"/>
      <c r="D64" s="109" t="s">
        <v>2490</v>
      </c>
      <c r="E64" s="110"/>
      <c r="F64" s="110"/>
      <c r="G64" s="110"/>
      <c r="H64" s="110"/>
      <c r="I64" s="110"/>
      <c r="J64" s="111">
        <f>J299</f>
        <v>0</v>
      </c>
      <c r="L64" s="108"/>
    </row>
    <row r="65" spans="2:12" s="9" customFormat="1" ht="19.899999999999999" customHeight="1">
      <c r="B65" s="108"/>
      <c r="D65" s="109" t="s">
        <v>136</v>
      </c>
      <c r="E65" s="110"/>
      <c r="F65" s="110"/>
      <c r="G65" s="110"/>
      <c r="H65" s="110"/>
      <c r="I65" s="110"/>
      <c r="J65" s="111">
        <f>J308</f>
        <v>0</v>
      </c>
      <c r="L65" s="108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151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23" t="str">
        <f>E7</f>
        <v>POSÍLENÍ VODOVODNÍ SÍTĚ VODOJEM BUKOVNO, JIHLAVA</v>
      </c>
      <c r="F75" s="324"/>
      <c r="G75" s="324"/>
      <c r="H75" s="324"/>
      <c r="L75" s="33"/>
    </row>
    <row r="76" spans="2:12" s="1" customFormat="1" ht="12" customHeight="1">
      <c r="B76" s="33"/>
      <c r="C76" s="28" t="s">
        <v>119</v>
      </c>
      <c r="L76" s="33"/>
    </row>
    <row r="77" spans="2:12" s="1" customFormat="1" ht="16.5" customHeight="1">
      <c r="B77" s="33"/>
      <c r="E77" s="287" t="str">
        <f>E9</f>
        <v>SO 06 - Přívod ze SZ větve vodovodu</v>
      </c>
      <c r="F77" s="325"/>
      <c r="G77" s="325"/>
      <c r="H77" s="325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>Bukovno, Jihlava</v>
      </c>
      <c r="I79" s="28" t="s">
        <v>23</v>
      </c>
      <c r="J79" s="50" t="str">
        <f>IF(J12="","",J12)</f>
        <v>6. 5. 2024</v>
      </c>
      <c r="L79" s="33"/>
    </row>
    <row r="80" spans="2:12" s="1" customFormat="1" ht="6.95" customHeight="1">
      <c r="B80" s="33"/>
      <c r="L80" s="33"/>
    </row>
    <row r="81" spans="2:65" s="1" customFormat="1" ht="25.7" customHeight="1">
      <c r="B81" s="33"/>
      <c r="C81" s="28" t="s">
        <v>25</v>
      </c>
      <c r="F81" s="26" t="str">
        <f>E15</f>
        <v>Statutární město Jihlava</v>
      </c>
      <c r="I81" s="28" t="s">
        <v>31</v>
      </c>
      <c r="J81" s="31" t="str">
        <f>E21</f>
        <v>Vodohospodářský rozvoj a výstavba, a.s.</v>
      </c>
      <c r="L81" s="33"/>
    </row>
    <row r="82" spans="2:65" s="1" customFormat="1" ht="15.2" customHeight="1">
      <c r="B82" s="33"/>
      <c r="C82" s="28" t="s">
        <v>29</v>
      </c>
      <c r="F82" s="26" t="str">
        <f>IF(E18="","",E18)</f>
        <v>Vyplň údaj</v>
      </c>
      <c r="I82" s="28" t="s">
        <v>34</v>
      </c>
      <c r="J82" s="31" t="str">
        <f>E24</f>
        <v>M. Morská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12"/>
      <c r="C84" s="113" t="s">
        <v>152</v>
      </c>
      <c r="D84" s="114" t="s">
        <v>57</v>
      </c>
      <c r="E84" s="114" t="s">
        <v>53</v>
      </c>
      <c r="F84" s="114" t="s">
        <v>54</v>
      </c>
      <c r="G84" s="114" t="s">
        <v>153</v>
      </c>
      <c r="H84" s="114" t="s">
        <v>154</v>
      </c>
      <c r="I84" s="114" t="s">
        <v>155</v>
      </c>
      <c r="J84" s="114" t="s">
        <v>124</v>
      </c>
      <c r="K84" s="115" t="s">
        <v>156</v>
      </c>
      <c r="L84" s="112"/>
      <c r="M84" s="57" t="s">
        <v>19</v>
      </c>
      <c r="N84" s="58" t="s">
        <v>42</v>
      </c>
      <c r="O84" s="58" t="s">
        <v>157</v>
      </c>
      <c r="P84" s="58" t="s">
        <v>158</v>
      </c>
      <c r="Q84" s="58" t="s">
        <v>159</v>
      </c>
      <c r="R84" s="58" t="s">
        <v>160</v>
      </c>
      <c r="S84" s="58" t="s">
        <v>161</v>
      </c>
      <c r="T84" s="59" t="s">
        <v>162</v>
      </c>
    </row>
    <row r="85" spans="2:65" s="1" customFormat="1" ht="22.9" customHeight="1">
      <c r="B85" s="33"/>
      <c r="C85" s="62" t="s">
        <v>163</v>
      </c>
      <c r="J85" s="116">
        <f>BK85</f>
        <v>0</v>
      </c>
      <c r="L85" s="33"/>
      <c r="M85" s="60"/>
      <c r="N85" s="51"/>
      <c r="O85" s="51"/>
      <c r="P85" s="117">
        <f>P86</f>
        <v>0</v>
      </c>
      <c r="Q85" s="51"/>
      <c r="R85" s="117">
        <f>R86</f>
        <v>315.48631899999998</v>
      </c>
      <c r="S85" s="51"/>
      <c r="T85" s="118">
        <f>T86</f>
        <v>0</v>
      </c>
      <c r="AT85" s="18" t="s">
        <v>71</v>
      </c>
      <c r="AU85" s="18" t="s">
        <v>125</v>
      </c>
      <c r="BK85" s="119">
        <f>BK86</f>
        <v>0</v>
      </c>
    </row>
    <row r="86" spans="2:65" s="11" customFormat="1" ht="25.9" customHeight="1">
      <c r="B86" s="120"/>
      <c r="D86" s="121" t="s">
        <v>71</v>
      </c>
      <c r="E86" s="122" t="s">
        <v>164</v>
      </c>
      <c r="F86" s="122" t="s">
        <v>165</v>
      </c>
      <c r="I86" s="123"/>
      <c r="J86" s="124">
        <f>BK86</f>
        <v>0</v>
      </c>
      <c r="L86" s="120"/>
      <c r="M86" s="125"/>
      <c r="P86" s="126">
        <f>P87+P187+P195+P299+P308</f>
        <v>0</v>
      </c>
      <c r="R86" s="126">
        <f>R87+R187+R195+R299+R308</f>
        <v>315.48631899999998</v>
      </c>
      <c r="T86" s="127">
        <f>T87+T187+T195+T299+T308</f>
        <v>0</v>
      </c>
      <c r="AR86" s="121" t="s">
        <v>80</v>
      </c>
      <c r="AT86" s="128" t="s">
        <v>71</v>
      </c>
      <c r="AU86" s="128" t="s">
        <v>72</v>
      </c>
      <c r="AY86" s="121" t="s">
        <v>166</v>
      </c>
      <c r="BK86" s="129">
        <f>BK87+BK187+BK195+BK299+BK308</f>
        <v>0</v>
      </c>
    </row>
    <row r="87" spans="2:65" s="11" customFormat="1" ht="22.9" customHeight="1">
      <c r="B87" s="120"/>
      <c r="D87" s="121" t="s">
        <v>71</v>
      </c>
      <c r="E87" s="130" t="s">
        <v>80</v>
      </c>
      <c r="F87" s="130" t="s">
        <v>167</v>
      </c>
      <c r="I87" s="123"/>
      <c r="J87" s="131">
        <f>BK87</f>
        <v>0</v>
      </c>
      <c r="L87" s="120"/>
      <c r="M87" s="125"/>
      <c r="P87" s="126">
        <f>SUM(P88:P186)</f>
        <v>0</v>
      </c>
      <c r="R87" s="126">
        <f>SUM(R88:R186)</f>
        <v>294.69873000000001</v>
      </c>
      <c r="T87" s="127">
        <f>SUM(T88:T186)</f>
        <v>0</v>
      </c>
      <c r="AR87" s="121" t="s">
        <v>80</v>
      </c>
      <c r="AT87" s="128" t="s">
        <v>71</v>
      </c>
      <c r="AU87" s="128" t="s">
        <v>80</v>
      </c>
      <c r="AY87" s="121" t="s">
        <v>166</v>
      </c>
      <c r="BK87" s="129">
        <f>SUM(BK88:BK186)</f>
        <v>0</v>
      </c>
    </row>
    <row r="88" spans="2:65" s="1" customFormat="1" ht="24.2" customHeight="1">
      <c r="B88" s="33"/>
      <c r="C88" s="132" t="s">
        <v>80</v>
      </c>
      <c r="D88" s="132" t="s">
        <v>168</v>
      </c>
      <c r="E88" s="133" t="s">
        <v>169</v>
      </c>
      <c r="F88" s="134" t="s">
        <v>170</v>
      </c>
      <c r="G88" s="135" t="s">
        <v>171</v>
      </c>
      <c r="H88" s="136">
        <v>120</v>
      </c>
      <c r="I88" s="137"/>
      <c r="J88" s="138">
        <f>ROUND(I88*H88,2)</f>
        <v>0</v>
      </c>
      <c r="K88" s="134" t="s">
        <v>172</v>
      </c>
      <c r="L88" s="33"/>
      <c r="M88" s="139" t="s">
        <v>19</v>
      </c>
      <c r="N88" s="140" t="s">
        <v>43</v>
      </c>
      <c r="P88" s="141">
        <f>O88*H88</f>
        <v>0</v>
      </c>
      <c r="Q88" s="141">
        <v>3.0000000000000001E-5</v>
      </c>
      <c r="R88" s="141">
        <f>Q88*H88</f>
        <v>3.5999999999999999E-3</v>
      </c>
      <c r="S88" s="141">
        <v>0</v>
      </c>
      <c r="T88" s="142">
        <f>S88*H88</f>
        <v>0</v>
      </c>
      <c r="AR88" s="143" t="s">
        <v>173</v>
      </c>
      <c r="AT88" s="143" t="s">
        <v>168</v>
      </c>
      <c r="AU88" s="143" t="s">
        <v>82</v>
      </c>
      <c r="AY88" s="18" t="s">
        <v>166</v>
      </c>
      <c r="BE88" s="144">
        <f>IF(N88="základní",J88,0)</f>
        <v>0</v>
      </c>
      <c r="BF88" s="144">
        <f>IF(N88="snížená",J88,0)</f>
        <v>0</v>
      </c>
      <c r="BG88" s="144">
        <f>IF(N88="zákl. přenesená",J88,0)</f>
        <v>0</v>
      </c>
      <c r="BH88" s="144">
        <f>IF(N88="sníž. přenesená",J88,0)</f>
        <v>0</v>
      </c>
      <c r="BI88" s="144">
        <f>IF(N88="nulová",J88,0)</f>
        <v>0</v>
      </c>
      <c r="BJ88" s="18" t="s">
        <v>80</v>
      </c>
      <c r="BK88" s="144">
        <f>ROUND(I88*H88,2)</f>
        <v>0</v>
      </c>
      <c r="BL88" s="18" t="s">
        <v>173</v>
      </c>
      <c r="BM88" s="143" t="s">
        <v>3895</v>
      </c>
    </row>
    <row r="89" spans="2:65" s="1" customFormat="1" ht="11.25">
      <c r="B89" s="33"/>
      <c r="D89" s="145" t="s">
        <v>175</v>
      </c>
      <c r="F89" s="146" t="s">
        <v>176</v>
      </c>
      <c r="I89" s="147"/>
      <c r="L89" s="33"/>
      <c r="M89" s="148"/>
      <c r="T89" s="54"/>
      <c r="AT89" s="18" t="s">
        <v>175</v>
      </c>
      <c r="AU89" s="18" t="s">
        <v>82</v>
      </c>
    </row>
    <row r="90" spans="2:65" s="12" customFormat="1" ht="11.25">
      <c r="B90" s="149"/>
      <c r="D90" s="150" t="s">
        <v>177</v>
      </c>
      <c r="E90" s="151" t="s">
        <v>19</v>
      </c>
      <c r="F90" s="152" t="s">
        <v>3896</v>
      </c>
      <c r="H90" s="151" t="s">
        <v>19</v>
      </c>
      <c r="I90" s="153"/>
      <c r="L90" s="149"/>
      <c r="M90" s="154"/>
      <c r="T90" s="155"/>
      <c r="AT90" s="151" t="s">
        <v>177</v>
      </c>
      <c r="AU90" s="151" t="s">
        <v>82</v>
      </c>
      <c r="AV90" s="12" t="s">
        <v>80</v>
      </c>
      <c r="AW90" s="12" t="s">
        <v>33</v>
      </c>
      <c r="AX90" s="12" t="s">
        <v>72</v>
      </c>
      <c r="AY90" s="151" t="s">
        <v>166</v>
      </c>
    </row>
    <row r="91" spans="2:65" s="13" customFormat="1" ht="11.25">
      <c r="B91" s="156"/>
      <c r="D91" s="150" t="s">
        <v>177</v>
      </c>
      <c r="E91" s="157" t="s">
        <v>19</v>
      </c>
      <c r="F91" s="158" t="s">
        <v>3897</v>
      </c>
      <c r="H91" s="159">
        <v>120</v>
      </c>
      <c r="I91" s="160"/>
      <c r="L91" s="156"/>
      <c r="M91" s="161"/>
      <c r="T91" s="162"/>
      <c r="AT91" s="157" t="s">
        <v>177</v>
      </c>
      <c r="AU91" s="157" t="s">
        <v>82</v>
      </c>
      <c r="AV91" s="13" t="s">
        <v>82</v>
      </c>
      <c r="AW91" s="13" t="s">
        <v>33</v>
      </c>
      <c r="AX91" s="13" t="s">
        <v>80</v>
      </c>
      <c r="AY91" s="157" t="s">
        <v>166</v>
      </c>
    </row>
    <row r="92" spans="2:65" s="1" customFormat="1" ht="37.9" customHeight="1">
      <c r="B92" s="33"/>
      <c r="C92" s="132" t="s">
        <v>82</v>
      </c>
      <c r="D92" s="132" t="s">
        <v>168</v>
      </c>
      <c r="E92" s="133" t="s">
        <v>180</v>
      </c>
      <c r="F92" s="134" t="s">
        <v>181</v>
      </c>
      <c r="G92" s="135" t="s">
        <v>182</v>
      </c>
      <c r="H92" s="136">
        <v>5</v>
      </c>
      <c r="I92" s="137"/>
      <c r="J92" s="138">
        <f>ROUND(I92*H92,2)</f>
        <v>0</v>
      </c>
      <c r="K92" s="134" t="s">
        <v>172</v>
      </c>
      <c r="L92" s="33"/>
      <c r="M92" s="139" t="s">
        <v>19</v>
      </c>
      <c r="N92" s="140" t="s">
        <v>43</v>
      </c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143" t="s">
        <v>173</v>
      </c>
      <c r="AT92" s="143" t="s">
        <v>168</v>
      </c>
      <c r="AU92" s="143" t="s">
        <v>82</v>
      </c>
      <c r="AY92" s="18" t="s">
        <v>166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80</v>
      </c>
      <c r="BK92" s="144">
        <f>ROUND(I92*H92,2)</f>
        <v>0</v>
      </c>
      <c r="BL92" s="18" t="s">
        <v>173</v>
      </c>
      <c r="BM92" s="143" t="s">
        <v>3898</v>
      </c>
    </row>
    <row r="93" spans="2:65" s="1" customFormat="1" ht="11.25">
      <c r="B93" s="33"/>
      <c r="D93" s="145" t="s">
        <v>175</v>
      </c>
      <c r="F93" s="146" t="s">
        <v>184</v>
      </c>
      <c r="I93" s="147"/>
      <c r="L93" s="33"/>
      <c r="M93" s="148"/>
      <c r="T93" s="54"/>
      <c r="AT93" s="18" t="s">
        <v>175</v>
      </c>
      <c r="AU93" s="18" t="s">
        <v>82</v>
      </c>
    </row>
    <row r="94" spans="2:65" s="1" customFormat="1" ht="33" customHeight="1">
      <c r="B94" s="33"/>
      <c r="C94" s="132" t="s">
        <v>185</v>
      </c>
      <c r="D94" s="132" t="s">
        <v>168</v>
      </c>
      <c r="E94" s="133" t="s">
        <v>3899</v>
      </c>
      <c r="F94" s="134" t="s">
        <v>3900</v>
      </c>
      <c r="G94" s="135" t="s">
        <v>188</v>
      </c>
      <c r="H94" s="136">
        <v>179.55</v>
      </c>
      <c r="I94" s="137"/>
      <c r="J94" s="138">
        <f>ROUND(I94*H94,2)</f>
        <v>0</v>
      </c>
      <c r="K94" s="134" t="s">
        <v>172</v>
      </c>
      <c r="L94" s="33"/>
      <c r="M94" s="139" t="s">
        <v>19</v>
      </c>
      <c r="N94" s="140" t="s">
        <v>43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173</v>
      </c>
      <c r="AT94" s="143" t="s">
        <v>168</v>
      </c>
      <c r="AU94" s="143" t="s">
        <v>82</v>
      </c>
      <c r="AY94" s="18" t="s">
        <v>166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80</v>
      </c>
      <c r="BK94" s="144">
        <f>ROUND(I94*H94,2)</f>
        <v>0</v>
      </c>
      <c r="BL94" s="18" t="s">
        <v>173</v>
      </c>
      <c r="BM94" s="143" t="s">
        <v>3901</v>
      </c>
    </row>
    <row r="95" spans="2:65" s="1" customFormat="1" ht="11.25">
      <c r="B95" s="33"/>
      <c r="D95" s="145" t="s">
        <v>175</v>
      </c>
      <c r="F95" s="146" t="s">
        <v>3902</v>
      </c>
      <c r="I95" s="147"/>
      <c r="L95" s="33"/>
      <c r="M95" s="148"/>
      <c r="T95" s="54"/>
      <c r="AT95" s="18" t="s">
        <v>175</v>
      </c>
      <c r="AU95" s="18" t="s">
        <v>82</v>
      </c>
    </row>
    <row r="96" spans="2:65" s="12" customFormat="1" ht="11.25">
      <c r="B96" s="149"/>
      <c r="D96" s="150" t="s">
        <v>177</v>
      </c>
      <c r="E96" s="151" t="s">
        <v>19</v>
      </c>
      <c r="F96" s="152" t="s">
        <v>2499</v>
      </c>
      <c r="H96" s="151" t="s">
        <v>19</v>
      </c>
      <c r="I96" s="153"/>
      <c r="L96" s="149"/>
      <c r="M96" s="154"/>
      <c r="T96" s="155"/>
      <c r="AT96" s="151" t="s">
        <v>177</v>
      </c>
      <c r="AU96" s="151" t="s">
        <v>82</v>
      </c>
      <c r="AV96" s="12" t="s">
        <v>80</v>
      </c>
      <c r="AW96" s="12" t="s">
        <v>33</v>
      </c>
      <c r="AX96" s="12" t="s">
        <v>72</v>
      </c>
      <c r="AY96" s="151" t="s">
        <v>166</v>
      </c>
    </row>
    <row r="97" spans="2:65" s="13" customFormat="1" ht="11.25">
      <c r="B97" s="156"/>
      <c r="D97" s="150" t="s">
        <v>177</v>
      </c>
      <c r="E97" s="157" t="s">
        <v>19</v>
      </c>
      <c r="F97" s="158" t="s">
        <v>3903</v>
      </c>
      <c r="H97" s="159">
        <v>179.55</v>
      </c>
      <c r="I97" s="160"/>
      <c r="L97" s="156"/>
      <c r="M97" s="161"/>
      <c r="T97" s="162"/>
      <c r="AT97" s="157" t="s">
        <v>177</v>
      </c>
      <c r="AU97" s="157" t="s">
        <v>82</v>
      </c>
      <c r="AV97" s="13" t="s">
        <v>82</v>
      </c>
      <c r="AW97" s="13" t="s">
        <v>33</v>
      </c>
      <c r="AX97" s="13" t="s">
        <v>80</v>
      </c>
      <c r="AY97" s="157" t="s">
        <v>166</v>
      </c>
    </row>
    <row r="98" spans="2:65" s="1" customFormat="1" ht="44.25" customHeight="1">
      <c r="B98" s="33"/>
      <c r="C98" s="132" t="s">
        <v>173</v>
      </c>
      <c r="D98" s="132" t="s">
        <v>168</v>
      </c>
      <c r="E98" s="133" t="s">
        <v>2505</v>
      </c>
      <c r="F98" s="134" t="s">
        <v>2506</v>
      </c>
      <c r="G98" s="135" t="s">
        <v>197</v>
      </c>
      <c r="H98" s="136">
        <v>18.428999999999998</v>
      </c>
      <c r="I98" s="137"/>
      <c r="J98" s="138">
        <f>ROUND(I98*H98,2)</f>
        <v>0</v>
      </c>
      <c r="K98" s="134" t="s">
        <v>172</v>
      </c>
      <c r="L98" s="33"/>
      <c r="M98" s="139" t="s">
        <v>19</v>
      </c>
      <c r="N98" s="140" t="s">
        <v>43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173</v>
      </c>
      <c r="AT98" s="143" t="s">
        <v>168</v>
      </c>
      <c r="AU98" s="143" t="s">
        <v>82</v>
      </c>
      <c r="AY98" s="18" t="s">
        <v>166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80</v>
      </c>
      <c r="BK98" s="144">
        <f>ROUND(I98*H98,2)</f>
        <v>0</v>
      </c>
      <c r="BL98" s="18" t="s">
        <v>173</v>
      </c>
      <c r="BM98" s="143" t="s">
        <v>3904</v>
      </c>
    </row>
    <row r="99" spans="2:65" s="1" customFormat="1" ht="11.25">
      <c r="B99" s="33"/>
      <c r="D99" s="145" t="s">
        <v>175</v>
      </c>
      <c r="F99" s="146" t="s">
        <v>2508</v>
      </c>
      <c r="I99" s="147"/>
      <c r="L99" s="33"/>
      <c r="M99" s="148"/>
      <c r="T99" s="54"/>
      <c r="AT99" s="18" t="s">
        <v>175</v>
      </c>
      <c r="AU99" s="18" t="s">
        <v>82</v>
      </c>
    </row>
    <row r="100" spans="2:65" s="12" customFormat="1" ht="11.25">
      <c r="B100" s="149"/>
      <c r="D100" s="150" t="s">
        <v>177</v>
      </c>
      <c r="E100" s="151" t="s">
        <v>19</v>
      </c>
      <c r="F100" s="152" t="s">
        <v>191</v>
      </c>
      <c r="H100" s="151" t="s">
        <v>19</v>
      </c>
      <c r="I100" s="153"/>
      <c r="L100" s="149"/>
      <c r="M100" s="154"/>
      <c r="T100" s="155"/>
      <c r="AT100" s="151" t="s">
        <v>177</v>
      </c>
      <c r="AU100" s="151" t="s">
        <v>82</v>
      </c>
      <c r="AV100" s="12" t="s">
        <v>80</v>
      </c>
      <c r="AW100" s="12" t="s">
        <v>33</v>
      </c>
      <c r="AX100" s="12" t="s">
        <v>72</v>
      </c>
      <c r="AY100" s="151" t="s">
        <v>166</v>
      </c>
    </row>
    <row r="101" spans="2:65" s="12" customFormat="1" ht="11.25">
      <c r="B101" s="149"/>
      <c r="D101" s="150" t="s">
        <v>177</v>
      </c>
      <c r="E101" s="151" t="s">
        <v>19</v>
      </c>
      <c r="F101" s="152" t="s">
        <v>3905</v>
      </c>
      <c r="H101" s="151" t="s">
        <v>19</v>
      </c>
      <c r="I101" s="153"/>
      <c r="L101" s="149"/>
      <c r="M101" s="154"/>
      <c r="T101" s="155"/>
      <c r="AT101" s="151" t="s">
        <v>177</v>
      </c>
      <c r="AU101" s="151" t="s">
        <v>82</v>
      </c>
      <c r="AV101" s="12" t="s">
        <v>80</v>
      </c>
      <c r="AW101" s="12" t="s">
        <v>33</v>
      </c>
      <c r="AX101" s="12" t="s">
        <v>72</v>
      </c>
      <c r="AY101" s="151" t="s">
        <v>166</v>
      </c>
    </row>
    <row r="102" spans="2:65" s="13" customFormat="1" ht="11.25">
      <c r="B102" s="156"/>
      <c r="D102" s="150" t="s">
        <v>177</v>
      </c>
      <c r="E102" s="157" t="s">
        <v>19</v>
      </c>
      <c r="F102" s="158" t="s">
        <v>3906</v>
      </c>
      <c r="H102" s="159">
        <v>18.428999999999998</v>
      </c>
      <c r="I102" s="160"/>
      <c r="L102" s="156"/>
      <c r="M102" s="161"/>
      <c r="T102" s="162"/>
      <c r="AT102" s="157" t="s">
        <v>177</v>
      </c>
      <c r="AU102" s="157" t="s">
        <v>82</v>
      </c>
      <c r="AV102" s="13" t="s">
        <v>82</v>
      </c>
      <c r="AW102" s="13" t="s">
        <v>33</v>
      </c>
      <c r="AX102" s="13" t="s">
        <v>80</v>
      </c>
      <c r="AY102" s="157" t="s">
        <v>166</v>
      </c>
    </row>
    <row r="103" spans="2:65" s="12" customFormat="1" ht="22.5">
      <c r="B103" s="149"/>
      <c r="D103" s="150" t="s">
        <v>177</v>
      </c>
      <c r="E103" s="151" t="s">
        <v>19</v>
      </c>
      <c r="F103" s="152" t="s">
        <v>2511</v>
      </c>
      <c r="H103" s="151" t="s">
        <v>19</v>
      </c>
      <c r="I103" s="153"/>
      <c r="L103" s="149"/>
      <c r="M103" s="154"/>
      <c r="T103" s="155"/>
      <c r="AT103" s="151" t="s">
        <v>177</v>
      </c>
      <c r="AU103" s="151" t="s">
        <v>82</v>
      </c>
      <c r="AV103" s="12" t="s">
        <v>80</v>
      </c>
      <c r="AW103" s="12" t="s">
        <v>33</v>
      </c>
      <c r="AX103" s="12" t="s">
        <v>72</v>
      </c>
      <c r="AY103" s="151" t="s">
        <v>166</v>
      </c>
    </row>
    <row r="104" spans="2:65" s="1" customFormat="1" ht="44.25" customHeight="1">
      <c r="B104" s="33"/>
      <c r="C104" s="132" t="s">
        <v>207</v>
      </c>
      <c r="D104" s="132" t="s">
        <v>168</v>
      </c>
      <c r="E104" s="133" t="s">
        <v>3907</v>
      </c>
      <c r="F104" s="134" t="s">
        <v>3908</v>
      </c>
      <c r="G104" s="135" t="s">
        <v>197</v>
      </c>
      <c r="H104" s="136">
        <v>350.15600000000001</v>
      </c>
      <c r="I104" s="137"/>
      <c r="J104" s="138">
        <f>ROUND(I104*H104,2)</f>
        <v>0</v>
      </c>
      <c r="K104" s="134" t="s">
        <v>172</v>
      </c>
      <c r="L104" s="33"/>
      <c r="M104" s="139" t="s">
        <v>19</v>
      </c>
      <c r="N104" s="140" t="s">
        <v>43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173</v>
      </c>
      <c r="AT104" s="143" t="s">
        <v>168</v>
      </c>
      <c r="AU104" s="143" t="s">
        <v>82</v>
      </c>
      <c r="AY104" s="18" t="s">
        <v>166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80</v>
      </c>
      <c r="BK104" s="144">
        <f>ROUND(I104*H104,2)</f>
        <v>0</v>
      </c>
      <c r="BL104" s="18" t="s">
        <v>173</v>
      </c>
      <c r="BM104" s="143" t="s">
        <v>3909</v>
      </c>
    </row>
    <row r="105" spans="2:65" s="1" customFormat="1" ht="11.25">
      <c r="B105" s="33"/>
      <c r="D105" s="145" t="s">
        <v>175</v>
      </c>
      <c r="F105" s="146" t="s">
        <v>3910</v>
      </c>
      <c r="I105" s="147"/>
      <c r="L105" s="33"/>
      <c r="M105" s="148"/>
      <c r="T105" s="54"/>
      <c r="AT105" s="18" t="s">
        <v>175</v>
      </c>
      <c r="AU105" s="18" t="s">
        <v>82</v>
      </c>
    </row>
    <row r="106" spans="2:65" s="12" customFormat="1" ht="11.25">
      <c r="B106" s="149"/>
      <c r="D106" s="150" t="s">
        <v>177</v>
      </c>
      <c r="E106" s="151" t="s">
        <v>19</v>
      </c>
      <c r="F106" s="152" t="s">
        <v>191</v>
      </c>
      <c r="H106" s="151" t="s">
        <v>19</v>
      </c>
      <c r="I106" s="153"/>
      <c r="L106" s="149"/>
      <c r="M106" s="154"/>
      <c r="T106" s="155"/>
      <c r="AT106" s="151" t="s">
        <v>177</v>
      </c>
      <c r="AU106" s="151" t="s">
        <v>82</v>
      </c>
      <c r="AV106" s="12" t="s">
        <v>80</v>
      </c>
      <c r="AW106" s="12" t="s">
        <v>33</v>
      </c>
      <c r="AX106" s="12" t="s">
        <v>72</v>
      </c>
      <c r="AY106" s="151" t="s">
        <v>166</v>
      </c>
    </row>
    <row r="107" spans="2:65" s="12" customFormat="1" ht="11.25">
      <c r="B107" s="149"/>
      <c r="D107" s="150" t="s">
        <v>177</v>
      </c>
      <c r="E107" s="151" t="s">
        <v>19</v>
      </c>
      <c r="F107" s="152" t="s">
        <v>3905</v>
      </c>
      <c r="H107" s="151" t="s">
        <v>19</v>
      </c>
      <c r="I107" s="153"/>
      <c r="L107" s="149"/>
      <c r="M107" s="154"/>
      <c r="T107" s="155"/>
      <c r="AT107" s="151" t="s">
        <v>177</v>
      </c>
      <c r="AU107" s="151" t="s">
        <v>82</v>
      </c>
      <c r="AV107" s="12" t="s">
        <v>80</v>
      </c>
      <c r="AW107" s="12" t="s">
        <v>33</v>
      </c>
      <c r="AX107" s="12" t="s">
        <v>72</v>
      </c>
      <c r="AY107" s="151" t="s">
        <v>166</v>
      </c>
    </row>
    <row r="108" spans="2:65" s="12" customFormat="1" ht="22.5">
      <c r="B108" s="149"/>
      <c r="D108" s="150" t="s">
        <v>177</v>
      </c>
      <c r="E108" s="151" t="s">
        <v>19</v>
      </c>
      <c r="F108" s="152" t="s">
        <v>2526</v>
      </c>
      <c r="H108" s="151" t="s">
        <v>19</v>
      </c>
      <c r="I108" s="153"/>
      <c r="L108" s="149"/>
      <c r="M108" s="154"/>
      <c r="T108" s="155"/>
      <c r="AT108" s="151" t="s">
        <v>177</v>
      </c>
      <c r="AU108" s="151" t="s">
        <v>82</v>
      </c>
      <c r="AV108" s="12" t="s">
        <v>80</v>
      </c>
      <c r="AW108" s="12" t="s">
        <v>33</v>
      </c>
      <c r="AX108" s="12" t="s">
        <v>72</v>
      </c>
      <c r="AY108" s="151" t="s">
        <v>166</v>
      </c>
    </row>
    <row r="109" spans="2:65" s="13" customFormat="1" ht="11.25">
      <c r="B109" s="156"/>
      <c r="D109" s="150" t="s">
        <v>177</v>
      </c>
      <c r="E109" s="157" t="s">
        <v>19</v>
      </c>
      <c r="F109" s="158" t="s">
        <v>3911</v>
      </c>
      <c r="H109" s="159">
        <v>341.14499999999998</v>
      </c>
      <c r="I109" s="160"/>
      <c r="L109" s="156"/>
      <c r="M109" s="161"/>
      <c r="T109" s="162"/>
      <c r="AT109" s="157" t="s">
        <v>177</v>
      </c>
      <c r="AU109" s="157" t="s">
        <v>82</v>
      </c>
      <c r="AV109" s="13" t="s">
        <v>82</v>
      </c>
      <c r="AW109" s="13" t="s">
        <v>33</v>
      </c>
      <c r="AX109" s="13" t="s">
        <v>72</v>
      </c>
      <c r="AY109" s="157" t="s">
        <v>166</v>
      </c>
    </row>
    <row r="110" spans="2:65" s="13" customFormat="1" ht="11.25">
      <c r="B110" s="156"/>
      <c r="D110" s="150" t="s">
        <v>177</v>
      </c>
      <c r="E110" s="157" t="s">
        <v>19</v>
      </c>
      <c r="F110" s="158" t="s">
        <v>3912</v>
      </c>
      <c r="H110" s="159">
        <v>19.440000000000001</v>
      </c>
      <c r="I110" s="160"/>
      <c r="L110" s="156"/>
      <c r="M110" s="161"/>
      <c r="T110" s="162"/>
      <c r="AT110" s="157" t="s">
        <v>177</v>
      </c>
      <c r="AU110" s="157" t="s">
        <v>82</v>
      </c>
      <c r="AV110" s="13" t="s">
        <v>82</v>
      </c>
      <c r="AW110" s="13" t="s">
        <v>33</v>
      </c>
      <c r="AX110" s="13" t="s">
        <v>72</v>
      </c>
      <c r="AY110" s="157" t="s">
        <v>166</v>
      </c>
    </row>
    <row r="111" spans="2:65" s="12" customFormat="1" ht="11.25">
      <c r="B111" s="149"/>
      <c r="D111" s="150" t="s">
        <v>177</v>
      </c>
      <c r="E111" s="151" t="s">
        <v>19</v>
      </c>
      <c r="F111" s="152" t="s">
        <v>3913</v>
      </c>
      <c r="H111" s="151" t="s">
        <v>19</v>
      </c>
      <c r="I111" s="153"/>
      <c r="L111" s="149"/>
      <c r="M111" s="154"/>
      <c r="T111" s="155"/>
      <c r="AT111" s="151" t="s">
        <v>177</v>
      </c>
      <c r="AU111" s="151" t="s">
        <v>82</v>
      </c>
      <c r="AV111" s="12" t="s">
        <v>80</v>
      </c>
      <c r="AW111" s="12" t="s">
        <v>33</v>
      </c>
      <c r="AX111" s="12" t="s">
        <v>72</v>
      </c>
      <c r="AY111" s="151" t="s">
        <v>166</v>
      </c>
    </row>
    <row r="112" spans="2:65" s="13" customFormat="1" ht="11.25">
      <c r="B112" s="156"/>
      <c r="D112" s="150" t="s">
        <v>177</v>
      </c>
      <c r="E112" s="157" t="s">
        <v>19</v>
      </c>
      <c r="F112" s="158" t="s">
        <v>3914</v>
      </c>
      <c r="H112" s="159">
        <v>8</v>
      </c>
      <c r="I112" s="160"/>
      <c r="L112" s="156"/>
      <c r="M112" s="161"/>
      <c r="T112" s="162"/>
      <c r="AT112" s="157" t="s">
        <v>177</v>
      </c>
      <c r="AU112" s="157" t="s">
        <v>82</v>
      </c>
      <c r="AV112" s="13" t="s">
        <v>82</v>
      </c>
      <c r="AW112" s="13" t="s">
        <v>33</v>
      </c>
      <c r="AX112" s="13" t="s">
        <v>72</v>
      </c>
      <c r="AY112" s="157" t="s">
        <v>166</v>
      </c>
    </row>
    <row r="113" spans="2:65" s="15" customFormat="1" ht="11.25">
      <c r="B113" s="180"/>
      <c r="D113" s="150" t="s">
        <v>177</v>
      </c>
      <c r="E113" s="181" t="s">
        <v>19</v>
      </c>
      <c r="F113" s="182" t="s">
        <v>410</v>
      </c>
      <c r="H113" s="183">
        <v>368.58499999999998</v>
      </c>
      <c r="I113" s="184"/>
      <c r="L113" s="180"/>
      <c r="M113" s="185"/>
      <c r="T113" s="186"/>
      <c r="AT113" s="181" t="s">
        <v>177</v>
      </c>
      <c r="AU113" s="181" t="s">
        <v>82</v>
      </c>
      <c r="AV113" s="15" t="s">
        <v>185</v>
      </c>
      <c r="AW113" s="15" t="s">
        <v>33</v>
      </c>
      <c r="AX113" s="15" t="s">
        <v>72</v>
      </c>
      <c r="AY113" s="181" t="s">
        <v>166</v>
      </c>
    </row>
    <row r="114" spans="2:65" s="13" customFormat="1" ht="11.25">
      <c r="B114" s="156"/>
      <c r="D114" s="150" t="s">
        <v>177</v>
      </c>
      <c r="E114" s="157" t="s">
        <v>19</v>
      </c>
      <c r="F114" s="158" t="s">
        <v>3915</v>
      </c>
      <c r="H114" s="159">
        <v>350.15600000000001</v>
      </c>
      <c r="I114" s="160"/>
      <c r="L114" s="156"/>
      <c r="M114" s="161"/>
      <c r="T114" s="162"/>
      <c r="AT114" s="157" t="s">
        <v>177</v>
      </c>
      <c r="AU114" s="157" t="s">
        <v>82</v>
      </c>
      <c r="AV114" s="13" t="s">
        <v>82</v>
      </c>
      <c r="AW114" s="13" t="s">
        <v>33</v>
      </c>
      <c r="AX114" s="13" t="s">
        <v>80</v>
      </c>
      <c r="AY114" s="157" t="s">
        <v>166</v>
      </c>
    </row>
    <row r="115" spans="2:65" s="1" customFormat="1" ht="24.2" customHeight="1">
      <c r="B115" s="33"/>
      <c r="C115" s="132" t="s">
        <v>216</v>
      </c>
      <c r="D115" s="132" t="s">
        <v>168</v>
      </c>
      <c r="E115" s="133" t="s">
        <v>2598</v>
      </c>
      <c r="F115" s="134" t="s">
        <v>2599</v>
      </c>
      <c r="G115" s="135" t="s">
        <v>188</v>
      </c>
      <c r="H115" s="136">
        <v>275.89999999999998</v>
      </c>
      <c r="I115" s="137"/>
      <c r="J115" s="138">
        <f>ROUND(I115*H115,2)</f>
        <v>0</v>
      </c>
      <c r="K115" s="134" t="s">
        <v>172</v>
      </c>
      <c r="L115" s="33"/>
      <c r="M115" s="139" t="s">
        <v>19</v>
      </c>
      <c r="N115" s="140" t="s">
        <v>43</v>
      </c>
      <c r="P115" s="141">
        <f>O115*H115</f>
        <v>0</v>
      </c>
      <c r="Q115" s="141">
        <v>6.9999999999999999E-4</v>
      </c>
      <c r="R115" s="141">
        <f>Q115*H115</f>
        <v>0.19312999999999997</v>
      </c>
      <c r="S115" s="141">
        <v>0</v>
      </c>
      <c r="T115" s="142">
        <f>S115*H115</f>
        <v>0</v>
      </c>
      <c r="AR115" s="143" t="s">
        <v>173</v>
      </c>
      <c r="AT115" s="143" t="s">
        <v>168</v>
      </c>
      <c r="AU115" s="143" t="s">
        <v>82</v>
      </c>
      <c r="AY115" s="18" t="s">
        <v>166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80</v>
      </c>
      <c r="BK115" s="144">
        <f>ROUND(I115*H115,2)</f>
        <v>0</v>
      </c>
      <c r="BL115" s="18" t="s">
        <v>173</v>
      </c>
      <c r="BM115" s="143" t="s">
        <v>3916</v>
      </c>
    </row>
    <row r="116" spans="2:65" s="1" customFormat="1" ht="11.25">
      <c r="B116" s="33"/>
      <c r="D116" s="145" t="s">
        <v>175</v>
      </c>
      <c r="F116" s="146" t="s">
        <v>2601</v>
      </c>
      <c r="I116" s="147"/>
      <c r="L116" s="33"/>
      <c r="M116" s="148"/>
      <c r="T116" s="54"/>
      <c r="AT116" s="18" t="s">
        <v>175</v>
      </c>
      <c r="AU116" s="18" t="s">
        <v>82</v>
      </c>
    </row>
    <row r="117" spans="2:65" s="12" customFormat="1" ht="11.25">
      <c r="B117" s="149"/>
      <c r="D117" s="150" t="s">
        <v>177</v>
      </c>
      <c r="E117" s="151" t="s">
        <v>19</v>
      </c>
      <c r="F117" s="152" t="s">
        <v>191</v>
      </c>
      <c r="H117" s="151" t="s">
        <v>19</v>
      </c>
      <c r="I117" s="153"/>
      <c r="L117" s="149"/>
      <c r="M117" s="154"/>
      <c r="T117" s="155"/>
      <c r="AT117" s="151" t="s">
        <v>177</v>
      </c>
      <c r="AU117" s="151" t="s">
        <v>82</v>
      </c>
      <c r="AV117" s="12" t="s">
        <v>80</v>
      </c>
      <c r="AW117" s="12" t="s">
        <v>33</v>
      </c>
      <c r="AX117" s="12" t="s">
        <v>72</v>
      </c>
      <c r="AY117" s="151" t="s">
        <v>166</v>
      </c>
    </row>
    <row r="118" spans="2:65" s="12" customFormat="1" ht="11.25">
      <c r="B118" s="149"/>
      <c r="D118" s="150" t="s">
        <v>177</v>
      </c>
      <c r="E118" s="151" t="s">
        <v>19</v>
      </c>
      <c r="F118" s="152" t="s">
        <v>3905</v>
      </c>
      <c r="H118" s="151" t="s">
        <v>19</v>
      </c>
      <c r="I118" s="153"/>
      <c r="L118" s="149"/>
      <c r="M118" s="154"/>
      <c r="T118" s="155"/>
      <c r="AT118" s="151" t="s">
        <v>177</v>
      </c>
      <c r="AU118" s="151" t="s">
        <v>82</v>
      </c>
      <c r="AV118" s="12" t="s">
        <v>80</v>
      </c>
      <c r="AW118" s="12" t="s">
        <v>33</v>
      </c>
      <c r="AX118" s="12" t="s">
        <v>72</v>
      </c>
      <c r="AY118" s="151" t="s">
        <v>166</v>
      </c>
    </row>
    <row r="119" spans="2:65" s="12" customFormat="1" ht="22.5">
      <c r="B119" s="149"/>
      <c r="D119" s="150" t="s">
        <v>177</v>
      </c>
      <c r="E119" s="151" t="s">
        <v>19</v>
      </c>
      <c r="F119" s="152" t="s">
        <v>3917</v>
      </c>
      <c r="H119" s="151" t="s">
        <v>19</v>
      </c>
      <c r="I119" s="153"/>
      <c r="L119" s="149"/>
      <c r="M119" s="154"/>
      <c r="T119" s="155"/>
      <c r="AT119" s="151" t="s">
        <v>177</v>
      </c>
      <c r="AU119" s="151" t="s">
        <v>82</v>
      </c>
      <c r="AV119" s="12" t="s">
        <v>80</v>
      </c>
      <c r="AW119" s="12" t="s">
        <v>33</v>
      </c>
      <c r="AX119" s="12" t="s">
        <v>72</v>
      </c>
      <c r="AY119" s="151" t="s">
        <v>166</v>
      </c>
    </row>
    <row r="120" spans="2:65" s="12" customFormat="1" ht="22.5">
      <c r="B120" s="149"/>
      <c r="D120" s="150" t="s">
        <v>177</v>
      </c>
      <c r="E120" s="151" t="s">
        <v>19</v>
      </c>
      <c r="F120" s="152" t="s">
        <v>3918</v>
      </c>
      <c r="H120" s="151" t="s">
        <v>19</v>
      </c>
      <c r="I120" s="153"/>
      <c r="L120" s="149"/>
      <c r="M120" s="154"/>
      <c r="T120" s="155"/>
      <c r="AT120" s="151" t="s">
        <v>177</v>
      </c>
      <c r="AU120" s="151" t="s">
        <v>82</v>
      </c>
      <c r="AV120" s="12" t="s">
        <v>80</v>
      </c>
      <c r="AW120" s="12" t="s">
        <v>33</v>
      </c>
      <c r="AX120" s="12" t="s">
        <v>72</v>
      </c>
      <c r="AY120" s="151" t="s">
        <v>166</v>
      </c>
    </row>
    <row r="121" spans="2:65" s="13" customFormat="1" ht="11.25">
      <c r="B121" s="156"/>
      <c r="D121" s="150" t="s">
        <v>177</v>
      </c>
      <c r="E121" s="157" t="s">
        <v>19</v>
      </c>
      <c r="F121" s="158" t="s">
        <v>3919</v>
      </c>
      <c r="H121" s="159">
        <v>267.89999999999998</v>
      </c>
      <c r="I121" s="160"/>
      <c r="L121" s="156"/>
      <c r="M121" s="161"/>
      <c r="T121" s="162"/>
      <c r="AT121" s="157" t="s">
        <v>177</v>
      </c>
      <c r="AU121" s="157" t="s">
        <v>82</v>
      </c>
      <c r="AV121" s="13" t="s">
        <v>82</v>
      </c>
      <c r="AW121" s="13" t="s">
        <v>33</v>
      </c>
      <c r="AX121" s="13" t="s">
        <v>72</v>
      </c>
      <c r="AY121" s="157" t="s">
        <v>166</v>
      </c>
    </row>
    <row r="122" spans="2:65" s="12" customFormat="1" ht="11.25">
      <c r="B122" s="149"/>
      <c r="D122" s="150" t="s">
        <v>177</v>
      </c>
      <c r="E122" s="151" t="s">
        <v>19</v>
      </c>
      <c r="F122" s="152" t="s">
        <v>3920</v>
      </c>
      <c r="H122" s="151" t="s">
        <v>19</v>
      </c>
      <c r="I122" s="153"/>
      <c r="L122" s="149"/>
      <c r="M122" s="154"/>
      <c r="T122" s="155"/>
      <c r="AT122" s="151" t="s">
        <v>177</v>
      </c>
      <c r="AU122" s="151" t="s">
        <v>82</v>
      </c>
      <c r="AV122" s="12" t="s">
        <v>80</v>
      </c>
      <c r="AW122" s="12" t="s">
        <v>33</v>
      </c>
      <c r="AX122" s="12" t="s">
        <v>72</v>
      </c>
      <c r="AY122" s="151" t="s">
        <v>166</v>
      </c>
    </row>
    <row r="123" spans="2:65" s="13" customFormat="1" ht="11.25">
      <c r="B123" s="156"/>
      <c r="D123" s="150" t="s">
        <v>177</v>
      </c>
      <c r="E123" s="157" t="s">
        <v>19</v>
      </c>
      <c r="F123" s="158" t="s">
        <v>3921</v>
      </c>
      <c r="H123" s="159">
        <v>8</v>
      </c>
      <c r="I123" s="160"/>
      <c r="L123" s="156"/>
      <c r="M123" s="161"/>
      <c r="T123" s="162"/>
      <c r="AT123" s="157" t="s">
        <v>177</v>
      </c>
      <c r="AU123" s="157" t="s">
        <v>82</v>
      </c>
      <c r="AV123" s="13" t="s">
        <v>82</v>
      </c>
      <c r="AW123" s="13" t="s">
        <v>33</v>
      </c>
      <c r="AX123" s="13" t="s">
        <v>72</v>
      </c>
      <c r="AY123" s="157" t="s">
        <v>166</v>
      </c>
    </row>
    <row r="124" spans="2:65" s="14" customFormat="1" ht="11.25">
      <c r="B124" s="163"/>
      <c r="D124" s="150" t="s">
        <v>177</v>
      </c>
      <c r="E124" s="164" t="s">
        <v>19</v>
      </c>
      <c r="F124" s="165" t="s">
        <v>206</v>
      </c>
      <c r="H124" s="166">
        <v>275.89999999999998</v>
      </c>
      <c r="I124" s="167"/>
      <c r="L124" s="163"/>
      <c r="M124" s="168"/>
      <c r="T124" s="169"/>
      <c r="AT124" s="164" t="s">
        <v>177</v>
      </c>
      <c r="AU124" s="164" t="s">
        <v>82</v>
      </c>
      <c r="AV124" s="14" t="s">
        <v>173</v>
      </c>
      <c r="AW124" s="14" t="s">
        <v>33</v>
      </c>
      <c r="AX124" s="14" t="s">
        <v>80</v>
      </c>
      <c r="AY124" s="164" t="s">
        <v>166</v>
      </c>
    </row>
    <row r="125" spans="2:65" s="1" customFormat="1" ht="44.25" customHeight="1">
      <c r="B125" s="33"/>
      <c r="C125" s="132" t="s">
        <v>226</v>
      </c>
      <c r="D125" s="132" t="s">
        <v>168</v>
      </c>
      <c r="E125" s="133" t="s">
        <v>2610</v>
      </c>
      <c r="F125" s="134" t="s">
        <v>2611</v>
      </c>
      <c r="G125" s="135" t="s">
        <v>188</v>
      </c>
      <c r="H125" s="136">
        <v>275.89999999999998</v>
      </c>
      <c r="I125" s="137"/>
      <c r="J125" s="138">
        <f>ROUND(I125*H125,2)</f>
        <v>0</v>
      </c>
      <c r="K125" s="134" t="s">
        <v>172</v>
      </c>
      <c r="L125" s="33"/>
      <c r="M125" s="139" t="s">
        <v>19</v>
      </c>
      <c r="N125" s="140" t="s">
        <v>43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173</v>
      </c>
      <c r="AT125" s="143" t="s">
        <v>168</v>
      </c>
      <c r="AU125" s="143" t="s">
        <v>82</v>
      </c>
      <c r="AY125" s="18" t="s">
        <v>166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80</v>
      </c>
      <c r="BK125" s="144">
        <f>ROUND(I125*H125,2)</f>
        <v>0</v>
      </c>
      <c r="BL125" s="18" t="s">
        <v>173</v>
      </c>
      <c r="BM125" s="143" t="s">
        <v>3922</v>
      </c>
    </row>
    <row r="126" spans="2:65" s="1" customFormat="1" ht="11.25">
      <c r="B126" s="33"/>
      <c r="D126" s="145" t="s">
        <v>175</v>
      </c>
      <c r="F126" s="146" t="s">
        <v>2613</v>
      </c>
      <c r="I126" s="147"/>
      <c r="L126" s="33"/>
      <c r="M126" s="148"/>
      <c r="T126" s="54"/>
      <c r="AT126" s="18" t="s">
        <v>175</v>
      </c>
      <c r="AU126" s="18" t="s">
        <v>82</v>
      </c>
    </row>
    <row r="127" spans="2:65" s="1" customFormat="1" ht="62.65" customHeight="1">
      <c r="B127" s="33"/>
      <c r="C127" s="132" t="s">
        <v>233</v>
      </c>
      <c r="D127" s="132" t="s">
        <v>168</v>
      </c>
      <c r="E127" s="133" t="s">
        <v>227</v>
      </c>
      <c r="F127" s="134" t="s">
        <v>228</v>
      </c>
      <c r="G127" s="135" t="s">
        <v>197</v>
      </c>
      <c r="H127" s="136">
        <v>35.909999999999997</v>
      </c>
      <c r="I127" s="137"/>
      <c r="J127" s="138">
        <f>ROUND(I127*H127,2)</f>
        <v>0</v>
      </c>
      <c r="K127" s="134" t="s">
        <v>172</v>
      </c>
      <c r="L127" s="33"/>
      <c r="M127" s="139" t="s">
        <v>19</v>
      </c>
      <c r="N127" s="140" t="s">
        <v>43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173</v>
      </c>
      <c r="AT127" s="143" t="s">
        <v>168</v>
      </c>
      <c r="AU127" s="143" t="s">
        <v>82</v>
      </c>
      <c r="AY127" s="18" t="s">
        <v>166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80</v>
      </c>
      <c r="BK127" s="144">
        <f>ROUND(I127*H127,2)</f>
        <v>0</v>
      </c>
      <c r="BL127" s="18" t="s">
        <v>173</v>
      </c>
      <c r="BM127" s="143" t="s">
        <v>3923</v>
      </c>
    </row>
    <row r="128" spans="2:65" s="1" customFormat="1" ht="11.25">
      <c r="B128" s="33"/>
      <c r="D128" s="145" t="s">
        <v>175</v>
      </c>
      <c r="F128" s="146" t="s">
        <v>230</v>
      </c>
      <c r="I128" s="147"/>
      <c r="L128" s="33"/>
      <c r="M128" s="148"/>
      <c r="T128" s="54"/>
      <c r="AT128" s="18" t="s">
        <v>175</v>
      </c>
      <c r="AU128" s="18" t="s">
        <v>82</v>
      </c>
    </row>
    <row r="129" spans="2:65" s="12" customFormat="1" ht="11.25">
      <c r="B129" s="149"/>
      <c r="D129" s="150" t="s">
        <v>177</v>
      </c>
      <c r="E129" s="151" t="s">
        <v>19</v>
      </c>
      <c r="F129" s="152" t="s">
        <v>3924</v>
      </c>
      <c r="H129" s="151" t="s">
        <v>19</v>
      </c>
      <c r="I129" s="153"/>
      <c r="L129" s="149"/>
      <c r="M129" s="154"/>
      <c r="T129" s="155"/>
      <c r="AT129" s="151" t="s">
        <v>177</v>
      </c>
      <c r="AU129" s="151" t="s">
        <v>82</v>
      </c>
      <c r="AV129" s="12" t="s">
        <v>80</v>
      </c>
      <c r="AW129" s="12" t="s">
        <v>33</v>
      </c>
      <c r="AX129" s="12" t="s">
        <v>72</v>
      </c>
      <c r="AY129" s="151" t="s">
        <v>166</v>
      </c>
    </row>
    <row r="130" spans="2:65" s="13" customFormat="1" ht="11.25">
      <c r="B130" s="156"/>
      <c r="D130" s="150" t="s">
        <v>177</v>
      </c>
      <c r="E130" s="157" t="s">
        <v>19</v>
      </c>
      <c r="F130" s="158" t="s">
        <v>3925</v>
      </c>
      <c r="H130" s="159">
        <v>35.909999999999997</v>
      </c>
      <c r="I130" s="160"/>
      <c r="L130" s="156"/>
      <c r="M130" s="161"/>
      <c r="T130" s="162"/>
      <c r="AT130" s="157" t="s">
        <v>177</v>
      </c>
      <c r="AU130" s="157" t="s">
        <v>82</v>
      </c>
      <c r="AV130" s="13" t="s">
        <v>82</v>
      </c>
      <c r="AW130" s="13" t="s">
        <v>33</v>
      </c>
      <c r="AX130" s="13" t="s">
        <v>80</v>
      </c>
      <c r="AY130" s="157" t="s">
        <v>166</v>
      </c>
    </row>
    <row r="131" spans="2:65" s="1" customFormat="1" ht="62.65" customHeight="1">
      <c r="B131" s="33"/>
      <c r="C131" s="132" t="s">
        <v>240</v>
      </c>
      <c r="D131" s="132" t="s">
        <v>168</v>
      </c>
      <c r="E131" s="133" t="s">
        <v>2614</v>
      </c>
      <c r="F131" s="134" t="s">
        <v>2615</v>
      </c>
      <c r="G131" s="135" t="s">
        <v>197</v>
      </c>
      <c r="H131" s="136">
        <v>173.83500000000001</v>
      </c>
      <c r="I131" s="137"/>
      <c r="J131" s="138">
        <f>ROUND(I131*H131,2)</f>
        <v>0</v>
      </c>
      <c r="K131" s="134" t="s">
        <v>172</v>
      </c>
      <c r="L131" s="33"/>
      <c r="M131" s="139" t="s">
        <v>19</v>
      </c>
      <c r="N131" s="140" t="s">
        <v>43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173</v>
      </c>
      <c r="AT131" s="143" t="s">
        <v>168</v>
      </c>
      <c r="AU131" s="143" t="s">
        <v>82</v>
      </c>
      <c r="AY131" s="18" t="s">
        <v>166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8" t="s">
        <v>80</v>
      </c>
      <c r="BK131" s="144">
        <f>ROUND(I131*H131,2)</f>
        <v>0</v>
      </c>
      <c r="BL131" s="18" t="s">
        <v>173</v>
      </c>
      <c r="BM131" s="143" t="s">
        <v>3926</v>
      </c>
    </row>
    <row r="132" spans="2:65" s="1" customFormat="1" ht="11.25">
      <c r="B132" s="33"/>
      <c r="D132" s="145" t="s">
        <v>175</v>
      </c>
      <c r="F132" s="146" t="s">
        <v>2617</v>
      </c>
      <c r="I132" s="147"/>
      <c r="L132" s="33"/>
      <c r="M132" s="148"/>
      <c r="T132" s="54"/>
      <c r="AT132" s="18" t="s">
        <v>175</v>
      </c>
      <c r="AU132" s="18" t="s">
        <v>82</v>
      </c>
    </row>
    <row r="133" spans="2:65" s="12" customFormat="1" ht="11.25">
      <c r="B133" s="149"/>
      <c r="D133" s="150" t="s">
        <v>177</v>
      </c>
      <c r="E133" s="151" t="s">
        <v>19</v>
      </c>
      <c r="F133" s="152" t="s">
        <v>238</v>
      </c>
      <c r="H133" s="151" t="s">
        <v>19</v>
      </c>
      <c r="I133" s="153"/>
      <c r="L133" s="149"/>
      <c r="M133" s="154"/>
      <c r="T133" s="155"/>
      <c r="AT133" s="151" t="s">
        <v>177</v>
      </c>
      <c r="AU133" s="151" t="s">
        <v>82</v>
      </c>
      <c r="AV133" s="12" t="s">
        <v>80</v>
      </c>
      <c r="AW133" s="12" t="s">
        <v>33</v>
      </c>
      <c r="AX133" s="12" t="s">
        <v>72</v>
      </c>
      <c r="AY133" s="151" t="s">
        <v>166</v>
      </c>
    </row>
    <row r="134" spans="2:65" s="13" customFormat="1" ht="11.25">
      <c r="B134" s="156"/>
      <c r="D134" s="150" t="s">
        <v>177</v>
      </c>
      <c r="E134" s="157" t="s">
        <v>19</v>
      </c>
      <c r="F134" s="158" t="s">
        <v>3927</v>
      </c>
      <c r="H134" s="159">
        <v>173.83500000000001</v>
      </c>
      <c r="I134" s="160"/>
      <c r="L134" s="156"/>
      <c r="M134" s="161"/>
      <c r="T134" s="162"/>
      <c r="AT134" s="157" t="s">
        <v>177</v>
      </c>
      <c r="AU134" s="157" t="s">
        <v>82</v>
      </c>
      <c r="AV134" s="13" t="s">
        <v>82</v>
      </c>
      <c r="AW134" s="13" t="s">
        <v>33</v>
      </c>
      <c r="AX134" s="13" t="s">
        <v>80</v>
      </c>
      <c r="AY134" s="157" t="s">
        <v>166</v>
      </c>
    </row>
    <row r="135" spans="2:65" s="1" customFormat="1" ht="62.65" customHeight="1">
      <c r="B135" s="33"/>
      <c r="C135" s="132" t="s">
        <v>246</v>
      </c>
      <c r="D135" s="132" t="s">
        <v>168</v>
      </c>
      <c r="E135" s="133" t="s">
        <v>2619</v>
      </c>
      <c r="F135" s="134" t="s">
        <v>2620</v>
      </c>
      <c r="G135" s="135" t="s">
        <v>197</v>
      </c>
      <c r="H135" s="136">
        <v>194.75</v>
      </c>
      <c r="I135" s="137"/>
      <c r="J135" s="138">
        <f>ROUND(I135*H135,2)</f>
        <v>0</v>
      </c>
      <c r="K135" s="134" t="s">
        <v>172</v>
      </c>
      <c r="L135" s="33"/>
      <c r="M135" s="139" t="s">
        <v>19</v>
      </c>
      <c r="N135" s="140" t="s">
        <v>43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173</v>
      </c>
      <c r="AT135" s="143" t="s">
        <v>168</v>
      </c>
      <c r="AU135" s="143" t="s">
        <v>82</v>
      </c>
      <c r="AY135" s="18" t="s">
        <v>166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8" t="s">
        <v>80</v>
      </c>
      <c r="BK135" s="144">
        <f>ROUND(I135*H135,2)</f>
        <v>0</v>
      </c>
      <c r="BL135" s="18" t="s">
        <v>173</v>
      </c>
      <c r="BM135" s="143" t="s">
        <v>3928</v>
      </c>
    </row>
    <row r="136" spans="2:65" s="1" customFormat="1" ht="11.25">
      <c r="B136" s="33"/>
      <c r="D136" s="145" t="s">
        <v>175</v>
      </c>
      <c r="F136" s="146" t="s">
        <v>2622</v>
      </c>
      <c r="I136" s="147"/>
      <c r="L136" s="33"/>
      <c r="M136" s="148"/>
      <c r="T136" s="54"/>
      <c r="AT136" s="18" t="s">
        <v>175</v>
      </c>
      <c r="AU136" s="18" t="s">
        <v>82</v>
      </c>
    </row>
    <row r="137" spans="2:65" s="13" customFormat="1" ht="11.25">
      <c r="B137" s="156"/>
      <c r="D137" s="150" t="s">
        <v>177</v>
      </c>
      <c r="E137" s="157" t="s">
        <v>19</v>
      </c>
      <c r="F137" s="158" t="s">
        <v>3929</v>
      </c>
      <c r="H137" s="159">
        <v>368.58499999999998</v>
      </c>
      <c r="I137" s="160"/>
      <c r="L137" s="156"/>
      <c r="M137" s="161"/>
      <c r="T137" s="162"/>
      <c r="AT137" s="157" t="s">
        <v>177</v>
      </c>
      <c r="AU137" s="157" t="s">
        <v>82</v>
      </c>
      <c r="AV137" s="13" t="s">
        <v>82</v>
      </c>
      <c r="AW137" s="13" t="s">
        <v>33</v>
      </c>
      <c r="AX137" s="13" t="s">
        <v>72</v>
      </c>
      <c r="AY137" s="157" t="s">
        <v>166</v>
      </c>
    </row>
    <row r="138" spans="2:65" s="12" customFormat="1" ht="11.25">
      <c r="B138" s="149"/>
      <c r="D138" s="150" t="s">
        <v>177</v>
      </c>
      <c r="E138" s="151" t="s">
        <v>19</v>
      </c>
      <c r="F138" s="152" t="s">
        <v>2627</v>
      </c>
      <c r="H138" s="151" t="s">
        <v>19</v>
      </c>
      <c r="I138" s="153"/>
      <c r="L138" s="149"/>
      <c r="M138" s="154"/>
      <c r="T138" s="155"/>
      <c r="AT138" s="151" t="s">
        <v>177</v>
      </c>
      <c r="AU138" s="151" t="s">
        <v>82</v>
      </c>
      <c r="AV138" s="12" t="s">
        <v>80</v>
      </c>
      <c r="AW138" s="12" t="s">
        <v>33</v>
      </c>
      <c r="AX138" s="12" t="s">
        <v>72</v>
      </c>
      <c r="AY138" s="151" t="s">
        <v>166</v>
      </c>
    </row>
    <row r="139" spans="2:65" s="13" customFormat="1" ht="11.25">
      <c r="B139" s="156"/>
      <c r="D139" s="150" t="s">
        <v>177</v>
      </c>
      <c r="E139" s="157" t="s">
        <v>19</v>
      </c>
      <c r="F139" s="158" t="s">
        <v>3930</v>
      </c>
      <c r="H139" s="159">
        <v>-173.83500000000001</v>
      </c>
      <c r="I139" s="160"/>
      <c r="L139" s="156"/>
      <c r="M139" s="161"/>
      <c r="T139" s="162"/>
      <c r="AT139" s="157" t="s">
        <v>177</v>
      </c>
      <c r="AU139" s="157" t="s">
        <v>82</v>
      </c>
      <c r="AV139" s="13" t="s">
        <v>82</v>
      </c>
      <c r="AW139" s="13" t="s">
        <v>33</v>
      </c>
      <c r="AX139" s="13" t="s">
        <v>72</v>
      </c>
      <c r="AY139" s="157" t="s">
        <v>166</v>
      </c>
    </row>
    <row r="140" spans="2:65" s="14" customFormat="1" ht="11.25">
      <c r="B140" s="163"/>
      <c r="D140" s="150" t="s">
        <v>177</v>
      </c>
      <c r="E140" s="164" t="s">
        <v>19</v>
      </c>
      <c r="F140" s="165" t="s">
        <v>206</v>
      </c>
      <c r="H140" s="166">
        <v>194.74999999999997</v>
      </c>
      <c r="I140" s="167"/>
      <c r="L140" s="163"/>
      <c r="M140" s="168"/>
      <c r="T140" s="169"/>
      <c r="AT140" s="164" t="s">
        <v>177</v>
      </c>
      <c r="AU140" s="164" t="s">
        <v>82</v>
      </c>
      <c r="AV140" s="14" t="s">
        <v>173</v>
      </c>
      <c r="AW140" s="14" t="s">
        <v>33</v>
      </c>
      <c r="AX140" s="14" t="s">
        <v>80</v>
      </c>
      <c r="AY140" s="164" t="s">
        <v>166</v>
      </c>
    </row>
    <row r="141" spans="2:65" s="1" customFormat="1" ht="66.75" customHeight="1">
      <c r="B141" s="33"/>
      <c r="C141" s="132" t="s">
        <v>253</v>
      </c>
      <c r="D141" s="132" t="s">
        <v>168</v>
      </c>
      <c r="E141" s="133" t="s">
        <v>2629</v>
      </c>
      <c r="F141" s="134" t="s">
        <v>2630</v>
      </c>
      <c r="G141" s="135" t="s">
        <v>197</v>
      </c>
      <c r="H141" s="136">
        <v>973.75</v>
      </c>
      <c r="I141" s="137"/>
      <c r="J141" s="138">
        <f>ROUND(I141*H141,2)</f>
        <v>0</v>
      </c>
      <c r="K141" s="134" t="s">
        <v>172</v>
      </c>
      <c r="L141" s="33"/>
      <c r="M141" s="139" t="s">
        <v>19</v>
      </c>
      <c r="N141" s="140" t="s">
        <v>43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173</v>
      </c>
      <c r="AT141" s="143" t="s">
        <v>168</v>
      </c>
      <c r="AU141" s="143" t="s">
        <v>82</v>
      </c>
      <c r="AY141" s="18" t="s">
        <v>166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8" t="s">
        <v>80</v>
      </c>
      <c r="BK141" s="144">
        <f>ROUND(I141*H141,2)</f>
        <v>0</v>
      </c>
      <c r="BL141" s="18" t="s">
        <v>173</v>
      </c>
      <c r="BM141" s="143" t="s">
        <v>3931</v>
      </c>
    </row>
    <row r="142" spans="2:65" s="1" customFormat="1" ht="11.25">
      <c r="B142" s="33"/>
      <c r="D142" s="145" t="s">
        <v>175</v>
      </c>
      <c r="F142" s="146" t="s">
        <v>2632</v>
      </c>
      <c r="I142" s="147"/>
      <c r="L142" s="33"/>
      <c r="M142" s="148"/>
      <c r="T142" s="54"/>
      <c r="AT142" s="18" t="s">
        <v>175</v>
      </c>
      <c r="AU142" s="18" t="s">
        <v>82</v>
      </c>
    </row>
    <row r="143" spans="2:65" s="13" customFormat="1" ht="11.25">
      <c r="B143" s="156"/>
      <c r="D143" s="150" t="s">
        <v>177</v>
      </c>
      <c r="F143" s="158" t="s">
        <v>3932</v>
      </c>
      <c r="H143" s="159">
        <v>973.75</v>
      </c>
      <c r="I143" s="160"/>
      <c r="L143" s="156"/>
      <c r="M143" s="161"/>
      <c r="T143" s="162"/>
      <c r="AT143" s="157" t="s">
        <v>177</v>
      </c>
      <c r="AU143" s="157" t="s">
        <v>82</v>
      </c>
      <c r="AV143" s="13" t="s">
        <v>82</v>
      </c>
      <c r="AW143" s="13" t="s">
        <v>4</v>
      </c>
      <c r="AX143" s="13" t="s">
        <v>80</v>
      </c>
      <c r="AY143" s="157" t="s">
        <v>166</v>
      </c>
    </row>
    <row r="144" spans="2:65" s="1" customFormat="1" ht="44.25" customHeight="1">
      <c r="B144" s="33"/>
      <c r="C144" s="132" t="s">
        <v>8</v>
      </c>
      <c r="D144" s="132" t="s">
        <v>168</v>
      </c>
      <c r="E144" s="133" t="s">
        <v>3933</v>
      </c>
      <c r="F144" s="134" t="s">
        <v>3934</v>
      </c>
      <c r="G144" s="135" t="s">
        <v>197</v>
      </c>
      <c r="H144" s="136">
        <v>17.954999999999998</v>
      </c>
      <c r="I144" s="137"/>
      <c r="J144" s="138">
        <f>ROUND(I144*H144,2)</f>
        <v>0</v>
      </c>
      <c r="K144" s="134" t="s">
        <v>172</v>
      </c>
      <c r="L144" s="33"/>
      <c r="M144" s="139" t="s">
        <v>19</v>
      </c>
      <c r="N144" s="140" t="s">
        <v>43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173</v>
      </c>
      <c r="AT144" s="143" t="s">
        <v>168</v>
      </c>
      <c r="AU144" s="143" t="s">
        <v>82</v>
      </c>
      <c r="AY144" s="18" t="s">
        <v>166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80</v>
      </c>
      <c r="BK144" s="144">
        <f>ROUND(I144*H144,2)</f>
        <v>0</v>
      </c>
      <c r="BL144" s="18" t="s">
        <v>173</v>
      </c>
      <c r="BM144" s="143" t="s">
        <v>3935</v>
      </c>
    </row>
    <row r="145" spans="2:65" s="1" customFormat="1" ht="11.25">
      <c r="B145" s="33"/>
      <c r="D145" s="145" t="s">
        <v>175</v>
      </c>
      <c r="F145" s="146" t="s">
        <v>3936</v>
      </c>
      <c r="I145" s="147"/>
      <c r="L145" s="33"/>
      <c r="M145" s="148"/>
      <c r="T145" s="54"/>
      <c r="AT145" s="18" t="s">
        <v>175</v>
      </c>
      <c r="AU145" s="18" t="s">
        <v>82</v>
      </c>
    </row>
    <row r="146" spans="2:65" s="12" customFormat="1" ht="11.25">
      <c r="B146" s="149"/>
      <c r="D146" s="150" t="s">
        <v>177</v>
      </c>
      <c r="E146" s="151" t="s">
        <v>19</v>
      </c>
      <c r="F146" s="152" t="s">
        <v>3937</v>
      </c>
      <c r="H146" s="151" t="s">
        <v>19</v>
      </c>
      <c r="I146" s="153"/>
      <c r="L146" s="149"/>
      <c r="M146" s="154"/>
      <c r="T146" s="155"/>
      <c r="AT146" s="151" t="s">
        <v>177</v>
      </c>
      <c r="AU146" s="151" t="s">
        <v>82</v>
      </c>
      <c r="AV146" s="12" t="s">
        <v>80</v>
      </c>
      <c r="AW146" s="12" t="s">
        <v>33</v>
      </c>
      <c r="AX146" s="12" t="s">
        <v>72</v>
      </c>
      <c r="AY146" s="151" t="s">
        <v>166</v>
      </c>
    </row>
    <row r="147" spans="2:65" s="13" customFormat="1" ht="11.25">
      <c r="B147" s="156"/>
      <c r="D147" s="150" t="s">
        <v>177</v>
      </c>
      <c r="E147" s="157" t="s">
        <v>19</v>
      </c>
      <c r="F147" s="158" t="s">
        <v>3938</v>
      </c>
      <c r="H147" s="159">
        <v>17.954999999999998</v>
      </c>
      <c r="I147" s="160"/>
      <c r="L147" s="156"/>
      <c r="M147" s="161"/>
      <c r="T147" s="162"/>
      <c r="AT147" s="157" t="s">
        <v>177</v>
      </c>
      <c r="AU147" s="157" t="s">
        <v>82</v>
      </c>
      <c r="AV147" s="13" t="s">
        <v>82</v>
      </c>
      <c r="AW147" s="13" t="s">
        <v>33</v>
      </c>
      <c r="AX147" s="13" t="s">
        <v>80</v>
      </c>
      <c r="AY147" s="157" t="s">
        <v>166</v>
      </c>
    </row>
    <row r="148" spans="2:65" s="1" customFormat="1" ht="44.25" customHeight="1">
      <c r="B148" s="33"/>
      <c r="C148" s="132" t="s">
        <v>263</v>
      </c>
      <c r="D148" s="132" t="s">
        <v>168</v>
      </c>
      <c r="E148" s="133" t="s">
        <v>2634</v>
      </c>
      <c r="F148" s="134" t="s">
        <v>2635</v>
      </c>
      <c r="G148" s="135" t="s">
        <v>197</v>
      </c>
      <c r="H148" s="136">
        <v>173.83500000000001</v>
      </c>
      <c r="I148" s="137"/>
      <c r="J148" s="138">
        <f>ROUND(I148*H148,2)</f>
        <v>0</v>
      </c>
      <c r="K148" s="134" t="s">
        <v>172</v>
      </c>
      <c r="L148" s="33"/>
      <c r="M148" s="139" t="s">
        <v>19</v>
      </c>
      <c r="N148" s="140" t="s">
        <v>43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173</v>
      </c>
      <c r="AT148" s="143" t="s">
        <v>168</v>
      </c>
      <c r="AU148" s="143" t="s">
        <v>82</v>
      </c>
      <c r="AY148" s="18" t="s">
        <v>166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80</v>
      </c>
      <c r="BK148" s="144">
        <f>ROUND(I148*H148,2)</f>
        <v>0</v>
      </c>
      <c r="BL148" s="18" t="s">
        <v>173</v>
      </c>
      <c r="BM148" s="143" t="s">
        <v>3939</v>
      </c>
    </row>
    <row r="149" spans="2:65" s="1" customFormat="1" ht="11.25">
      <c r="B149" s="33"/>
      <c r="D149" s="145" t="s">
        <v>175</v>
      </c>
      <c r="F149" s="146" t="s">
        <v>2637</v>
      </c>
      <c r="I149" s="147"/>
      <c r="L149" s="33"/>
      <c r="M149" s="148"/>
      <c r="T149" s="54"/>
      <c r="AT149" s="18" t="s">
        <v>175</v>
      </c>
      <c r="AU149" s="18" t="s">
        <v>82</v>
      </c>
    </row>
    <row r="150" spans="2:65" s="12" customFormat="1" ht="11.25">
      <c r="B150" s="149"/>
      <c r="D150" s="150" t="s">
        <v>177</v>
      </c>
      <c r="E150" s="151" t="s">
        <v>19</v>
      </c>
      <c r="F150" s="152" t="s">
        <v>238</v>
      </c>
      <c r="H150" s="151" t="s">
        <v>19</v>
      </c>
      <c r="I150" s="153"/>
      <c r="L150" s="149"/>
      <c r="M150" s="154"/>
      <c r="T150" s="155"/>
      <c r="AT150" s="151" t="s">
        <v>177</v>
      </c>
      <c r="AU150" s="151" t="s">
        <v>82</v>
      </c>
      <c r="AV150" s="12" t="s">
        <v>80</v>
      </c>
      <c r="AW150" s="12" t="s">
        <v>33</v>
      </c>
      <c r="AX150" s="12" t="s">
        <v>72</v>
      </c>
      <c r="AY150" s="151" t="s">
        <v>166</v>
      </c>
    </row>
    <row r="151" spans="2:65" s="13" customFormat="1" ht="11.25">
      <c r="B151" s="156"/>
      <c r="D151" s="150" t="s">
        <v>177</v>
      </c>
      <c r="E151" s="157" t="s">
        <v>19</v>
      </c>
      <c r="F151" s="158" t="s">
        <v>3927</v>
      </c>
      <c r="H151" s="159">
        <v>173.83500000000001</v>
      </c>
      <c r="I151" s="160"/>
      <c r="L151" s="156"/>
      <c r="M151" s="161"/>
      <c r="T151" s="162"/>
      <c r="AT151" s="157" t="s">
        <v>177</v>
      </c>
      <c r="AU151" s="157" t="s">
        <v>82</v>
      </c>
      <c r="AV151" s="13" t="s">
        <v>82</v>
      </c>
      <c r="AW151" s="13" t="s">
        <v>33</v>
      </c>
      <c r="AX151" s="13" t="s">
        <v>80</v>
      </c>
      <c r="AY151" s="157" t="s">
        <v>166</v>
      </c>
    </row>
    <row r="152" spans="2:65" s="1" customFormat="1" ht="44.25" customHeight="1">
      <c r="B152" s="33"/>
      <c r="C152" s="132" t="s">
        <v>270</v>
      </c>
      <c r="D152" s="132" t="s">
        <v>168</v>
      </c>
      <c r="E152" s="133" t="s">
        <v>2638</v>
      </c>
      <c r="F152" s="134" t="s">
        <v>2639</v>
      </c>
      <c r="G152" s="135" t="s">
        <v>341</v>
      </c>
      <c r="H152" s="136">
        <v>525.82500000000005</v>
      </c>
      <c r="I152" s="137"/>
      <c r="J152" s="138">
        <f>ROUND(I152*H152,2)</f>
        <v>0</v>
      </c>
      <c r="K152" s="134" t="s">
        <v>172</v>
      </c>
      <c r="L152" s="33"/>
      <c r="M152" s="139" t="s">
        <v>19</v>
      </c>
      <c r="N152" s="140" t="s">
        <v>43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173</v>
      </c>
      <c r="AT152" s="143" t="s">
        <v>168</v>
      </c>
      <c r="AU152" s="143" t="s">
        <v>82</v>
      </c>
      <c r="AY152" s="18" t="s">
        <v>166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80</v>
      </c>
      <c r="BK152" s="144">
        <f>ROUND(I152*H152,2)</f>
        <v>0</v>
      </c>
      <c r="BL152" s="18" t="s">
        <v>173</v>
      </c>
      <c r="BM152" s="143" t="s">
        <v>3940</v>
      </c>
    </row>
    <row r="153" spans="2:65" s="1" customFormat="1" ht="11.25">
      <c r="B153" s="33"/>
      <c r="D153" s="145" t="s">
        <v>175</v>
      </c>
      <c r="F153" s="146" t="s">
        <v>2641</v>
      </c>
      <c r="I153" s="147"/>
      <c r="L153" s="33"/>
      <c r="M153" s="148"/>
      <c r="T153" s="54"/>
      <c r="AT153" s="18" t="s">
        <v>175</v>
      </c>
      <c r="AU153" s="18" t="s">
        <v>82</v>
      </c>
    </row>
    <row r="154" spans="2:65" s="13" customFormat="1" ht="11.25">
      <c r="B154" s="156"/>
      <c r="D154" s="150" t="s">
        <v>177</v>
      </c>
      <c r="F154" s="158" t="s">
        <v>3941</v>
      </c>
      <c r="H154" s="159">
        <v>525.82500000000005</v>
      </c>
      <c r="I154" s="160"/>
      <c r="L154" s="156"/>
      <c r="M154" s="161"/>
      <c r="T154" s="162"/>
      <c r="AT154" s="157" t="s">
        <v>177</v>
      </c>
      <c r="AU154" s="157" t="s">
        <v>82</v>
      </c>
      <c r="AV154" s="13" t="s">
        <v>82</v>
      </c>
      <c r="AW154" s="13" t="s">
        <v>4</v>
      </c>
      <c r="AX154" s="13" t="s">
        <v>80</v>
      </c>
      <c r="AY154" s="157" t="s">
        <v>166</v>
      </c>
    </row>
    <row r="155" spans="2:65" s="1" customFormat="1" ht="37.9" customHeight="1">
      <c r="B155" s="33"/>
      <c r="C155" s="132" t="s">
        <v>276</v>
      </c>
      <c r="D155" s="132" t="s">
        <v>168</v>
      </c>
      <c r="E155" s="133" t="s">
        <v>2643</v>
      </c>
      <c r="F155" s="134" t="s">
        <v>2644</v>
      </c>
      <c r="G155" s="135" t="s">
        <v>197</v>
      </c>
      <c r="H155" s="136">
        <v>194.75</v>
      </c>
      <c r="I155" s="137"/>
      <c r="J155" s="138">
        <f>ROUND(I155*H155,2)</f>
        <v>0</v>
      </c>
      <c r="K155" s="134" t="s">
        <v>172</v>
      </c>
      <c r="L155" s="33"/>
      <c r="M155" s="139" t="s">
        <v>19</v>
      </c>
      <c r="N155" s="140" t="s">
        <v>43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173</v>
      </c>
      <c r="AT155" s="143" t="s">
        <v>168</v>
      </c>
      <c r="AU155" s="143" t="s">
        <v>82</v>
      </c>
      <c r="AY155" s="18" t="s">
        <v>166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80</v>
      </c>
      <c r="BK155" s="144">
        <f>ROUND(I155*H155,2)</f>
        <v>0</v>
      </c>
      <c r="BL155" s="18" t="s">
        <v>173</v>
      </c>
      <c r="BM155" s="143" t="s">
        <v>3942</v>
      </c>
    </row>
    <row r="156" spans="2:65" s="1" customFormat="1" ht="11.25">
      <c r="B156" s="33"/>
      <c r="D156" s="145" t="s">
        <v>175</v>
      </c>
      <c r="F156" s="146" t="s">
        <v>2646</v>
      </c>
      <c r="I156" s="147"/>
      <c r="L156" s="33"/>
      <c r="M156" s="148"/>
      <c r="T156" s="54"/>
      <c r="AT156" s="18" t="s">
        <v>175</v>
      </c>
      <c r="AU156" s="18" t="s">
        <v>82</v>
      </c>
    </row>
    <row r="157" spans="2:65" s="1" customFormat="1" ht="44.25" customHeight="1">
      <c r="B157" s="33"/>
      <c r="C157" s="132" t="s">
        <v>283</v>
      </c>
      <c r="D157" s="132" t="s">
        <v>168</v>
      </c>
      <c r="E157" s="133" t="s">
        <v>2647</v>
      </c>
      <c r="F157" s="134" t="s">
        <v>2648</v>
      </c>
      <c r="G157" s="135" t="s">
        <v>197</v>
      </c>
      <c r="H157" s="136">
        <v>173.83500000000001</v>
      </c>
      <c r="I157" s="137"/>
      <c r="J157" s="138">
        <f>ROUND(I157*H157,2)</f>
        <v>0</v>
      </c>
      <c r="K157" s="134" t="s">
        <v>172</v>
      </c>
      <c r="L157" s="33"/>
      <c r="M157" s="139" t="s">
        <v>19</v>
      </c>
      <c r="N157" s="140" t="s">
        <v>43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173</v>
      </c>
      <c r="AT157" s="143" t="s">
        <v>168</v>
      </c>
      <c r="AU157" s="143" t="s">
        <v>82</v>
      </c>
      <c r="AY157" s="18" t="s">
        <v>166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80</v>
      </c>
      <c r="BK157" s="144">
        <f>ROUND(I157*H157,2)</f>
        <v>0</v>
      </c>
      <c r="BL157" s="18" t="s">
        <v>173</v>
      </c>
      <c r="BM157" s="143" t="s">
        <v>3943</v>
      </c>
    </row>
    <row r="158" spans="2:65" s="1" customFormat="1" ht="11.25">
      <c r="B158" s="33"/>
      <c r="D158" s="145" t="s">
        <v>175</v>
      </c>
      <c r="F158" s="146" t="s">
        <v>2650</v>
      </c>
      <c r="I158" s="147"/>
      <c r="L158" s="33"/>
      <c r="M158" s="148"/>
      <c r="T158" s="54"/>
      <c r="AT158" s="18" t="s">
        <v>175</v>
      </c>
      <c r="AU158" s="18" t="s">
        <v>82</v>
      </c>
    </row>
    <row r="159" spans="2:65" s="12" customFormat="1" ht="11.25">
      <c r="B159" s="149"/>
      <c r="D159" s="150" t="s">
        <v>177</v>
      </c>
      <c r="E159" s="151" t="s">
        <v>19</v>
      </c>
      <c r="F159" s="152" t="s">
        <v>191</v>
      </c>
      <c r="H159" s="151" t="s">
        <v>19</v>
      </c>
      <c r="I159" s="153"/>
      <c r="L159" s="149"/>
      <c r="M159" s="154"/>
      <c r="T159" s="155"/>
      <c r="AT159" s="151" t="s">
        <v>177</v>
      </c>
      <c r="AU159" s="151" t="s">
        <v>82</v>
      </c>
      <c r="AV159" s="12" t="s">
        <v>80</v>
      </c>
      <c r="AW159" s="12" t="s">
        <v>33</v>
      </c>
      <c r="AX159" s="12" t="s">
        <v>72</v>
      </c>
      <c r="AY159" s="151" t="s">
        <v>166</v>
      </c>
    </row>
    <row r="160" spans="2:65" s="12" customFormat="1" ht="11.25">
      <c r="B160" s="149"/>
      <c r="D160" s="150" t="s">
        <v>177</v>
      </c>
      <c r="E160" s="151" t="s">
        <v>19</v>
      </c>
      <c r="F160" s="152" t="s">
        <v>3905</v>
      </c>
      <c r="H160" s="151" t="s">
        <v>19</v>
      </c>
      <c r="I160" s="153"/>
      <c r="L160" s="149"/>
      <c r="M160" s="154"/>
      <c r="T160" s="155"/>
      <c r="AT160" s="151" t="s">
        <v>177</v>
      </c>
      <c r="AU160" s="151" t="s">
        <v>82</v>
      </c>
      <c r="AV160" s="12" t="s">
        <v>80</v>
      </c>
      <c r="AW160" s="12" t="s">
        <v>33</v>
      </c>
      <c r="AX160" s="12" t="s">
        <v>72</v>
      </c>
      <c r="AY160" s="151" t="s">
        <v>166</v>
      </c>
    </row>
    <row r="161" spans="2:65" s="13" customFormat="1" ht="11.25">
      <c r="B161" s="156"/>
      <c r="D161" s="150" t="s">
        <v>177</v>
      </c>
      <c r="E161" s="157" t="s">
        <v>19</v>
      </c>
      <c r="F161" s="158" t="s">
        <v>3944</v>
      </c>
      <c r="H161" s="159">
        <v>161.595</v>
      </c>
      <c r="I161" s="160"/>
      <c r="L161" s="156"/>
      <c r="M161" s="161"/>
      <c r="T161" s="162"/>
      <c r="AT161" s="157" t="s">
        <v>177</v>
      </c>
      <c r="AU161" s="157" t="s">
        <v>82</v>
      </c>
      <c r="AV161" s="13" t="s">
        <v>82</v>
      </c>
      <c r="AW161" s="13" t="s">
        <v>33</v>
      </c>
      <c r="AX161" s="13" t="s">
        <v>72</v>
      </c>
      <c r="AY161" s="157" t="s">
        <v>166</v>
      </c>
    </row>
    <row r="162" spans="2:65" s="13" customFormat="1" ht="11.25">
      <c r="B162" s="156"/>
      <c r="D162" s="150" t="s">
        <v>177</v>
      </c>
      <c r="E162" s="157" t="s">
        <v>19</v>
      </c>
      <c r="F162" s="158" t="s">
        <v>3945</v>
      </c>
      <c r="H162" s="159">
        <v>8.64</v>
      </c>
      <c r="I162" s="160"/>
      <c r="L162" s="156"/>
      <c r="M162" s="161"/>
      <c r="T162" s="162"/>
      <c r="AT162" s="157" t="s">
        <v>177</v>
      </c>
      <c r="AU162" s="157" t="s">
        <v>82</v>
      </c>
      <c r="AV162" s="13" t="s">
        <v>82</v>
      </c>
      <c r="AW162" s="13" t="s">
        <v>33</v>
      </c>
      <c r="AX162" s="13" t="s">
        <v>72</v>
      </c>
      <c r="AY162" s="157" t="s">
        <v>166</v>
      </c>
    </row>
    <row r="163" spans="2:65" s="12" customFormat="1" ht="11.25">
      <c r="B163" s="149"/>
      <c r="D163" s="150" t="s">
        <v>177</v>
      </c>
      <c r="E163" s="151" t="s">
        <v>19</v>
      </c>
      <c r="F163" s="152" t="s">
        <v>3920</v>
      </c>
      <c r="H163" s="151" t="s">
        <v>19</v>
      </c>
      <c r="I163" s="153"/>
      <c r="L163" s="149"/>
      <c r="M163" s="154"/>
      <c r="T163" s="155"/>
      <c r="AT163" s="151" t="s">
        <v>177</v>
      </c>
      <c r="AU163" s="151" t="s">
        <v>82</v>
      </c>
      <c r="AV163" s="12" t="s">
        <v>80</v>
      </c>
      <c r="AW163" s="12" t="s">
        <v>33</v>
      </c>
      <c r="AX163" s="12" t="s">
        <v>72</v>
      </c>
      <c r="AY163" s="151" t="s">
        <v>166</v>
      </c>
    </row>
    <row r="164" spans="2:65" s="13" customFormat="1" ht="11.25">
      <c r="B164" s="156"/>
      <c r="D164" s="150" t="s">
        <v>177</v>
      </c>
      <c r="E164" s="157" t="s">
        <v>19</v>
      </c>
      <c r="F164" s="158" t="s">
        <v>3946</v>
      </c>
      <c r="H164" s="159">
        <v>3.6</v>
      </c>
      <c r="I164" s="160"/>
      <c r="L164" s="156"/>
      <c r="M164" s="161"/>
      <c r="T164" s="162"/>
      <c r="AT164" s="157" t="s">
        <v>177</v>
      </c>
      <c r="AU164" s="157" t="s">
        <v>82</v>
      </c>
      <c r="AV164" s="13" t="s">
        <v>82</v>
      </c>
      <c r="AW164" s="13" t="s">
        <v>33</v>
      </c>
      <c r="AX164" s="13" t="s">
        <v>72</v>
      </c>
      <c r="AY164" s="157" t="s">
        <v>166</v>
      </c>
    </row>
    <row r="165" spans="2:65" s="14" customFormat="1" ht="11.25">
      <c r="B165" s="163"/>
      <c r="D165" s="150" t="s">
        <v>177</v>
      </c>
      <c r="E165" s="164" t="s">
        <v>19</v>
      </c>
      <c r="F165" s="165" t="s">
        <v>206</v>
      </c>
      <c r="H165" s="166">
        <v>173.83500000000001</v>
      </c>
      <c r="I165" s="167"/>
      <c r="L165" s="163"/>
      <c r="M165" s="168"/>
      <c r="T165" s="169"/>
      <c r="AT165" s="164" t="s">
        <v>177</v>
      </c>
      <c r="AU165" s="164" t="s">
        <v>82</v>
      </c>
      <c r="AV165" s="14" t="s">
        <v>173</v>
      </c>
      <c r="AW165" s="14" t="s">
        <v>33</v>
      </c>
      <c r="AX165" s="14" t="s">
        <v>80</v>
      </c>
      <c r="AY165" s="164" t="s">
        <v>166</v>
      </c>
    </row>
    <row r="166" spans="2:65" s="1" customFormat="1" ht="66.75" customHeight="1">
      <c r="B166" s="33"/>
      <c r="C166" s="132" t="s">
        <v>289</v>
      </c>
      <c r="D166" s="132" t="s">
        <v>168</v>
      </c>
      <c r="E166" s="133" t="s">
        <v>2679</v>
      </c>
      <c r="F166" s="134" t="s">
        <v>2680</v>
      </c>
      <c r="G166" s="135" t="s">
        <v>197</v>
      </c>
      <c r="H166" s="136">
        <v>147.251</v>
      </c>
      <c r="I166" s="137"/>
      <c r="J166" s="138">
        <f>ROUND(I166*H166,2)</f>
        <v>0</v>
      </c>
      <c r="K166" s="134" t="s">
        <v>172</v>
      </c>
      <c r="L166" s="33"/>
      <c r="M166" s="139" t="s">
        <v>19</v>
      </c>
      <c r="N166" s="140" t="s">
        <v>43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173</v>
      </c>
      <c r="AT166" s="143" t="s">
        <v>168</v>
      </c>
      <c r="AU166" s="143" t="s">
        <v>82</v>
      </c>
      <c r="AY166" s="18" t="s">
        <v>166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80</v>
      </c>
      <c r="BK166" s="144">
        <f>ROUND(I166*H166,2)</f>
        <v>0</v>
      </c>
      <c r="BL166" s="18" t="s">
        <v>173</v>
      </c>
      <c r="BM166" s="143" t="s">
        <v>3947</v>
      </c>
    </row>
    <row r="167" spans="2:65" s="1" customFormat="1" ht="11.25">
      <c r="B167" s="33"/>
      <c r="D167" s="145" t="s">
        <v>175</v>
      </c>
      <c r="F167" s="146" t="s">
        <v>2682</v>
      </c>
      <c r="I167" s="147"/>
      <c r="L167" s="33"/>
      <c r="M167" s="148"/>
      <c r="T167" s="54"/>
      <c r="AT167" s="18" t="s">
        <v>175</v>
      </c>
      <c r="AU167" s="18" t="s">
        <v>82</v>
      </c>
    </row>
    <row r="168" spans="2:65" s="12" customFormat="1" ht="22.5">
      <c r="B168" s="149"/>
      <c r="D168" s="150" t="s">
        <v>177</v>
      </c>
      <c r="E168" s="151" t="s">
        <v>19</v>
      </c>
      <c r="F168" s="152" t="s">
        <v>3917</v>
      </c>
      <c r="H168" s="151" t="s">
        <v>19</v>
      </c>
      <c r="I168" s="153"/>
      <c r="L168" s="149"/>
      <c r="M168" s="154"/>
      <c r="T168" s="155"/>
      <c r="AT168" s="151" t="s">
        <v>177</v>
      </c>
      <c r="AU168" s="151" t="s">
        <v>82</v>
      </c>
      <c r="AV168" s="12" t="s">
        <v>80</v>
      </c>
      <c r="AW168" s="12" t="s">
        <v>33</v>
      </c>
      <c r="AX168" s="12" t="s">
        <v>72</v>
      </c>
      <c r="AY168" s="151" t="s">
        <v>166</v>
      </c>
    </row>
    <row r="169" spans="2:65" s="13" customFormat="1" ht="11.25">
      <c r="B169" s="156"/>
      <c r="D169" s="150" t="s">
        <v>177</v>
      </c>
      <c r="E169" s="157" t="s">
        <v>19</v>
      </c>
      <c r="F169" s="158" t="s">
        <v>3948</v>
      </c>
      <c r="H169" s="159">
        <v>171.315</v>
      </c>
      <c r="I169" s="160"/>
      <c r="L169" s="156"/>
      <c r="M169" s="161"/>
      <c r="T169" s="162"/>
      <c r="AT169" s="157" t="s">
        <v>177</v>
      </c>
      <c r="AU169" s="157" t="s">
        <v>82</v>
      </c>
      <c r="AV169" s="13" t="s">
        <v>82</v>
      </c>
      <c r="AW169" s="13" t="s">
        <v>33</v>
      </c>
      <c r="AX169" s="13" t="s">
        <v>72</v>
      </c>
      <c r="AY169" s="157" t="s">
        <v>166</v>
      </c>
    </row>
    <row r="170" spans="2:65" s="12" customFormat="1" ht="11.25">
      <c r="B170" s="149"/>
      <c r="D170" s="150" t="s">
        <v>177</v>
      </c>
      <c r="E170" s="151" t="s">
        <v>19</v>
      </c>
      <c r="F170" s="152" t="s">
        <v>3949</v>
      </c>
      <c r="H170" s="151" t="s">
        <v>19</v>
      </c>
      <c r="I170" s="153"/>
      <c r="L170" s="149"/>
      <c r="M170" s="154"/>
      <c r="T170" s="155"/>
      <c r="AT170" s="151" t="s">
        <v>177</v>
      </c>
      <c r="AU170" s="151" t="s">
        <v>82</v>
      </c>
      <c r="AV170" s="12" t="s">
        <v>80</v>
      </c>
      <c r="AW170" s="12" t="s">
        <v>33</v>
      </c>
      <c r="AX170" s="12" t="s">
        <v>72</v>
      </c>
      <c r="AY170" s="151" t="s">
        <v>166</v>
      </c>
    </row>
    <row r="171" spans="2:65" s="13" customFormat="1" ht="11.25">
      <c r="B171" s="156"/>
      <c r="D171" s="150" t="s">
        <v>177</v>
      </c>
      <c r="E171" s="157" t="s">
        <v>19</v>
      </c>
      <c r="F171" s="158" t="s">
        <v>3950</v>
      </c>
      <c r="H171" s="159">
        <v>-27.670999999999999</v>
      </c>
      <c r="I171" s="160"/>
      <c r="L171" s="156"/>
      <c r="M171" s="161"/>
      <c r="T171" s="162"/>
      <c r="AT171" s="157" t="s">
        <v>177</v>
      </c>
      <c r="AU171" s="157" t="s">
        <v>82</v>
      </c>
      <c r="AV171" s="13" t="s">
        <v>82</v>
      </c>
      <c r="AW171" s="13" t="s">
        <v>33</v>
      </c>
      <c r="AX171" s="13" t="s">
        <v>72</v>
      </c>
      <c r="AY171" s="157" t="s">
        <v>166</v>
      </c>
    </row>
    <row r="172" spans="2:65" s="12" customFormat="1" ht="11.25">
      <c r="B172" s="149"/>
      <c r="D172" s="150" t="s">
        <v>177</v>
      </c>
      <c r="E172" s="151" t="s">
        <v>19</v>
      </c>
      <c r="F172" s="152" t="s">
        <v>3920</v>
      </c>
      <c r="H172" s="151" t="s">
        <v>19</v>
      </c>
      <c r="I172" s="153"/>
      <c r="L172" s="149"/>
      <c r="M172" s="154"/>
      <c r="T172" s="155"/>
      <c r="AT172" s="151" t="s">
        <v>177</v>
      </c>
      <c r="AU172" s="151" t="s">
        <v>82</v>
      </c>
      <c r="AV172" s="12" t="s">
        <v>80</v>
      </c>
      <c r="AW172" s="12" t="s">
        <v>33</v>
      </c>
      <c r="AX172" s="12" t="s">
        <v>72</v>
      </c>
      <c r="AY172" s="151" t="s">
        <v>166</v>
      </c>
    </row>
    <row r="173" spans="2:65" s="13" customFormat="1" ht="11.25">
      <c r="B173" s="156"/>
      <c r="D173" s="150" t="s">
        <v>177</v>
      </c>
      <c r="E173" s="157" t="s">
        <v>19</v>
      </c>
      <c r="F173" s="158" t="s">
        <v>3951</v>
      </c>
      <c r="H173" s="159">
        <v>4</v>
      </c>
      <c r="I173" s="160"/>
      <c r="L173" s="156"/>
      <c r="M173" s="161"/>
      <c r="T173" s="162"/>
      <c r="AT173" s="157" t="s">
        <v>177</v>
      </c>
      <c r="AU173" s="157" t="s">
        <v>82</v>
      </c>
      <c r="AV173" s="13" t="s">
        <v>82</v>
      </c>
      <c r="AW173" s="13" t="s">
        <v>33</v>
      </c>
      <c r="AX173" s="13" t="s">
        <v>72</v>
      </c>
      <c r="AY173" s="157" t="s">
        <v>166</v>
      </c>
    </row>
    <row r="174" spans="2:65" s="13" customFormat="1" ht="11.25">
      <c r="B174" s="156"/>
      <c r="D174" s="150" t="s">
        <v>177</v>
      </c>
      <c r="E174" s="157" t="s">
        <v>19</v>
      </c>
      <c r="F174" s="158" t="s">
        <v>3952</v>
      </c>
      <c r="H174" s="159">
        <v>-0.39300000000000002</v>
      </c>
      <c r="I174" s="160"/>
      <c r="L174" s="156"/>
      <c r="M174" s="161"/>
      <c r="T174" s="162"/>
      <c r="AT174" s="157" t="s">
        <v>177</v>
      </c>
      <c r="AU174" s="157" t="s">
        <v>82</v>
      </c>
      <c r="AV174" s="13" t="s">
        <v>82</v>
      </c>
      <c r="AW174" s="13" t="s">
        <v>33</v>
      </c>
      <c r="AX174" s="13" t="s">
        <v>72</v>
      </c>
      <c r="AY174" s="157" t="s">
        <v>166</v>
      </c>
    </row>
    <row r="175" spans="2:65" s="14" customFormat="1" ht="11.25">
      <c r="B175" s="163"/>
      <c r="D175" s="150" t="s">
        <v>177</v>
      </c>
      <c r="E175" s="164" t="s">
        <v>19</v>
      </c>
      <c r="F175" s="165" t="s">
        <v>206</v>
      </c>
      <c r="H175" s="166">
        <v>147.251</v>
      </c>
      <c r="I175" s="167"/>
      <c r="L175" s="163"/>
      <c r="M175" s="168"/>
      <c r="T175" s="169"/>
      <c r="AT175" s="164" t="s">
        <v>177</v>
      </c>
      <c r="AU175" s="164" t="s">
        <v>82</v>
      </c>
      <c r="AV175" s="14" t="s">
        <v>173</v>
      </c>
      <c r="AW175" s="14" t="s">
        <v>33</v>
      </c>
      <c r="AX175" s="14" t="s">
        <v>80</v>
      </c>
      <c r="AY175" s="164" t="s">
        <v>166</v>
      </c>
    </row>
    <row r="176" spans="2:65" s="1" customFormat="1" ht="16.5" customHeight="1">
      <c r="B176" s="33"/>
      <c r="C176" s="170" t="s">
        <v>294</v>
      </c>
      <c r="D176" s="170" t="s">
        <v>277</v>
      </c>
      <c r="E176" s="171" t="s">
        <v>2716</v>
      </c>
      <c r="F176" s="172" t="s">
        <v>2717</v>
      </c>
      <c r="G176" s="173" t="s">
        <v>341</v>
      </c>
      <c r="H176" s="174">
        <v>294.50200000000001</v>
      </c>
      <c r="I176" s="175"/>
      <c r="J176" s="176">
        <f>ROUND(I176*H176,2)</f>
        <v>0</v>
      </c>
      <c r="K176" s="172" t="s">
        <v>172</v>
      </c>
      <c r="L176" s="177"/>
      <c r="M176" s="178" t="s">
        <v>19</v>
      </c>
      <c r="N176" s="179" t="s">
        <v>43</v>
      </c>
      <c r="P176" s="141">
        <f>O176*H176</f>
        <v>0</v>
      </c>
      <c r="Q176" s="141">
        <v>1</v>
      </c>
      <c r="R176" s="141">
        <f>Q176*H176</f>
        <v>294.50200000000001</v>
      </c>
      <c r="S176" s="141">
        <v>0</v>
      </c>
      <c r="T176" s="142">
        <f>S176*H176</f>
        <v>0</v>
      </c>
      <c r="AR176" s="143" t="s">
        <v>233</v>
      </c>
      <c r="AT176" s="143" t="s">
        <v>277</v>
      </c>
      <c r="AU176" s="143" t="s">
        <v>82</v>
      </c>
      <c r="AY176" s="18" t="s">
        <v>166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80</v>
      </c>
      <c r="BK176" s="144">
        <f>ROUND(I176*H176,2)</f>
        <v>0</v>
      </c>
      <c r="BL176" s="18" t="s">
        <v>173</v>
      </c>
      <c r="BM176" s="143" t="s">
        <v>3953</v>
      </c>
    </row>
    <row r="177" spans="2:65" s="13" customFormat="1" ht="11.25">
      <c r="B177" s="156"/>
      <c r="D177" s="150" t="s">
        <v>177</v>
      </c>
      <c r="F177" s="158" t="s">
        <v>3954</v>
      </c>
      <c r="H177" s="159">
        <v>294.50200000000001</v>
      </c>
      <c r="I177" s="160"/>
      <c r="L177" s="156"/>
      <c r="M177" s="161"/>
      <c r="T177" s="162"/>
      <c r="AT177" s="157" t="s">
        <v>177</v>
      </c>
      <c r="AU177" s="157" t="s">
        <v>82</v>
      </c>
      <c r="AV177" s="13" t="s">
        <v>82</v>
      </c>
      <c r="AW177" s="13" t="s">
        <v>4</v>
      </c>
      <c r="AX177" s="13" t="s">
        <v>80</v>
      </c>
      <c r="AY177" s="157" t="s">
        <v>166</v>
      </c>
    </row>
    <row r="178" spans="2:65" s="1" customFormat="1" ht="37.9" customHeight="1">
      <c r="B178" s="33"/>
      <c r="C178" s="132" t="s">
        <v>299</v>
      </c>
      <c r="D178" s="132" t="s">
        <v>168</v>
      </c>
      <c r="E178" s="133" t="s">
        <v>3955</v>
      </c>
      <c r="F178" s="134" t="s">
        <v>3956</v>
      </c>
      <c r="G178" s="135" t="s">
        <v>188</v>
      </c>
      <c r="H178" s="136">
        <v>179.55</v>
      </c>
      <c r="I178" s="137"/>
      <c r="J178" s="138">
        <f>ROUND(I178*H178,2)</f>
        <v>0</v>
      </c>
      <c r="K178" s="134" t="s">
        <v>172</v>
      </c>
      <c r="L178" s="33"/>
      <c r="M178" s="139" t="s">
        <v>19</v>
      </c>
      <c r="N178" s="140" t="s">
        <v>43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173</v>
      </c>
      <c r="AT178" s="143" t="s">
        <v>168</v>
      </c>
      <c r="AU178" s="143" t="s">
        <v>82</v>
      </c>
      <c r="AY178" s="18" t="s">
        <v>166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8" t="s">
        <v>80</v>
      </c>
      <c r="BK178" s="144">
        <f>ROUND(I178*H178,2)</f>
        <v>0</v>
      </c>
      <c r="BL178" s="18" t="s">
        <v>173</v>
      </c>
      <c r="BM178" s="143" t="s">
        <v>3957</v>
      </c>
    </row>
    <row r="179" spans="2:65" s="1" customFormat="1" ht="11.25">
      <c r="B179" s="33"/>
      <c r="D179" s="145" t="s">
        <v>175</v>
      </c>
      <c r="F179" s="146" t="s">
        <v>3958</v>
      </c>
      <c r="I179" s="147"/>
      <c r="L179" s="33"/>
      <c r="M179" s="148"/>
      <c r="T179" s="54"/>
      <c r="AT179" s="18" t="s">
        <v>175</v>
      </c>
      <c r="AU179" s="18" t="s">
        <v>82</v>
      </c>
    </row>
    <row r="180" spans="2:65" s="1" customFormat="1" ht="24.2" customHeight="1">
      <c r="B180" s="33"/>
      <c r="C180" s="132" t="s">
        <v>304</v>
      </c>
      <c r="D180" s="132" t="s">
        <v>168</v>
      </c>
      <c r="E180" s="133" t="s">
        <v>436</v>
      </c>
      <c r="F180" s="134" t="s">
        <v>437</v>
      </c>
      <c r="G180" s="135" t="s">
        <v>341</v>
      </c>
      <c r="H180" s="136">
        <v>469.35500000000002</v>
      </c>
      <c r="I180" s="137"/>
      <c r="J180" s="138">
        <f>ROUND(I180*H180,2)</f>
        <v>0</v>
      </c>
      <c r="K180" s="134" t="s">
        <v>19</v>
      </c>
      <c r="L180" s="33"/>
      <c r="M180" s="139" t="s">
        <v>19</v>
      </c>
      <c r="N180" s="140" t="s">
        <v>43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173</v>
      </c>
      <c r="AT180" s="143" t="s">
        <v>168</v>
      </c>
      <c r="AU180" s="143" t="s">
        <v>82</v>
      </c>
      <c r="AY180" s="18" t="s">
        <v>166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80</v>
      </c>
      <c r="BK180" s="144">
        <f>ROUND(I180*H180,2)</f>
        <v>0</v>
      </c>
      <c r="BL180" s="18" t="s">
        <v>173</v>
      </c>
      <c r="BM180" s="143" t="s">
        <v>3959</v>
      </c>
    </row>
    <row r="181" spans="2:65" s="12" customFormat="1" ht="11.25">
      <c r="B181" s="149"/>
      <c r="D181" s="150" t="s">
        <v>177</v>
      </c>
      <c r="E181" s="151" t="s">
        <v>19</v>
      </c>
      <c r="F181" s="152" t="s">
        <v>2725</v>
      </c>
      <c r="H181" s="151" t="s">
        <v>19</v>
      </c>
      <c r="I181" s="153"/>
      <c r="L181" s="149"/>
      <c r="M181" s="154"/>
      <c r="T181" s="155"/>
      <c r="AT181" s="151" t="s">
        <v>177</v>
      </c>
      <c r="AU181" s="151" t="s">
        <v>82</v>
      </c>
      <c r="AV181" s="12" t="s">
        <v>80</v>
      </c>
      <c r="AW181" s="12" t="s">
        <v>33</v>
      </c>
      <c r="AX181" s="12" t="s">
        <v>72</v>
      </c>
      <c r="AY181" s="151" t="s">
        <v>166</v>
      </c>
    </row>
    <row r="182" spans="2:65" s="12" customFormat="1" ht="11.25">
      <c r="B182" s="149"/>
      <c r="D182" s="150" t="s">
        <v>177</v>
      </c>
      <c r="E182" s="151" t="s">
        <v>19</v>
      </c>
      <c r="F182" s="152" t="s">
        <v>2726</v>
      </c>
      <c r="H182" s="151" t="s">
        <v>19</v>
      </c>
      <c r="I182" s="153"/>
      <c r="L182" s="149"/>
      <c r="M182" s="154"/>
      <c r="T182" s="155"/>
      <c r="AT182" s="151" t="s">
        <v>177</v>
      </c>
      <c r="AU182" s="151" t="s">
        <v>82</v>
      </c>
      <c r="AV182" s="12" t="s">
        <v>80</v>
      </c>
      <c r="AW182" s="12" t="s">
        <v>33</v>
      </c>
      <c r="AX182" s="12" t="s">
        <v>72</v>
      </c>
      <c r="AY182" s="151" t="s">
        <v>166</v>
      </c>
    </row>
    <row r="183" spans="2:65" s="12" customFormat="1" ht="11.25">
      <c r="B183" s="149"/>
      <c r="D183" s="150" t="s">
        <v>177</v>
      </c>
      <c r="E183" s="151" t="s">
        <v>19</v>
      </c>
      <c r="F183" s="152" t="s">
        <v>440</v>
      </c>
      <c r="H183" s="151" t="s">
        <v>19</v>
      </c>
      <c r="I183" s="153"/>
      <c r="L183" s="149"/>
      <c r="M183" s="154"/>
      <c r="T183" s="155"/>
      <c r="AT183" s="151" t="s">
        <v>177</v>
      </c>
      <c r="AU183" s="151" t="s">
        <v>82</v>
      </c>
      <c r="AV183" s="12" t="s">
        <v>80</v>
      </c>
      <c r="AW183" s="12" t="s">
        <v>33</v>
      </c>
      <c r="AX183" s="12" t="s">
        <v>72</v>
      </c>
      <c r="AY183" s="151" t="s">
        <v>166</v>
      </c>
    </row>
    <row r="184" spans="2:65" s="13" customFormat="1" ht="11.25">
      <c r="B184" s="156"/>
      <c r="D184" s="150" t="s">
        <v>177</v>
      </c>
      <c r="E184" s="157" t="s">
        <v>19</v>
      </c>
      <c r="F184" s="158" t="s">
        <v>3960</v>
      </c>
      <c r="H184" s="159">
        <v>173.83500000000001</v>
      </c>
      <c r="I184" s="160"/>
      <c r="L184" s="156"/>
      <c r="M184" s="161"/>
      <c r="T184" s="162"/>
      <c r="AT184" s="157" t="s">
        <v>177</v>
      </c>
      <c r="AU184" s="157" t="s">
        <v>82</v>
      </c>
      <c r="AV184" s="13" t="s">
        <v>82</v>
      </c>
      <c r="AW184" s="13" t="s">
        <v>33</v>
      </c>
      <c r="AX184" s="13" t="s">
        <v>72</v>
      </c>
      <c r="AY184" s="157" t="s">
        <v>166</v>
      </c>
    </row>
    <row r="185" spans="2:65" s="14" customFormat="1" ht="11.25">
      <c r="B185" s="163"/>
      <c r="D185" s="150" t="s">
        <v>177</v>
      </c>
      <c r="E185" s="164" t="s">
        <v>19</v>
      </c>
      <c r="F185" s="165" t="s">
        <v>206</v>
      </c>
      <c r="H185" s="166">
        <v>173.83500000000001</v>
      </c>
      <c r="I185" s="167"/>
      <c r="L185" s="163"/>
      <c r="M185" s="168"/>
      <c r="T185" s="169"/>
      <c r="AT185" s="164" t="s">
        <v>177</v>
      </c>
      <c r="AU185" s="164" t="s">
        <v>82</v>
      </c>
      <c r="AV185" s="14" t="s">
        <v>173</v>
      </c>
      <c r="AW185" s="14" t="s">
        <v>33</v>
      </c>
      <c r="AX185" s="14" t="s">
        <v>80</v>
      </c>
      <c r="AY185" s="164" t="s">
        <v>166</v>
      </c>
    </row>
    <row r="186" spans="2:65" s="13" customFormat="1" ht="11.25">
      <c r="B186" s="156"/>
      <c r="D186" s="150" t="s">
        <v>177</v>
      </c>
      <c r="F186" s="158" t="s">
        <v>3961</v>
      </c>
      <c r="H186" s="159">
        <v>469.35500000000002</v>
      </c>
      <c r="I186" s="160"/>
      <c r="L186" s="156"/>
      <c r="M186" s="161"/>
      <c r="T186" s="162"/>
      <c r="AT186" s="157" t="s">
        <v>177</v>
      </c>
      <c r="AU186" s="157" t="s">
        <v>82</v>
      </c>
      <c r="AV186" s="13" t="s">
        <v>82</v>
      </c>
      <c r="AW186" s="13" t="s">
        <v>4</v>
      </c>
      <c r="AX186" s="13" t="s">
        <v>80</v>
      </c>
      <c r="AY186" s="157" t="s">
        <v>166</v>
      </c>
    </row>
    <row r="187" spans="2:65" s="11" customFormat="1" ht="22.9" customHeight="1">
      <c r="B187" s="120"/>
      <c r="D187" s="121" t="s">
        <v>71</v>
      </c>
      <c r="E187" s="130" t="s">
        <v>173</v>
      </c>
      <c r="F187" s="130" t="s">
        <v>738</v>
      </c>
      <c r="I187" s="123"/>
      <c r="J187" s="131">
        <f>BK187</f>
        <v>0</v>
      </c>
      <c r="L187" s="120"/>
      <c r="M187" s="125"/>
      <c r="P187" s="126">
        <f>SUM(P188:P194)</f>
        <v>0</v>
      </c>
      <c r="R187" s="126">
        <f>SUM(R188:R194)</f>
        <v>0</v>
      </c>
      <c r="T187" s="127">
        <f>SUM(T188:T194)</f>
        <v>0</v>
      </c>
      <c r="AR187" s="121" t="s">
        <v>80</v>
      </c>
      <c r="AT187" s="128" t="s">
        <v>71</v>
      </c>
      <c r="AU187" s="128" t="s">
        <v>80</v>
      </c>
      <c r="AY187" s="121" t="s">
        <v>166</v>
      </c>
      <c r="BK187" s="129">
        <f>SUM(BK188:BK194)</f>
        <v>0</v>
      </c>
    </row>
    <row r="188" spans="2:65" s="1" customFormat="1" ht="33" customHeight="1">
      <c r="B188" s="33"/>
      <c r="C188" s="132" t="s">
        <v>7</v>
      </c>
      <c r="D188" s="132" t="s">
        <v>168</v>
      </c>
      <c r="E188" s="133" t="s">
        <v>2814</v>
      </c>
      <c r="F188" s="134" t="s">
        <v>2815</v>
      </c>
      <c r="G188" s="135" t="s">
        <v>197</v>
      </c>
      <c r="H188" s="136">
        <v>19.434999999999999</v>
      </c>
      <c r="I188" s="137"/>
      <c r="J188" s="138">
        <f>ROUND(I188*H188,2)</f>
        <v>0</v>
      </c>
      <c r="K188" s="134" t="s">
        <v>172</v>
      </c>
      <c r="L188" s="33"/>
      <c r="M188" s="139" t="s">
        <v>19</v>
      </c>
      <c r="N188" s="140" t="s">
        <v>43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173</v>
      </c>
      <c r="AT188" s="143" t="s">
        <v>168</v>
      </c>
      <c r="AU188" s="143" t="s">
        <v>82</v>
      </c>
      <c r="AY188" s="18" t="s">
        <v>166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80</v>
      </c>
      <c r="BK188" s="144">
        <f>ROUND(I188*H188,2)</f>
        <v>0</v>
      </c>
      <c r="BL188" s="18" t="s">
        <v>173</v>
      </c>
      <c r="BM188" s="143" t="s">
        <v>3962</v>
      </c>
    </row>
    <row r="189" spans="2:65" s="1" customFormat="1" ht="11.25">
      <c r="B189" s="33"/>
      <c r="D189" s="145" t="s">
        <v>175</v>
      </c>
      <c r="F189" s="146" t="s">
        <v>2817</v>
      </c>
      <c r="I189" s="147"/>
      <c r="L189" s="33"/>
      <c r="M189" s="148"/>
      <c r="T189" s="54"/>
      <c r="AT189" s="18" t="s">
        <v>175</v>
      </c>
      <c r="AU189" s="18" t="s">
        <v>82</v>
      </c>
    </row>
    <row r="190" spans="2:65" s="12" customFormat="1" ht="22.5">
      <c r="B190" s="149"/>
      <c r="D190" s="150" t="s">
        <v>177</v>
      </c>
      <c r="E190" s="151" t="s">
        <v>19</v>
      </c>
      <c r="F190" s="152" t="s">
        <v>3917</v>
      </c>
      <c r="H190" s="151" t="s">
        <v>19</v>
      </c>
      <c r="I190" s="153"/>
      <c r="L190" s="149"/>
      <c r="M190" s="154"/>
      <c r="T190" s="155"/>
      <c r="AT190" s="151" t="s">
        <v>177</v>
      </c>
      <c r="AU190" s="151" t="s">
        <v>82</v>
      </c>
      <c r="AV190" s="12" t="s">
        <v>80</v>
      </c>
      <c r="AW190" s="12" t="s">
        <v>33</v>
      </c>
      <c r="AX190" s="12" t="s">
        <v>72</v>
      </c>
      <c r="AY190" s="151" t="s">
        <v>166</v>
      </c>
    </row>
    <row r="191" spans="2:65" s="13" customFormat="1" ht="11.25">
      <c r="B191" s="156"/>
      <c r="D191" s="150" t="s">
        <v>177</v>
      </c>
      <c r="E191" s="157" t="s">
        <v>19</v>
      </c>
      <c r="F191" s="158" t="s">
        <v>3963</v>
      </c>
      <c r="H191" s="159">
        <v>19.035</v>
      </c>
      <c r="I191" s="160"/>
      <c r="L191" s="156"/>
      <c r="M191" s="161"/>
      <c r="T191" s="162"/>
      <c r="AT191" s="157" t="s">
        <v>177</v>
      </c>
      <c r="AU191" s="157" t="s">
        <v>82</v>
      </c>
      <c r="AV191" s="13" t="s">
        <v>82</v>
      </c>
      <c r="AW191" s="13" t="s">
        <v>33</v>
      </c>
      <c r="AX191" s="13" t="s">
        <v>72</v>
      </c>
      <c r="AY191" s="157" t="s">
        <v>166</v>
      </c>
    </row>
    <row r="192" spans="2:65" s="12" customFormat="1" ht="11.25">
      <c r="B192" s="149"/>
      <c r="D192" s="150" t="s">
        <v>177</v>
      </c>
      <c r="E192" s="151" t="s">
        <v>19</v>
      </c>
      <c r="F192" s="152" t="s">
        <v>3920</v>
      </c>
      <c r="H192" s="151" t="s">
        <v>19</v>
      </c>
      <c r="I192" s="153"/>
      <c r="L192" s="149"/>
      <c r="M192" s="154"/>
      <c r="T192" s="155"/>
      <c r="AT192" s="151" t="s">
        <v>177</v>
      </c>
      <c r="AU192" s="151" t="s">
        <v>82</v>
      </c>
      <c r="AV192" s="12" t="s">
        <v>80</v>
      </c>
      <c r="AW192" s="12" t="s">
        <v>33</v>
      </c>
      <c r="AX192" s="12" t="s">
        <v>72</v>
      </c>
      <c r="AY192" s="151" t="s">
        <v>166</v>
      </c>
    </row>
    <row r="193" spans="2:65" s="13" customFormat="1" ht="11.25">
      <c r="B193" s="156"/>
      <c r="D193" s="150" t="s">
        <v>177</v>
      </c>
      <c r="E193" s="157" t="s">
        <v>19</v>
      </c>
      <c r="F193" s="158" t="s">
        <v>3964</v>
      </c>
      <c r="H193" s="159">
        <v>0.4</v>
      </c>
      <c r="I193" s="160"/>
      <c r="L193" s="156"/>
      <c r="M193" s="161"/>
      <c r="T193" s="162"/>
      <c r="AT193" s="157" t="s">
        <v>177</v>
      </c>
      <c r="AU193" s="157" t="s">
        <v>82</v>
      </c>
      <c r="AV193" s="13" t="s">
        <v>82</v>
      </c>
      <c r="AW193" s="13" t="s">
        <v>33</v>
      </c>
      <c r="AX193" s="13" t="s">
        <v>72</v>
      </c>
      <c r="AY193" s="157" t="s">
        <v>166</v>
      </c>
    </row>
    <row r="194" spans="2:65" s="14" customFormat="1" ht="11.25">
      <c r="B194" s="163"/>
      <c r="D194" s="150" t="s">
        <v>177</v>
      </c>
      <c r="E194" s="164" t="s">
        <v>19</v>
      </c>
      <c r="F194" s="165" t="s">
        <v>206</v>
      </c>
      <c r="H194" s="166">
        <v>19.434999999999999</v>
      </c>
      <c r="I194" s="167"/>
      <c r="L194" s="163"/>
      <c r="M194" s="168"/>
      <c r="T194" s="169"/>
      <c r="AT194" s="164" t="s">
        <v>177</v>
      </c>
      <c r="AU194" s="164" t="s">
        <v>82</v>
      </c>
      <c r="AV194" s="14" t="s">
        <v>173</v>
      </c>
      <c r="AW194" s="14" t="s">
        <v>33</v>
      </c>
      <c r="AX194" s="14" t="s">
        <v>80</v>
      </c>
      <c r="AY194" s="164" t="s">
        <v>166</v>
      </c>
    </row>
    <row r="195" spans="2:65" s="11" customFormat="1" ht="22.9" customHeight="1">
      <c r="B195" s="120"/>
      <c r="D195" s="121" t="s">
        <v>71</v>
      </c>
      <c r="E195" s="130" t="s">
        <v>233</v>
      </c>
      <c r="F195" s="130" t="s">
        <v>1169</v>
      </c>
      <c r="I195" s="123"/>
      <c r="J195" s="131">
        <f>BK195</f>
        <v>0</v>
      </c>
      <c r="L195" s="120"/>
      <c r="M195" s="125"/>
      <c r="P195" s="126">
        <f>SUM(P196:P298)</f>
        <v>0</v>
      </c>
      <c r="R195" s="126">
        <f>SUM(R196:R298)</f>
        <v>20.787588999999997</v>
      </c>
      <c r="T195" s="127">
        <f>SUM(T196:T298)</f>
        <v>0</v>
      </c>
      <c r="AR195" s="121" t="s">
        <v>80</v>
      </c>
      <c r="AT195" s="128" t="s">
        <v>71</v>
      </c>
      <c r="AU195" s="128" t="s">
        <v>80</v>
      </c>
      <c r="AY195" s="121" t="s">
        <v>166</v>
      </c>
      <c r="BK195" s="129">
        <f>SUM(BK196:BK298)</f>
        <v>0</v>
      </c>
    </row>
    <row r="196" spans="2:65" s="1" customFormat="1" ht="33" customHeight="1">
      <c r="B196" s="33"/>
      <c r="C196" s="132" t="s">
        <v>316</v>
      </c>
      <c r="D196" s="132" t="s">
        <v>168</v>
      </c>
      <c r="E196" s="133" t="s">
        <v>2959</v>
      </c>
      <c r="F196" s="134" t="s">
        <v>2960</v>
      </c>
      <c r="G196" s="135" t="s">
        <v>458</v>
      </c>
      <c r="H196" s="136">
        <v>141</v>
      </c>
      <c r="I196" s="137"/>
      <c r="J196" s="138">
        <f>ROUND(I196*H196,2)</f>
        <v>0</v>
      </c>
      <c r="K196" s="134" t="s">
        <v>172</v>
      </c>
      <c r="L196" s="33"/>
      <c r="M196" s="139" t="s">
        <v>19</v>
      </c>
      <c r="N196" s="140" t="s">
        <v>43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173</v>
      </c>
      <c r="AT196" s="143" t="s">
        <v>168</v>
      </c>
      <c r="AU196" s="143" t="s">
        <v>82</v>
      </c>
      <c r="AY196" s="18" t="s">
        <v>166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8" t="s">
        <v>80</v>
      </c>
      <c r="BK196" s="144">
        <f>ROUND(I196*H196,2)</f>
        <v>0</v>
      </c>
      <c r="BL196" s="18" t="s">
        <v>173</v>
      </c>
      <c r="BM196" s="143" t="s">
        <v>3965</v>
      </c>
    </row>
    <row r="197" spans="2:65" s="1" customFormat="1" ht="11.25">
      <c r="B197" s="33"/>
      <c r="D197" s="145" t="s">
        <v>175</v>
      </c>
      <c r="F197" s="146" t="s">
        <v>2962</v>
      </c>
      <c r="I197" s="147"/>
      <c r="L197" s="33"/>
      <c r="M197" s="148"/>
      <c r="T197" s="54"/>
      <c r="AT197" s="18" t="s">
        <v>175</v>
      </c>
      <c r="AU197" s="18" t="s">
        <v>82</v>
      </c>
    </row>
    <row r="198" spans="2:65" s="12" customFormat="1" ht="11.25">
      <c r="B198" s="149"/>
      <c r="D198" s="150" t="s">
        <v>177</v>
      </c>
      <c r="E198" s="151" t="s">
        <v>19</v>
      </c>
      <c r="F198" s="152" t="s">
        <v>191</v>
      </c>
      <c r="H198" s="151" t="s">
        <v>19</v>
      </c>
      <c r="I198" s="153"/>
      <c r="L198" s="149"/>
      <c r="M198" s="154"/>
      <c r="T198" s="155"/>
      <c r="AT198" s="151" t="s">
        <v>177</v>
      </c>
      <c r="AU198" s="151" t="s">
        <v>82</v>
      </c>
      <c r="AV198" s="12" t="s">
        <v>80</v>
      </c>
      <c r="AW198" s="12" t="s">
        <v>33</v>
      </c>
      <c r="AX198" s="12" t="s">
        <v>72</v>
      </c>
      <c r="AY198" s="151" t="s">
        <v>166</v>
      </c>
    </row>
    <row r="199" spans="2:65" s="12" customFormat="1" ht="11.25">
      <c r="B199" s="149"/>
      <c r="D199" s="150" t="s">
        <v>177</v>
      </c>
      <c r="E199" s="151" t="s">
        <v>19</v>
      </c>
      <c r="F199" s="152" t="s">
        <v>3966</v>
      </c>
      <c r="H199" s="151" t="s">
        <v>19</v>
      </c>
      <c r="I199" s="153"/>
      <c r="L199" s="149"/>
      <c r="M199" s="154"/>
      <c r="T199" s="155"/>
      <c r="AT199" s="151" t="s">
        <v>177</v>
      </c>
      <c r="AU199" s="151" t="s">
        <v>82</v>
      </c>
      <c r="AV199" s="12" t="s">
        <v>80</v>
      </c>
      <c r="AW199" s="12" t="s">
        <v>33</v>
      </c>
      <c r="AX199" s="12" t="s">
        <v>72</v>
      </c>
      <c r="AY199" s="151" t="s">
        <v>166</v>
      </c>
    </row>
    <row r="200" spans="2:65" s="12" customFormat="1" ht="22.5">
      <c r="B200" s="149"/>
      <c r="D200" s="150" t="s">
        <v>177</v>
      </c>
      <c r="E200" s="151" t="s">
        <v>19</v>
      </c>
      <c r="F200" s="152" t="s">
        <v>3967</v>
      </c>
      <c r="H200" s="151" t="s">
        <v>19</v>
      </c>
      <c r="I200" s="153"/>
      <c r="L200" s="149"/>
      <c r="M200" s="154"/>
      <c r="T200" s="155"/>
      <c r="AT200" s="151" t="s">
        <v>177</v>
      </c>
      <c r="AU200" s="151" t="s">
        <v>82</v>
      </c>
      <c r="AV200" s="12" t="s">
        <v>80</v>
      </c>
      <c r="AW200" s="12" t="s">
        <v>33</v>
      </c>
      <c r="AX200" s="12" t="s">
        <v>72</v>
      </c>
      <c r="AY200" s="151" t="s">
        <v>166</v>
      </c>
    </row>
    <row r="201" spans="2:65" s="13" customFormat="1" ht="11.25">
      <c r="B201" s="156"/>
      <c r="D201" s="150" t="s">
        <v>177</v>
      </c>
      <c r="E201" s="157" t="s">
        <v>19</v>
      </c>
      <c r="F201" s="158" t="s">
        <v>3968</v>
      </c>
      <c r="H201" s="159">
        <v>141</v>
      </c>
      <c r="I201" s="160"/>
      <c r="L201" s="156"/>
      <c r="M201" s="161"/>
      <c r="T201" s="162"/>
      <c r="AT201" s="157" t="s">
        <v>177</v>
      </c>
      <c r="AU201" s="157" t="s">
        <v>82</v>
      </c>
      <c r="AV201" s="13" t="s">
        <v>82</v>
      </c>
      <c r="AW201" s="13" t="s">
        <v>33</v>
      </c>
      <c r="AX201" s="13" t="s">
        <v>80</v>
      </c>
      <c r="AY201" s="157" t="s">
        <v>166</v>
      </c>
    </row>
    <row r="202" spans="2:65" s="1" customFormat="1" ht="24.2" customHeight="1">
      <c r="B202" s="33"/>
      <c r="C202" s="170" t="s">
        <v>321</v>
      </c>
      <c r="D202" s="170" t="s">
        <v>277</v>
      </c>
      <c r="E202" s="171" t="s">
        <v>2964</v>
      </c>
      <c r="F202" s="172" t="s">
        <v>2965</v>
      </c>
      <c r="G202" s="173" t="s">
        <v>458</v>
      </c>
      <c r="H202" s="174">
        <v>142.41</v>
      </c>
      <c r="I202" s="175"/>
      <c r="J202" s="176">
        <f>ROUND(I202*H202,2)</f>
        <v>0</v>
      </c>
      <c r="K202" s="172" t="s">
        <v>172</v>
      </c>
      <c r="L202" s="177"/>
      <c r="M202" s="178" t="s">
        <v>19</v>
      </c>
      <c r="N202" s="179" t="s">
        <v>43</v>
      </c>
      <c r="P202" s="141">
        <f>O202*H202</f>
        <v>0</v>
      </c>
      <c r="Q202" s="141">
        <v>0.1179</v>
      </c>
      <c r="R202" s="141">
        <f>Q202*H202</f>
        <v>16.790139</v>
      </c>
      <c r="S202" s="141">
        <v>0</v>
      </c>
      <c r="T202" s="142">
        <f>S202*H202</f>
        <v>0</v>
      </c>
      <c r="AR202" s="143" t="s">
        <v>233</v>
      </c>
      <c r="AT202" s="143" t="s">
        <v>277</v>
      </c>
      <c r="AU202" s="143" t="s">
        <v>82</v>
      </c>
      <c r="AY202" s="18" t="s">
        <v>166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8" t="s">
        <v>80</v>
      </c>
      <c r="BK202" s="144">
        <f>ROUND(I202*H202,2)</f>
        <v>0</v>
      </c>
      <c r="BL202" s="18" t="s">
        <v>173</v>
      </c>
      <c r="BM202" s="143" t="s">
        <v>3969</v>
      </c>
    </row>
    <row r="203" spans="2:65" s="1" customFormat="1" ht="126.75">
      <c r="B203" s="33"/>
      <c r="D203" s="150" t="s">
        <v>887</v>
      </c>
      <c r="F203" s="187" t="s">
        <v>3970</v>
      </c>
      <c r="I203" s="147"/>
      <c r="L203" s="33"/>
      <c r="M203" s="148"/>
      <c r="T203" s="54"/>
      <c r="AT203" s="18" t="s">
        <v>887</v>
      </c>
      <c r="AU203" s="18" t="s">
        <v>82</v>
      </c>
    </row>
    <row r="204" spans="2:65" s="13" customFormat="1" ht="11.25">
      <c r="B204" s="156"/>
      <c r="D204" s="150" t="s">
        <v>177</v>
      </c>
      <c r="F204" s="158" t="s">
        <v>3971</v>
      </c>
      <c r="H204" s="159">
        <v>142.41</v>
      </c>
      <c r="I204" s="160"/>
      <c r="L204" s="156"/>
      <c r="M204" s="161"/>
      <c r="T204" s="162"/>
      <c r="AT204" s="157" t="s">
        <v>177</v>
      </c>
      <c r="AU204" s="157" t="s">
        <v>82</v>
      </c>
      <c r="AV204" s="13" t="s">
        <v>82</v>
      </c>
      <c r="AW204" s="13" t="s">
        <v>4</v>
      </c>
      <c r="AX204" s="13" t="s">
        <v>80</v>
      </c>
      <c r="AY204" s="157" t="s">
        <v>166</v>
      </c>
    </row>
    <row r="205" spans="2:65" s="1" customFormat="1" ht="16.5" customHeight="1">
      <c r="B205" s="33"/>
      <c r="C205" s="170" t="s">
        <v>325</v>
      </c>
      <c r="D205" s="170" t="s">
        <v>277</v>
      </c>
      <c r="E205" s="171" t="s">
        <v>2968</v>
      </c>
      <c r="F205" s="172" t="s">
        <v>2969</v>
      </c>
      <c r="G205" s="173" t="s">
        <v>307</v>
      </c>
      <c r="H205" s="174">
        <v>24</v>
      </c>
      <c r="I205" s="175"/>
      <c r="J205" s="176">
        <f>ROUND(I205*H205,2)</f>
        <v>0</v>
      </c>
      <c r="K205" s="172" t="s">
        <v>19</v>
      </c>
      <c r="L205" s="177"/>
      <c r="M205" s="178" t="s">
        <v>19</v>
      </c>
      <c r="N205" s="179" t="s">
        <v>43</v>
      </c>
      <c r="P205" s="141">
        <f>O205*H205</f>
        <v>0</v>
      </c>
      <c r="Q205" s="141">
        <v>1.23E-3</v>
      </c>
      <c r="R205" s="141">
        <f>Q205*H205</f>
        <v>2.9519999999999998E-2</v>
      </c>
      <c r="S205" s="141">
        <v>0</v>
      </c>
      <c r="T205" s="142">
        <f>S205*H205</f>
        <v>0</v>
      </c>
      <c r="AR205" s="143" t="s">
        <v>233</v>
      </c>
      <c r="AT205" s="143" t="s">
        <v>277</v>
      </c>
      <c r="AU205" s="143" t="s">
        <v>82</v>
      </c>
      <c r="AY205" s="18" t="s">
        <v>166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8" t="s">
        <v>80</v>
      </c>
      <c r="BK205" s="144">
        <f>ROUND(I205*H205,2)</f>
        <v>0</v>
      </c>
      <c r="BL205" s="18" t="s">
        <v>173</v>
      </c>
      <c r="BM205" s="143" t="s">
        <v>3972</v>
      </c>
    </row>
    <row r="206" spans="2:65" s="1" customFormat="1" ht="44.25" customHeight="1">
      <c r="B206" s="33"/>
      <c r="C206" s="132" t="s">
        <v>329</v>
      </c>
      <c r="D206" s="132" t="s">
        <v>168</v>
      </c>
      <c r="E206" s="133" t="s">
        <v>3973</v>
      </c>
      <c r="F206" s="134" t="s">
        <v>3974</v>
      </c>
      <c r="G206" s="135" t="s">
        <v>307</v>
      </c>
      <c r="H206" s="136">
        <v>1</v>
      </c>
      <c r="I206" s="137"/>
      <c r="J206" s="138">
        <f>ROUND(I206*H206,2)</f>
        <v>0</v>
      </c>
      <c r="K206" s="134" t="s">
        <v>172</v>
      </c>
      <c r="L206" s="33"/>
      <c r="M206" s="139" t="s">
        <v>19</v>
      </c>
      <c r="N206" s="140" t="s">
        <v>43</v>
      </c>
      <c r="P206" s="141">
        <f>O206*H206</f>
        <v>0</v>
      </c>
      <c r="Q206" s="141">
        <v>1.67E-3</v>
      </c>
      <c r="R206" s="141">
        <f>Q206*H206</f>
        <v>1.67E-3</v>
      </c>
      <c r="S206" s="141">
        <v>0</v>
      </c>
      <c r="T206" s="142">
        <f>S206*H206</f>
        <v>0</v>
      </c>
      <c r="AR206" s="143" t="s">
        <v>173</v>
      </c>
      <c r="AT206" s="143" t="s">
        <v>168</v>
      </c>
      <c r="AU206" s="143" t="s">
        <v>82</v>
      </c>
      <c r="AY206" s="18" t="s">
        <v>166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8" t="s">
        <v>80</v>
      </c>
      <c r="BK206" s="144">
        <f>ROUND(I206*H206,2)</f>
        <v>0</v>
      </c>
      <c r="BL206" s="18" t="s">
        <v>173</v>
      </c>
      <c r="BM206" s="143" t="s">
        <v>3975</v>
      </c>
    </row>
    <row r="207" spans="2:65" s="1" customFormat="1" ht="11.25">
      <c r="B207" s="33"/>
      <c r="D207" s="145" t="s">
        <v>175</v>
      </c>
      <c r="F207" s="146" t="s">
        <v>3976</v>
      </c>
      <c r="I207" s="147"/>
      <c r="L207" s="33"/>
      <c r="M207" s="148"/>
      <c r="T207" s="54"/>
      <c r="AT207" s="18" t="s">
        <v>175</v>
      </c>
      <c r="AU207" s="18" t="s">
        <v>82</v>
      </c>
    </row>
    <row r="208" spans="2:65" s="1" customFormat="1" ht="24.2" customHeight="1">
      <c r="B208" s="33"/>
      <c r="C208" s="170" t="s">
        <v>333</v>
      </c>
      <c r="D208" s="170" t="s">
        <v>277</v>
      </c>
      <c r="E208" s="171" t="s">
        <v>3977</v>
      </c>
      <c r="F208" s="172" t="s">
        <v>3978</v>
      </c>
      <c r="G208" s="173" t="s">
        <v>307</v>
      </c>
      <c r="H208" s="174">
        <v>1</v>
      </c>
      <c r="I208" s="175"/>
      <c r="J208" s="176">
        <f>ROUND(I208*H208,2)</f>
        <v>0</v>
      </c>
      <c r="K208" s="172" t="s">
        <v>172</v>
      </c>
      <c r="L208" s="177"/>
      <c r="M208" s="178" t="s">
        <v>19</v>
      </c>
      <c r="N208" s="179" t="s">
        <v>43</v>
      </c>
      <c r="P208" s="141">
        <f>O208*H208</f>
        <v>0</v>
      </c>
      <c r="Q208" s="141">
        <v>8.0000000000000002E-3</v>
      </c>
      <c r="R208" s="141">
        <f>Q208*H208</f>
        <v>8.0000000000000002E-3</v>
      </c>
      <c r="S208" s="141">
        <v>0</v>
      </c>
      <c r="T208" s="142">
        <f>S208*H208</f>
        <v>0</v>
      </c>
      <c r="AR208" s="143" t="s">
        <v>233</v>
      </c>
      <c r="AT208" s="143" t="s">
        <v>277</v>
      </c>
      <c r="AU208" s="143" t="s">
        <v>82</v>
      </c>
      <c r="AY208" s="18" t="s">
        <v>166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8" t="s">
        <v>80</v>
      </c>
      <c r="BK208" s="144">
        <f>ROUND(I208*H208,2)</f>
        <v>0</v>
      </c>
      <c r="BL208" s="18" t="s">
        <v>173</v>
      </c>
      <c r="BM208" s="143" t="s">
        <v>3979</v>
      </c>
    </row>
    <row r="209" spans="2:65" s="12" customFormat="1" ht="22.5">
      <c r="B209" s="149"/>
      <c r="D209" s="150" t="s">
        <v>177</v>
      </c>
      <c r="E209" s="151" t="s">
        <v>19</v>
      </c>
      <c r="F209" s="152" t="s">
        <v>3967</v>
      </c>
      <c r="H209" s="151" t="s">
        <v>19</v>
      </c>
      <c r="I209" s="153"/>
      <c r="L209" s="149"/>
      <c r="M209" s="154"/>
      <c r="T209" s="155"/>
      <c r="AT209" s="151" t="s">
        <v>177</v>
      </c>
      <c r="AU209" s="151" t="s">
        <v>82</v>
      </c>
      <c r="AV209" s="12" t="s">
        <v>80</v>
      </c>
      <c r="AW209" s="12" t="s">
        <v>33</v>
      </c>
      <c r="AX209" s="12" t="s">
        <v>72</v>
      </c>
      <c r="AY209" s="151" t="s">
        <v>166</v>
      </c>
    </row>
    <row r="210" spans="2:65" s="13" customFormat="1" ht="11.25">
      <c r="B210" s="156"/>
      <c r="D210" s="150" t="s">
        <v>177</v>
      </c>
      <c r="E210" s="157" t="s">
        <v>19</v>
      </c>
      <c r="F210" s="158" t="s">
        <v>80</v>
      </c>
      <c r="H210" s="159">
        <v>1</v>
      </c>
      <c r="I210" s="160"/>
      <c r="L210" s="156"/>
      <c r="M210" s="161"/>
      <c r="T210" s="162"/>
      <c r="AT210" s="157" t="s">
        <v>177</v>
      </c>
      <c r="AU210" s="157" t="s">
        <v>82</v>
      </c>
      <c r="AV210" s="13" t="s">
        <v>82</v>
      </c>
      <c r="AW210" s="13" t="s">
        <v>33</v>
      </c>
      <c r="AX210" s="13" t="s">
        <v>80</v>
      </c>
      <c r="AY210" s="157" t="s">
        <v>166</v>
      </c>
    </row>
    <row r="211" spans="2:65" s="1" customFormat="1" ht="44.25" customHeight="1">
      <c r="B211" s="33"/>
      <c r="C211" s="132" t="s">
        <v>338</v>
      </c>
      <c r="D211" s="132" t="s">
        <v>168</v>
      </c>
      <c r="E211" s="133" t="s">
        <v>3980</v>
      </c>
      <c r="F211" s="134" t="s">
        <v>3981</v>
      </c>
      <c r="G211" s="135" t="s">
        <v>307</v>
      </c>
      <c r="H211" s="136">
        <v>2</v>
      </c>
      <c r="I211" s="137"/>
      <c r="J211" s="138">
        <f>ROUND(I211*H211,2)</f>
        <v>0</v>
      </c>
      <c r="K211" s="134" t="s">
        <v>172</v>
      </c>
      <c r="L211" s="33"/>
      <c r="M211" s="139" t="s">
        <v>19</v>
      </c>
      <c r="N211" s="140" t="s">
        <v>43</v>
      </c>
      <c r="P211" s="141">
        <f>O211*H211</f>
        <v>0</v>
      </c>
      <c r="Q211" s="141">
        <v>2.82E-3</v>
      </c>
      <c r="R211" s="141">
        <f>Q211*H211</f>
        <v>5.64E-3</v>
      </c>
      <c r="S211" s="141">
        <v>0</v>
      </c>
      <c r="T211" s="142">
        <f>S211*H211</f>
        <v>0</v>
      </c>
      <c r="AR211" s="143" t="s">
        <v>173</v>
      </c>
      <c r="AT211" s="143" t="s">
        <v>168</v>
      </c>
      <c r="AU211" s="143" t="s">
        <v>82</v>
      </c>
      <c r="AY211" s="18" t="s">
        <v>166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8" t="s">
        <v>80</v>
      </c>
      <c r="BK211" s="144">
        <f>ROUND(I211*H211,2)</f>
        <v>0</v>
      </c>
      <c r="BL211" s="18" t="s">
        <v>173</v>
      </c>
      <c r="BM211" s="143" t="s">
        <v>3982</v>
      </c>
    </row>
    <row r="212" spans="2:65" s="1" customFormat="1" ht="11.25">
      <c r="B212" s="33"/>
      <c r="D212" s="145" t="s">
        <v>175</v>
      </c>
      <c r="F212" s="146" t="s">
        <v>3983</v>
      </c>
      <c r="I212" s="147"/>
      <c r="L212" s="33"/>
      <c r="M212" s="148"/>
      <c r="T212" s="54"/>
      <c r="AT212" s="18" t="s">
        <v>175</v>
      </c>
      <c r="AU212" s="18" t="s">
        <v>82</v>
      </c>
    </row>
    <row r="213" spans="2:65" s="1" customFormat="1" ht="24.2" customHeight="1">
      <c r="B213" s="33"/>
      <c r="C213" s="170" t="s">
        <v>344</v>
      </c>
      <c r="D213" s="170" t="s">
        <v>277</v>
      </c>
      <c r="E213" s="171" t="s">
        <v>3984</v>
      </c>
      <c r="F213" s="172" t="s">
        <v>3985</v>
      </c>
      <c r="G213" s="173" t="s">
        <v>307</v>
      </c>
      <c r="H213" s="174">
        <v>1</v>
      </c>
      <c r="I213" s="175"/>
      <c r="J213" s="176">
        <f>ROUND(I213*H213,2)</f>
        <v>0</v>
      </c>
      <c r="K213" s="172" t="s">
        <v>172</v>
      </c>
      <c r="L213" s="177"/>
      <c r="M213" s="178" t="s">
        <v>19</v>
      </c>
      <c r="N213" s="179" t="s">
        <v>43</v>
      </c>
      <c r="P213" s="141">
        <f>O213*H213</f>
        <v>0</v>
      </c>
      <c r="Q213" s="141">
        <v>2.3599999999999999E-2</v>
      </c>
      <c r="R213" s="141">
        <f>Q213*H213</f>
        <v>2.3599999999999999E-2</v>
      </c>
      <c r="S213" s="141">
        <v>0</v>
      </c>
      <c r="T213" s="142">
        <f>S213*H213</f>
        <v>0</v>
      </c>
      <c r="AR213" s="143" t="s">
        <v>233</v>
      </c>
      <c r="AT213" s="143" t="s">
        <v>277</v>
      </c>
      <c r="AU213" s="143" t="s">
        <v>82</v>
      </c>
      <c r="AY213" s="18" t="s">
        <v>166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8" t="s">
        <v>80</v>
      </c>
      <c r="BK213" s="144">
        <f>ROUND(I213*H213,2)</f>
        <v>0</v>
      </c>
      <c r="BL213" s="18" t="s">
        <v>173</v>
      </c>
      <c r="BM213" s="143" t="s">
        <v>3986</v>
      </c>
    </row>
    <row r="214" spans="2:65" s="1" customFormat="1" ht="24.2" customHeight="1">
      <c r="B214" s="33"/>
      <c r="C214" s="170" t="s">
        <v>351</v>
      </c>
      <c r="D214" s="170" t="s">
        <v>277</v>
      </c>
      <c r="E214" s="171" t="s">
        <v>3987</v>
      </c>
      <c r="F214" s="172" t="s">
        <v>3988</v>
      </c>
      <c r="G214" s="173" t="s">
        <v>307</v>
      </c>
      <c r="H214" s="174">
        <v>1</v>
      </c>
      <c r="I214" s="175"/>
      <c r="J214" s="176">
        <f>ROUND(I214*H214,2)</f>
        <v>0</v>
      </c>
      <c r="K214" s="172" t="s">
        <v>172</v>
      </c>
      <c r="L214" s="177"/>
      <c r="M214" s="178" t="s">
        <v>19</v>
      </c>
      <c r="N214" s="179" t="s">
        <v>43</v>
      </c>
      <c r="P214" s="141">
        <f>O214*H214</f>
        <v>0</v>
      </c>
      <c r="Q214" s="141">
        <v>1.37E-2</v>
      </c>
      <c r="R214" s="141">
        <f>Q214*H214</f>
        <v>1.37E-2</v>
      </c>
      <c r="S214" s="141">
        <v>0</v>
      </c>
      <c r="T214" s="142">
        <f>S214*H214</f>
        <v>0</v>
      </c>
      <c r="AR214" s="143" t="s">
        <v>233</v>
      </c>
      <c r="AT214" s="143" t="s">
        <v>277</v>
      </c>
      <c r="AU214" s="143" t="s">
        <v>82</v>
      </c>
      <c r="AY214" s="18" t="s">
        <v>166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8" t="s">
        <v>80</v>
      </c>
      <c r="BK214" s="144">
        <f>ROUND(I214*H214,2)</f>
        <v>0</v>
      </c>
      <c r="BL214" s="18" t="s">
        <v>173</v>
      </c>
      <c r="BM214" s="143" t="s">
        <v>3989</v>
      </c>
    </row>
    <row r="215" spans="2:65" s="1" customFormat="1" ht="44.25" customHeight="1">
      <c r="B215" s="33"/>
      <c r="C215" s="132" t="s">
        <v>358</v>
      </c>
      <c r="D215" s="132" t="s">
        <v>168</v>
      </c>
      <c r="E215" s="133" t="s">
        <v>3990</v>
      </c>
      <c r="F215" s="134" t="s">
        <v>3991</v>
      </c>
      <c r="G215" s="135" t="s">
        <v>307</v>
      </c>
      <c r="H215" s="136">
        <v>1</v>
      </c>
      <c r="I215" s="137"/>
      <c r="J215" s="138">
        <f>ROUND(I215*H215,2)</f>
        <v>0</v>
      </c>
      <c r="K215" s="134" t="s">
        <v>172</v>
      </c>
      <c r="L215" s="33"/>
      <c r="M215" s="139" t="s">
        <v>19</v>
      </c>
      <c r="N215" s="140" t="s">
        <v>43</v>
      </c>
      <c r="P215" s="141">
        <f>O215*H215</f>
        <v>0</v>
      </c>
      <c r="Q215" s="141">
        <v>5.4200000000000003E-3</v>
      </c>
      <c r="R215" s="141">
        <f>Q215*H215</f>
        <v>5.4200000000000003E-3</v>
      </c>
      <c r="S215" s="141">
        <v>0</v>
      </c>
      <c r="T215" s="142">
        <f>S215*H215</f>
        <v>0</v>
      </c>
      <c r="AR215" s="143" t="s">
        <v>173</v>
      </c>
      <c r="AT215" s="143" t="s">
        <v>168</v>
      </c>
      <c r="AU215" s="143" t="s">
        <v>82</v>
      </c>
      <c r="AY215" s="18" t="s">
        <v>166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8" t="s">
        <v>80</v>
      </c>
      <c r="BK215" s="144">
        <f>ROUND(I215*H215,2)</f>
        <v>0</v>
      </c>
      <c r="BL215" s="18" t="s">
        <v>173</v>
      </c>
      <c r="BM215" s="143" t="s">
        <v>3992</v>
      </c>
    </row>
    <row r="216" spans="2:65" s="1" customFormat="1" ht="11.25">
      <c r="B216" s="33"/>
      <c r="D216" s="145" t="s">
        <v>175</v>
      </c>
      <c r="F216" s="146" t="s">
        <v>3993</v>
      </c>
      <c r="I216" s="147"/>
      <c r="L216" s="33"/>
      <c r="M216" s="148"/>
      <c r="T216" s="54"/>
      <c r="AT216" s="18" t="s">
        <v>175</v>
      </c>
      <c r="AU216" s="18" t="s">
        <v>82</v>
      </c>
    </row>
    <row r="217" spans="2:65" s="1" customFormat="1" ht="24.2" customHeight="1">
      <c r="B217" s="33"/>
      <c r="C217" s="170" t="s">
        <v>363</v>
      </c>
      <c r="D217" s="170" t="s">
        <v>277</v>
      </c>
      <c r="E217" s="171" t="s">
        <v>3994</v>
      </c>
      <c r="F217" s="172" t="s">
        <v>3995</v>
      </c>
      <c r="G217" s="173" t="s">
        <v>307</v>
      </c>
      <c r="H217" s="174">
        <v>1</v>
      </c>
      <c r="I217" s="175"/>
      <c r="J217" s="176">
        <f>ROUND(I217*H217,2)</f>
        <v>0</v>
      </c>
      <c r="K217" s="172" t="s">
        <v>172</v>
      </c>
      <c r="L217" s="177"/>
      <c r="M217" s="178" t="s">
        <v>19</v>
      </c>
      <c r="N217" s="179" t="s">
        <v>43</v>
      </c>
      <c r="P217" s="141">
        <f>O217*H217</f>
        <v>0</v>
      </c>
      <c r="Q217" s="141">
        <v>4.2000000000000003E-2</v>
      </c>
      <c r="R217" s="141">
        <f>Q217*H217</f>
        <v>4.2000000000000003E-2</v>
      </c>
      <c r="S217" s="141">
        <v>0</v>
      </c>
      <c r="T217" s="142">
        <f>S217*H217</f>
        <v>0</v>
      </c>
      <c r="AR217" s="143" t="s">
        <v>233</v>
      </c>
      <c r="AT217" s="143" t="s">
        <v>277</v>
      </c>
      <c r="AU217" s="143" t="s">
        <v>82</v>
      </c>
      <c r="AY217" s="18" t="s">
        <v>166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80</v>
      </c>
      <c r="BK217" s="144">
        <f>ROUND(I217*H217,2)</f>
        <v>0</v>
      </c>
      <c r="BL217" s="18" t="s">
        <v>173</v>
      </c>
      <c r="BM217" s="143" t="s">
        <v>3996</v>
      </c>
    </row>
    <row r="218" spans="2:65" s="12" customFormat="1" ht="22.5">
      <c r="B218" s="149"/>
      <c r="D218" s="150" t="s">
        <v>177</v>
      </c>
      <c r="E218" s="151" t="s">
        <v>19</v>
      </c>
      <c r="F218" s="152" t="s">
        <v>3967</v>
      </c>
      <c r="H218" s="151" t="s">
        <v>19</v>
      </c>
      <c r="I218" s="153"/>
      <c r="L218" s="149"/>
      <c r="M218" s="154"/>
      <c r="T218" s="155"/>
      <c r="AT218" s="151" t="s">
        <v>177</v>
      </c>
      <c r="AU218" s="151" t="s">
        <v>82</v>
      </c>
      <c r="AV218" s="12" t="s">
        <v>80</v>
      </c>
      <c r="AW218" s="12" t="s">
        <v>33</v>
      </c>
      <c r="AX218" s="12" t="s">
        <v>72</v>
      </c>
      <c r="AY218" s="151" t="s">
        <v>166</v>
      </c>
    </row>
    <row r="219" spans="2:65" s="13" customFormat="1" ht="11.25">
      <c r="B219" s="156"/>
      <c r="D219" s="150" t="s">
        <v>177</v>
      </c>
      <c r="E219" s="157" t="s">
        <v>19</v>
      </c>
      <c r="F219" s="158" t="s">
        <v>80</v>
      </c>
      <c r="H219" s="159">
        <v>1</v>
      </c>
      <c r="I219" s="160"/>
      <c r="L219" s="156"/>
      <c r="M219" s="161"/>
      <c r="T219" s="162"/>
      <c r="AT219" s="157" t="s">
        <v>177</v>
      </c>
      <c r="AU219" s="157" t="s">
        <v>82</v>
      </c>
      <c r="AV219" s="13" t="s">
        <v>82</v>
      </c>
      <c r="AW219" s="13" t="s">
        <v>33</v>
      </c>
      <c r="AX219" s="13" t="s">
        <v>80</v>
      </c>
      <c r="AY219" s="157" t="s">
        <v>166</v>
      </c>
    </row>
    <row r="220" spans="2:65" s="1" customFormat="1" ht="44.25" customHeight="1">
      <c r="B220" s="33"/>
      <c r="C220" s="132" t="s">
        <v>368</v>
      </c>
      <c r="D220" s="132" t="s">
        <v>168</v>
      </c>
      <c r="E220" s="133" t="s">
        <v>3997</v>
      </c>
      <c r="F220" s="134" t="s">
        <v>3998</v>
      </c>
      <c r="G220" s="135" t="s">
        <v>307</v>
      </c>
      <c r="H220" s="136">
        <v>1</v>
      </c>
      <c r="I220" s="137"/>
      <c r="J220" s="138">
        <f>ROUND(I220*H220,2)</f>
        <v>0</v>
      </c>
      <c r="K220" s="134" t="s">
        <v>172</v>
      </c>
      <c r="L220" s="33"/>
      <c r="M220" s="139" t="s">
        <v>19</v>
      </c>
      <c r="N220" s="140" t="s">
        <v>43</v>
      </c>
      <c r="P220" s="141">
        <f>O220*H220</f>
        <v>0</v>
      </c>
      <c r="Q220" s="141">
        <v>1.2919999999999999E-2</v>
      </c>
      <c r="R220" s="141">
        <f>Q220*H220</f>
        <v>1.2919999999999999E-2</v>
      </c>
      <c r="S220" s="141">
        <v>0</v>
      </c>
      <c r="T220" s="142">
        <f>S220*H220</f>
        <v>0</v>
      </c>
      <c r="AR220" s="143" t="s">
        <v>173</v>
      </c>
      <c r="AT220" s="143" t="s">
        <v>168</v>
      </c>
      <c r="AU220" s="143" t="s">
        <v>82</v>
      </c>
      <c r="AY220" s="18" t="s">
        <v>166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8" t="s">
        <v>80</v>
      </c>
      <c r="BK220" s="144">
        <f>ROUND(I220*H220,2)</f>
        <v>0</v>
      </c>
      <c r="BL220" s="18" t="s">
        <v>173</v>
      </c>
      <c r="BM220" s="143" t="s">
        <v>3999</v>
      </c>
    </row>
    <row r="221" spans="2:65" s="1" customFormat="1" ht="11.25">
      <c r="B221" s="33"/>
      <c r="D221" s="145" t="s">
        <v>175</v>
      </c>
      <c r="F221" s="146" t="s">
        <v>4000</v>
      </c>
      <c r="I221" s="147"/>
      <c r="L221" s="33"/>
      <c r="M221" s="148"/>
      <c r="T221" s="54"/>
      <c r="AT221" s="18" t="s">
        <v>175</v>
      </c>
      <c r="AU221" s="18" t="s">
        <v>82</v>
      </c>
    </row>
    <row r="222" spans="2:65" s="1" customFormat="1" ht="24.2" customHeight="1">
      <c r="B222" s="33"/>
      <c r="C222" s="170" t="s">
        <v>373</v>
      </c>
      <c r="D222" s="170" t="s">
        <v>277</v>
      </c>
      <c r="E222" s="171" t="s">
        <v>4001</v>
      </c>
      <c r="F222" s="172" t="s">
        <v>4002</v>
      </c>
      <c r="G222" s="173" t="s">
        <v>307</v>
      </c>
      <c r="H222" s="174">
        <v>1</v>
      </c>
      <c r="I222" s="175"/>
      <c r="J222" s="176">
        <f>ROUND(I222*H222,2)</f>
        <v>0</v>
      </c>
      <c r="K222" s="172" t="s">
        <v>172</v>
      </c>
      <c r="L222" s="177"/>
      <c r="M222" s="178" t="s">
        <v>19</v>
      </c>
      <c r="N222" s="179" t="s">
        <v>43</v>
      </c>
      <c r="P222" s="141">
        <f>O222*H222</f>
        <v>0</v>
      </c>
      <c r="Q222" s="141">
        <v>6.13E-2</v>
      </c>
      <c r="R222" s="141">
        <f>Q222*H222</f>
        <v>6.13E-2</v>
      </c>
      <c r="S222" s="141">
        <v>0</v>
      </c>
      <c r="T222" s="142">
        <f>S222*H222</f>
        <v>0</v>
      </c>
      <c r="AR222" s="143" t="s">
        <v>233</v>
      </c>
      <c r="AT222" s="143" t="s">
        <v>277</v>
      </c>
      <c r="AU222" s="143" t="s">
        <v>82</v>
      </c>
      <c r="AY222" s="18" t="s">
        <v>166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8" t="s">
        <v>80</v>
      </c>
      <c r="BK222" s="144">
        <f>ROUND(I222*H222,2)</f>
        <v>0</v>
      </c>
      <c r="BL222" s="18" t="s">
        <v>173</v>
      </c>
      <c r="BM222" s="143" t="s">
        <v>4003</v>
      </c>
    </row>
    <row r="223" spans="2:65" s="1" customFormat="1" ht="49.15" customHeight="1">
      <c r="B223" s="33"/>
      <c r="C223" s="132" t="s">
        <v>378</v>
      </c>
      <c r="D223" s="132" t="s">
        <v>168</v>
      </c>
      <c r="E223" s="133" t="s">
        <v>3049</v>
      </c>
      <c r="F223" s="134" t="s">
        <v>3050</v>
      </c>
      <c r="G223" s="135" t="s">
        <v>307</v>
      </c>
      <c r="H223" s="136">
        <v>7</v>
      </c>
      <c r="I223" s="137"/>
      <c r="J223" s="138">
        <f>ROUND(I223*H223,2)</f>
        <v>0</v>
      </c>
      <c r="K223" s="134" t="s">
        <v>172</v>
      </c>
      <c r="L223" s="33"/>
      <c r="M223" s="139" t="s">
        <v>19</v>
      </c>
      <c r="N223" s="140" t="s">
        <v>43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173</v>
      </c>
      <c r="AT223" s="143" t="s">
        <v>168</v>
      </c>
      <c r="AU223" s="143" t="s">
        <v>82</v>
      </c>
      <c r="AY223" s="18" t="s">
        <v>166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8" t="s">
        <v>80</v>
      </c>
      <c r="BK223" s="144">
        <f>ROUND(I223*H223,2)</f>
        <v>0</v>
      </c>
      <c r="BL223" s="18" t="s">
        <v>173</v>
      </c>
      <c r="BM223" s="143" t="s">
        <v>4004</v>
      </c>
    </row>
    <row r="224" spans="2:65" s="1" customFormat="1" ht="11.25">
      <c r="B224" s="33"/>
      <c r="D224" s="145" t="s">
        <v>175</v>
      </c>
      <c r="F224" s="146" t="s">
        <v>3052</v>
      </c>
      <c r="I224" s="147"/>
      <c r="L224" s="33"/>
      <c r="M224" s="148"/>
      <c r="T224" s="54"/>
      <c r="AT224" s="18" t="s">
        <v>175</v>
      </c>
      <c r="AU224" s="18" t="s">
        <v>82</v>
      </c>
    </row>
    <row r="225" spans="2:65" s="1" customFormat="1" ht="24.2" customHeight="1">
      <c r="B225" s="33"/>
      <c r="C225" s="170" t="s">
        <v>386</v>
      </c>
      <c r="D225" s="170" t="s">
        <v>277</v>
      </c>
      <c r="E225" s="171" t="s">
        <v>3053</v>
      </c>
      <c r="F225" s="172" t="s">
        <v>3054</v>
      </c>
      <c r="G225" s="173" t="s">
        <v>307</v>
      </c>
      <c r="H225" s="174">
        <v>4</v>
      </c>
      <c r="I225" s="175"/>
      <c r="J225" s="176">
        <f>ROUND(I225*H225,2)</f>
        <v>0</v>
      </c>
      <c r="K225" s="172" t="s">
        <v>172</v>
      </c>
      <c r="L225" s="177"/>
      <c r="M225" s="178" t="s">
        <v>19</v>
      </c>
      <c r="N225" s="179" t="s">
        <v>43</v>
      </c>
      <c r="P225" s="141">
        <f>O225*H225</f>
        <v>0</v>
      </c>
      <c r="Q225" s="141">
        <v>0.127</v>
      </c>
      <c r="R225" s="141">
        <f>Q225*H225</f>
        <v>0.50800000000000001</v>
      </c>
      <c r="S225" s="141">
        <v>0</v>
      </c>
      <c r="T225" s="142">
        <f>S225*H225</f>
        <v>0</v>
      </c>
      <c r="AR225" s="143" t="s">
        <v>233</v>
      </c>
      <c r="AT225" s="143" t="s">
        <v>277</v>
      </c>
      <c r="AU225" s="143" t="s">
        <v>82</v>
      </c>
      <c r="AY225" s="18" t="s">
        <v>166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80</v>
      </c>
      <c r="BK225" s="144">
        <f>ROUND(I225*H225,2)</f>
        <v>0</v>
      </c>
      <c r="BL225" s="18" t="s">
        <v>173</v>
      </c>
      <c r="BM225" s="143" t="s">
        <v>4005</v>
      </c>
    </row>
    <row r="226" spans="2:65" s="1" customFormat="1" ht="78">
      <c r="B226" s="33"/>
      <c r="D226" s="150" t="s">
        <v>887</v>
      </c>
      <c r="F226" s="187" t="s">
        <v>3059</v>
      </c>
      <c r="I226" s="147"/>
      <c r="L226" s="33"/>
      <c r="M226" s="148"/>
      <c r="T226" s="54"/>
      <c r="AT226" s="18" t="s">
        <v>887</v>
      </c>
      <c r="AU226" s="18" t="s">
        <v>82</v>
      </c>
    </row>
    <row r="227" spans="2:65" s="12" customFormat="1" ht="22.5">
      <c r="B227" s="149"/>
      <c r="D227" s="150" t="s">
        <v>177</v>
      </c>
      <c r="E227" s="151" t="s">
        <v>19</v>
      </c>
      <c r="F227" s="152" t="s">
        <v>3967</v>
      </c>
      <c r="H227" s="151" t="s">
        <v>19</v>
      </c>
      <c r="I227" s="153"/>
      <c r="L227" s="149"/>
      <c r="M227" s="154"/>
      <c r="T227" s="155"/>
      <c r="AT227" s="151" t="s">
        <v>177</v>
      </c>
      <c r="AU227" s="151" t="s">
        <v>82</v>
      </c>
      <c r="AV227" s="12" t="s">
        <v>80</v>
      </c>
      <c r="AW227" s="12" t="s">
        <v>33</v>
      </c>
      <c r="AX227" s="12" t="s">
        <v>72</v>
      </c>
      <c r="AY227" s="151" t="s">
        <v>166</v>
      </c>
    </row>
    <row r="228" spans="2:65" s="13" customFormat="1" ht="11.25">
      <c r="B228" s="156"/>
      <c r="D228" s="150" t="s">
        <v>177</v>
      </c>
      <c r="E228" s="157" t="s">
        <v>19</v>
      </c>
      <c r="F228" s="158" t="s">
        <v>173</v>
      </c>
      <c r="H228" s="159">
        <v>4</v>
      </c>
      <c r="I228" s="160"/>
      <c r="L228" s="156"/>
      <c r="M228" s="161"/>
      <c r="T228" s="162"/>
      <c r="AT228" s="157" t="s">
        <v>177</v>
      </c>
      <c r="AU228" s="157" t="s">
        <v>82</v>
      </c>
      <c r="AV228" s="13" t="s">
        <v>82</v>
      </c>
      <c r="AW228" s="13" t="s">
        <v>33</v>
      </c>
      <c r="AX228" s="13" t="s">
        <v>80</v>
      </c>
      <c r="AY228" s="157" t="s">
        <v>166</v>
      </c>
    </row>
    <row r="229" spans="2:65" s="1" customFormat="1" ht="24.2" customHeight="1">
      <c r="B229" s="33"/>
      <c r="C229" s="170" t="s">
        <v>392</v>
      </c>
      <c r="D229" s="170" t="s">
        <v>277</v>
      </c>
      <c r="E229" s="171" t="s">
        <v>3056</v>
      </c>
      <c r="F229" s="172" t="s">
        <v>3057</v>
      </c>
      <c r="G229" s="173" t="s">
        <v>307</v>
      </c>
      <c r="H229" s="174">
        <v>1</v>
      </c>
      <c r="I229" s="175"/>
      <c r="J229" s="176">
        <f>ROUND(I229*H229,2)</f>
        <v>0</v>
      </c>
      <c r="K229" s="172" t="s">
        <v>172</v>
      </c>
      <c r="L229" s="177"/>
      <c r="M229" s="178" t="s">
        <v>19</v>
      </c>
      <c r="N229" s="179" t="s">
        <v>43</v>
      </c>
      <c r="P229" s="141">
        <f>O229*H229</f>
        <v>0</v>
      </c>
      <c r="Q229" s="141">
        <v>0.22500000000000001</v>
      </c>
      <c r="R229" s="141">
        <f>Q229*H229</f>
        <v>0.22500000000000001</v>
      </c>
      <c r="S229" s="141">
        <v>0</v>
      </c>
      <c r="T229" s="142">
        <f>S229*H229</f>
        <v>0</v>
      </c>
      <c r="AR229" s="143" t="s">
        <v>233</v>
      </c>
      <c r="AT229" s="143" t="s">
        <v>277</v>
      </c>
      <c r="AU229" s="143" t="s">
        <v>82</v>
      </c>
      <c r="AY229" s="18" t="s">
        <v>166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8" t="s">
        <v>80</v>
      </c>
      <c r="BK229" s="144">
        <f>ROUND(I229*H229,2)</f>
        <v>0</v>
      </c>
      <c r="BL229" s="18" t="s">
        <v>173</v>
      </c>
      <c r="BM229" s="143" t="s">
        <v>4006</v>
      </c>
    </row>
    <row r="230" spans="2:65" s="1" customFormat="1" ht="78">
      <c r="B230" s="33"/>
      <c r="D230" s="150" t="s">
        <v>887</v>
      </c>
      <c r="F230" s="187" t="s">
        <v>3059</v>
      </c>
      <c r="I230" s="147"/>
      <c r="L230" s="33"/>
      <c r="M230" s="148"/>
      <c r="T230" s="54"/>
      <c r="AT230" s="18" t="s">
        <v>887</v>
      </c>
      <c r="AU230" s="18" t="s">
        <v>82</v>
      </c>
    </row>
    <row r="231" spans="2:65" s="1" customFormat="1" ht="33" customHeight="1">
      <c r="B231" s="33"/>
      <c r="C231" s="170" t="s">
        <v>395</v>
      </c>
      <c r="D231" s="170" t="s">
        <v>277</v>
      </c>
      <c r="E231" s="171" t="s">
        <v>3060</v>
      </c>
      <c r="F231" s="172" t="s">
        <v>3061</v>
      </c>
      <c r="G231" s="173" t="s">
        <v>307</v>
      </c>
      <c r="H231" s="174">
        <v>1</v>
      </c>
      <c r="I231" s="175"/>
      <c r="J231" s="176">
        <f>ROUND(I231*H231,2)</f>
        <v>0</v>
      </c>
      <c r="K231" s="172" t="s">
        <v>19</v>
      </c>
      <c r="L231" s="177"/>
      <c r="M231" s="178" t="s">
        <v>19</v>
      </c>
      <c r="N231" s="179" t="s">
        <v>43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233</v>
      </c>
      <c r="AT231" s="143" t="s">
        <v>277</v>
      </c>
      <c r="AU231" s="143" t="s">
        <v>82</v>
      </c>
      <c r="AY231" s="18" t="s">
        <v>166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80</v>
      </c>
      <c r="BK231" s="144">
        <f>ROUND(I231*H231,2)</f>
        <v>0</v>
      </c>
      <c r="BL231" s="18" t="s">
        <v>173</v>
      </c>
      <c r="BM231" s="143" t="s">
        <v>4007</v>
      </c>
    </row>
    <row r="232" spans="2:65" s="1" customFormat="1" ht="78">
      <c r="B232" s="33"/>
      <c r="D232" s="150" t="s">
        <v>887</v>
      </c>
      <c r="F232" s="187" t="s">
        <v>3063</v>
      </c>
      <c r="I232" s="147"/>
      <c r="L232" s="33"/>
      <c r="M232" s="148"/>
      <c r="T232" s="54"/>
      <c r="AT232" s="18" t="s">
        <v>887</v>
      </c>
      <c r="AU232" s="18" t="s">
        <v>82</v>
      </c>
    </row>
    <row r="233" spans="2:65" s="12" customFormat="1" ht="22.5">
      <c r="B233" s="149"/>
      <c r="D233" s="150" t="s">
        <v>177</v>
      </c>
      <c r="E233" s="151" t="s">
        <v>19</v>
      </c>
      <c r="F233" s="152" t="s">
        <v>3967</v>
      </c>
      <c r="H233" s="151" t="s">
        <v>19</v>
      </c>
      <c r="I233" s="153"/>
      <c r="L233" s="149"/>
      <c r="M233" s="154"/>
      <c r="T233" s="155"/>
      <c r="AT233" s="151" t="s">
        <v>177</v>
      </c>
      <c r="AU233" s="151" t="s">
        <v>82</v>
      </c>
      <c r="AV233" s="12" t="s">
        <v>80</v>
      </c>
      <c r="AW233" s="12" t="s">
        <v>33</v>
      </c>
      <c r="AX233" s="12" t="s">
        <v>72</v>
      </c>
      <c r="AY233" s="151" t="s">
        <v>166</v>
      </c>
    </row>
    <row r="234" spans="2:65" s="13" customFormat="1" ht="11.25">
      <c r="B234" s="156"/>
      <c r="D234" s="150" t="s">
        <v>177</v>
      </c>
      <c r="E234" s="157" t="s">
        <v>19</v>
      </c>
      <c r="F234" s="158" t="s">
        <v>80</v>
      </c>
      <c r="H234" s="159">
        <v>1</v>
      </c>
      <c r="I234" s="160"/>
      <c r="L234" s="156"/>
      <c r="M234" s="161"/>
      <c r="T234" s="162"/>
      <c r="AT234" s="157" t="s">
        <v>177</v>
      </c>
      <c r="AU234" s="157" t="s">
        <v>82</v>
      </c>
      <c r="AV234" s="13" t="s">
        <v>82</v>
      </c>
      <c r="AW234" s="13" t="s">
        <v>33</v>
      </c>
      <c r="AX234" s="13" t="s">
        <v>80</v>
      </c>
      <c r="AY234" s="157" t="s">
        <v>166</v>
      </c>
    </row>
    <row r="235" spans="2:65" s="1" customFormat="1" ht="24.2" customHeight="1">
      <c r="B235" s="33"/>
      <c r="C235" s="170" t="s">
        <v>402</v>
      </c>
      <c r="D235" s="170" t="s">
        <v>277</v>
      </c>
      <c r="E235" s="171" t="s">
        <v>3064</v>
      </c>
      <c r="F235" s="172" t="s">
        <v>3065</v>
      </c>
      <c r="G235" s="173" t="s">
        <v>307</v>
      </c>
      <c r="H235" s="174">
        <v>1</v>
      </c>
      <c r="I235" s="175"/>
      <c r="J235" s="176">
        <f>ROUND(I235*H235,2)</f>
        <v>0</v>
      </c>
      <c r="K235" s="172" t="s">
        <v>172</v>
      </c>
      <c r="L235" s="177"/>
      <c r="M235" s="178" t="s">
        <v>19</v>
      </c>
      <c r="N235" s="179" t="s">
        <v>43</v>
      </c>
      <c r="P235" s="141">
        <f>O235*H235</f>
        <v>0</v>
      </c>
      <c r="Q235" s="141">
        <v>0.20100000000000001</v>
      </c>
      <c r="R235" s="141">
        <f>Q235*H235</f>
        <v>0.20100000000000001</v>
      </c>
      <c r="S235" s="141">
        <v>0</v>
      </c>
      <c r="T235" s="142">
        <f>S235*H235</f>
        <v>0</v>
      </c>
      <c r="AR235" s="143" t="s">
        <v>233</v>
      </c>
      <c r="AT235" s="143" t="s">
        <v>277</v>
      </c>
      <c r="AU235" s="143" t="s">
        <v>82</v>
      </c>
      <c r="AY235" s="18" t="s">
        <v>166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8" t="s">
        <v>80</v>
      </c>
      <c r="BK235" s="144">
        <f>ROUND(I235*H235,2)</f>
        <v>0</v>
      </c>
      <c r="BL235" s="18" t="s">
        <v>173</v>
      </c>
      <c r="BM235" s="143" t="s">
        <v>4008</v>
      </c>
    </row>
    <row r="236" spans="2:65" s="1" customFormat="1" ht="44.25" customHeight="1">
      <c r="B236" s="33"/>
      <c r="C236" s="132" t="s">
        <v>412</v>
      </c>
      <c r="D236" s="132" t="s">
        <v>168</v>
      </c>
      <c r="E236" s="133" t="s">
        <v>3067</v>
      </c>
      <c r="F236" s="134" t="s">
        <v>3068</v>
      </c>
      <c r="G236" s="135" t="s">
        <v>307</v>
      </c>
      <c r="H236" s="136">
        <v>4</v>
      </c>
      <c r="I236" s="137"/>
      <c r="J236" s="138">
        <f>ROUND(I236*H236,2)</f>
        <v>0</v>
      </c>
      <c r="K236" s="134" t="s">
        <v>172</v>
      </c>
      <c r="L236" s="33"/>
      <c r="M236" s="139" t="s">
        <v>19</v>
      </c>
      <c r="N236" s="140" t="s">
        <v>43</v>
      </c>
      <c r="P236" s="141">
        <f>O236*H236</f>
        <v>0</v>
      </c>
      <c r="Q236" s="141">
        <v>1.6449999999999999E-2</v>
      </c>
      <c r="R236" s="141">
        <f>Q236*H236</f>
        <v>6.5799999999999997E-2</v>
      </c>
      <c r="S236" s="141">
        <v>0</v>
      </c>
      <c r="T236" s="142">
        <f>S236*H236</f>
        <v>0</v>
      </c>
      <c r="AR236" s="143" t="s">
        <v>173</v>
      </c>
      <c r="AT236" s="143" t="s">
        <v>168</v>
      </c>
      <c r="AU236" s="143" t="s">
        <v>82</v>
      </c>
      <c r="AY236" s="18" t="s">
        <v>166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80</v>
      </c>
      <c r="BK236" s="144">
        <f>ROUND(I236*H236,2)</f>
        <v>0</v>
      </c>
      <c r="BL236" s="18" t="s">
        <v>173</v>
      </c>
      <c r="BM236" s="143" t="s">
        <v>4009</v>
      </c>
    </row>
    <row r="237" spans="2:65" s="1" customFormat="1" ht="11.25">
      <c r="B237" s="33"/>
      <c r="D237" s="145" t="s">
        <v>175</v>
      </c>
      <c r="F237" s="146" t="s">
        <v>3070</v>
      </c>
      <c r="I237" s="147"/>
      <c r="L237" s="33"/>
      <c r="M237" s="148"/>
      <c r="T237" s="54"/>
      <c r="AT237" s="18" t="s">
        <v>175</v>
      </c>
      <c r="AU237" s="18" t="s">
        <v>82</v>
      </c>
    </row>
    <row r="238" spans="2:65" s="1" customFormat="1" ht="24.2" customHeight="1">
      <c r="B238" s="33"/>
      <c r="C238" s="170" t="s">
        <v>417</v>
      </c>
      <c r="D238" s="170" t="s">
        <v>277</v>
      </c>
      <c r="E238" s="171" t="s">
        <v>3071</v>
      </c>
      <c r="F238" s="172" t="s">
        <v>3072</v>
      </c>
      <c r="G238" s="173" t="s">
        <v>307</v>
      </c>
      <c r="H238" s="174">
        <v>1</v>
      </c>
      <c r="I238" s="175"/>
      <c r="J238" s="176">
        <f>ROUND(I238*H238,2)</f>
        <v>0</v>
      </c>
      <c r="K238" s="172" t="s">
        <v>172</v>
      </c>
      <c r="L238" s="177"/>
      <c r="M238" s="178" t="s">
        <v>19</v>
      </c>
      <c r="N238" s="179" t="s">
        <v>43</v>
      </c>
      <c r="P238" s="141">
        <f>O238*H238</f>
        <v>0</v>
      </c>
      <c r="Q238" s="141">
        <v>0.11360000000000001</v>
      </c>
      <c r="R238" s="141">
        <f>Q238*H238</f>
        <v>0.11360000000000001</v>
      </c>
      <c r="S238" s="141">
        <v>0</v>
      </c>
      <c r="T238" s="142">
        <f>S238*H238</f>
        <v>0</v>
      </c>
      <c r="AR238" s="143" t="s">
        <v>233</v>
      </c>
      <c r="AT238" s="143" t="s">
        <v>277</v>
      </c>
      <c r="AU238" s="143" t="s">
        <v>82</v>
      </c>
      <c r="AY238" s="18" t="s">
        <v>166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8" t="s">
        <v>80</v>
      </c>
      <c r="BK238" s="144">
        <f>ROUND(I238*H238,2)</f>
        <v>0</v>
      </c>
      <c r="BL238" s="18" t="s">
        <v>173</v>
      </c>
      <c r="BM238" s="143" t="s">
        <v>4010</v>
      </c>
    </row>
    <row r="239" spans="2:65" s="1" customFormat="1" ht="68.25">
      <c r="B239" s="33"/>
      <c r="D239" s="150" t="s">
        <v>887</v>
      </c>
      <c r="F239" s="187" t="s">
        <v>3074</v>
      </c>
      <c r="I239" s="147"/>
      <c r="L239" s="33"/>
      <c r="M239" s="148"/>
      <c r="T239" s="54"/>
      <c r="AT239" s="18" t="s">
        <v>887</v>
      </c>
      <c r="AU239" s="18" t="s">
        <v>82</v>
      </c>
    </row>
    <row r="240" spans="2:65" s="12" customFormat="1" ht="22.5">
      <c r="B240" s="149"/>
      <c r="D240" s="150" t="s">
        <v>177</v>
      </c>
      <c r="E240" s="151" t="s">
        <v>19</v>
      </c>
      <c r="F240" s="152" t="s">
        <v>3967</v>
      </c>
      <c r="H240" s="151" t="s">
        <v>19</v>
      </c>
      <c r="I240" s="153"/>
      <c r="L240" s="149"/>
      <c r="M240" s="154"/>
      <c r="T240" s="155"/>
      <c r="AT240" s="151" t="s">
        <v>177</v>
      </c>
      <c r="AU240" s="151" t="s">
        <v>82</v>
      </c>
      <c r="AV240" s="12" t="s">
        <v>80</v>
      </c>
      <c r="AW240" s="12" t="s">
        <v>33</v>
      </c>
      <c r="AX240" s="12" t="s">
        <v>72</v>
      </c>
      <c r="AY240" s="151" t="s">
        <v>166</v>
      </c>
    </row>
    <row r="241" spans="2:65" s="13" customFormat="1" ht="11.25">
      <c r="B241" s="156"/>
      <c r="D241" s="150" t="s">
        <v>177</v>
      </c>
      <c r="E241" s="157" t="s">
        <v>19</v>
      </c>
      <c r="F241" s="158" t="s">
        <v>80</v>
      </c>
      <c r="H241" s="159">
        <v>1</v>
      </c>
      <c r="I241" s="160"/>
      <c r="L241" s="156"/>
      <c r="M241" s="161"/>
      <c r="T241" s="162"/>
      <c r="AT241" s="157" t="s">
        <v>177</v>
      </c>
      <c r="AU241" s="157" t="s">
        <v>82</v>
      </c>
      <c r="AV241" s="13" t="s">
        <v>82</v>
      </c>
      <c r="AW241" s="13" t="s">
        <v>33</v>
      </c>
      <c r="AX241" s="13" t="s">
        <v>80</v>
      </c>
      <c r="AY241" s="157" t="s">
        <v>166</v>
      </c>
    </row>
    <row r="242" spans="2:65" s="1" customFormat="1" ht="24.2" customHeight="1">
      <c r="B242" s="33"/>
      <c r="C242" s="170" t="s">
        <v>427</v>
      </c>
      <c r="D242" s="170" t="s">
        <v>277</v>
      </c>
      <c r="E242" s="171" t="s">
        <v>4011</v>
      </c>
      <c r="F242" s="172" t="s">
        <v>4012</v>
      </c>
      <c r="G242" s="173" t="s">
        <v>307</v>
      </c>
      <c r="H242" s="174">
        <v>1</v>
      </c>
      <c r="I242" s="175"/>
      <c r="J242" s="176">
        <f>ROUND(I242*H242,2)</f>
        <v>0</v>
      </c>
      <c r="K242" s="172" t="s">
        <v>172</v>
      </c>
      <c r="L242" s="177"/>
      <c r="M242" s="178" t="s">
        <v>19</v>
      </c>
      <c r="N242" s="179" t="s">
        <v>43</v>
      </c>
      <c r="P242" s="141">
        <f>O242*H242</f>
        <v>0</v>
      </c>
      <c r="Q242" s="141">
        <v>0.184</v>
      </c>
      <c r="R242" s="141">
        <f>Q242*H242</f>
        <v>0.184</v>
      </c>
      <c r="S242" s="141">
        <v>0</v>
      </c>
      <c r="T242" s="142">
        <f>S242*H242</f>
        <v>0</v>
      </c>
      <c r="AR242" s="143" t="s">
        <v>233</v>
      </c>
      <c r="AT242" s="143" t="s">
        <v>277</v>
      </c>
      <c r="AU242" s="143" t="s">
        <v>82</v>
      </c>
      <c r="AY242" s="18" t="s">
        <v>166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8" t="s">
        <v>80</v>
      </c>
      <c r="BK242" s="144">
        <f>ROUND(I242*H242,2)</f>
        <v>0</v>
      </c>
      <c r="BL242" s="18" t="s">
        <v>173</v>
      </c>
      <c r="BM242" s="143" t="s">
        <v>4013</v>
      </c>
    </row>
    <row r="243" spans="2:65" s="1" customFormat="1" ht="24.2" customHeight="1">
      <c r="B243" s="33"/>
      <c r="C243" s="170" t="s">
        <v>435</v>
      </c>
      <c r="D243" s="170" t="s">
        <v>277</v>
      </c>
      <c r="E243" s="171" t="s">
        <v>4014</v>
      </c>
      <c r="F243" s="172" t="s">
        <v>4015</v>
      </c>
      <c r="G243" s="173" t="s">
        <v>307</v>
      </c>
      <c r="H243" s="174">
        <v>1</v>
      </c>
      <c r="I243" s="175"/>
      <c r="J243" s="176">
        <f>ROUND(I243*H243,2)</f>
        <v>0</v>
      </c>
      <c r="K243" s="172" t="s">
        <v>172</v>
      </c>
      <c r="L243" s="177"/>
      <c r="M243" s="178" t="s">
        <v>19</v>
      </c>
      <c r="N243" s="179" t="s">
        <v>43</v>
      </c>
      <c r="P243" s="141">
        <f>O243*H243</f>
        <v>0</v>
      </c>
      <c r="Q243" s="141">
        <v>0.17399999999999999</v>
      </c>
      <c r="R243" s="141">
        <f>Q243*H243</f>
        <v>0.17399999999999999</v>
      </c>
      <c r="S243" s="141">
        <v>0</v>
      </c>
      <c r="T243" s="142">
        <f>S243*H243</f>
        <v>0</v>
      </c>
      <c r="AR243" s="143" t="s">
        <v>233</v>
      </c>
      <c r="AT243" s="143" t="s">
        <v>277</v>
      </c>
      <c r="AU243" s="143" t="s">
        <v>82</v>
      </c>
      <c r="AY243" s="18" t="s">
        <v>166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8" t="s">
        <v>80</v>
      </c>
      <c r="BK243" s="144">
        <f>ROUND(I243*H243,2)</f>
        <v>0</v>
      </c>
      <c r="BL243" s="18" t="s">
        <v>173</v>
      </c>
      <c r="BM243" s="143" t="s">
        <v>4016</v>
      </c>
    </row>
    <row r="244" spans="2:65" s="1" customFormat="1" ht="24.2" customHeight="1">
      <c r="B244" s="33"/>
      <c r="C244" s="170" t="s">
        <v>444</v>
      </c>
      <c r="D244" s="170" t="s">
        <v>277</v>
      </c>
      <c r="E244" s="171" t="s">
        <v>4017</v>
      </c>
      <c r="F244" s="172" t="s">
        <v>4018</v>
      </c>
      <c r="G244" s="173" t="s">
        <v>307</v>
      </c>
      <c r="H244" s="174">
        <v>1</v>
      </c>
      <c r="I244" s="175"/>
      <c r="J244" s="176">
        <f>ROUND(I244*H244,2)</f>
        <v>0</v>
      </c>
      <c r="K244" s="172" t="s">
        <v>172</v>
      </c>
      <c r="L244" s="177"/>
      <c r="M244" s="178" t="s">
        <v>19</v>
      </c>
      <c r="N244" s="179" t="s">
        <v>43</v>
      </c>
      <c r="P244" s="141">
        <f>O244*H244</f>
        <v>0</v>
      </c>
      <c r="Q244" s="141">
        <v>0.16600000000000001</v>
      </c>
      <c r="R244" s="141">
        <f>Q244*H244</f>
        <v>0.16600000000000001</v>
      </c>
      <c r="S244" s="141">
        <v>0</v>
      </c>
      <c r="T244" s="142">
        <f>S244*H244</f>
        <v>0</v>
      </c>
      <c r="AR244" s="143" t="s">
        <v>233</v>
      </c>
      <c r="AT244" s="143" t="s">
        <v>277</v>
      </c>
      <c r="AU244" s="143" t="s">
        <v>82</v>
      </c>
      <c r="AY244" s="18" t="s">
        <v>166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8" t="s">
        <v>80</v>
      </c>
      <c r="BK244" s="144">
        <f>ROUND(I244*H244,2)</f>
        <v>0</v>
      </c>
      <c r="BL244" s="18" t="s">
        <v>173</v>
      </c>
      <c r="BM244" s="143" t="s">
        <v>4019</v>
      </c>
    </row>
    <row r="245" spans="2:65" s="12" customFormat="1" ht="22.5">
      <c r="B245" s="149"/>
      <c r="D245" s="150" t="s">
        <v>177</v>
      </c>
      <c r="E245" s="151" t="s">
        <v>19</v>
      </c>
      <c r="F245" s="152" t="s">
        <v>3967</v>
      </c>
      <c r="H245" s="151" t="s">
        <v>19</v>
      </c>
      <c r="I245" s="153"/>
      <c r="L245" s="149"/>
      <c r="M245" s="154"/>
      <c r="T245" s="155"/>
      <c r="AT245" s="151" t="s">
        <v>177</v>
      </c>
      <c r="AU245" s="151" t="s">
        <v>82</v>
      </c>
      <c r="AV245" s="12" t="s">
        <v>80</v>
      </c>
      <c r="AW245" s="12" t="s">
        <v>33</v>
      </c>
      <c r="AX245" s="12" t="s">
        <v>72</v>
      </c>
      <c r="AY245" s="151" t="s">
        <v>166</v>
      </c>
    </row>
    <row r="246" spans="2:65" s="13" customFormat="1" ht="11.25">
      <c r="B246" s="156"/>
      <c r="D246" s="150" t="s">
        <v>177</v>
      </c>
      <c r="E246" s="157" t="s">
        <v>19</v>
      </c>
      <c r="F246" s="158" t="s">
        <v>80</v>
      </c>
      <c r="H246" s="159">
        <v>1</v>
      </c>
      <c r="I246" s="160"/>
      <c r="L246" s="156"/>
      <c r="M246" s="161"/>
      <c r="T246" s="162"/>
      <c r="AT246" s="157" t="s">
        <v>177</v>
      </c>
      <c r="AU246" s="157" t="s">
        <v>82</v>
      </c>
      <c r="AV246" s="13" t="s">
        <v>82</v>
      </c>
      <c r="AW246" s="13" t="s">
        <v>33</v>
      </c>
      <c r="AX246" s="13" t="s">
        <v>80</v>
      </c>
      <c r="AY246" s="157" t="s">
        <v>166</v>
      </c>
    </row>
    <row r="247" spans="2:65" s="1" customFormat="1" ht="44.25" customHeight="1">
      <c r="B247" s="33"/>
      <c r="C247" s="132" t="s">
        <v>450</v>
      </c>
      <c r="D247" s="132" t="s">
        <v>168</v>
      </c>
      <c r="E247" s="133" t="s">
        <v>3086</v>
      </c>
      <c r="F247" s="134" t="s">
        <v>3087</v>
      </c>
      <c r="G247" s="135" t="s">
        <v>307</v>
      </c>
      <c r="H247" s="136">
        <v>2</v>
      </c>
      <c r="I247" s="137"/>
      <c r="J247" s="138">
        <f>ROUND(I247*H247,2)</f>
        <v>0</v>
      </c>
      <c r="K247" s="134" t="s">
        <v>172</v>
      </c>
      <c r="L247" s="33"/>
      <c r="M247" s="139" t="s">
        <v>19</v>
      </c>
      <c r="N247" s="140" t="s">
        <v>43</v>
      </c>
      <c r="P247" s="141">
        <f>O247*H247</f>
        <v>0</v>
      </c>
      <c r="Q247" s="141">
        <v>2.3449999999999999E-2</v>
      </c>
      <c r="R247" s="141">
        <f>Q247*H247</f>
        <v>4.6899999999999997E-2</v>
      </c>
      <c r="S247" s="141">
        <v>0</v>
      </c>
      <c r="T247" s="142">
        <f>S247*H247</f>
        <v>0</v>
      </c>
      <c r="AR247" s="143" t="s">
        <v>173</v>
      </c>
      <c r="AT247" s="143" t="s">
        <v>168</v>
      </c>
      <c r="AU247" s="143" t="s">
        <v>82</v>
      </c>
      <c r="AY247" s="18" t="s">
        <v>166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80</v>
      </c>
      <c r="BK247" s="144">
        <f>ROUND(I247*H247,2)</f>
        <v>0</v>
      </c>
      <c r="BL247" s="18" t="s">
        <v>173</v>
      </c>
      <c r="BM247" s="143" t="s">
        <v>4020</v>
      </c>
    </row>
    <row r="248" spans="2:65" s="1" customFormat="1" ht="11.25">
      <c r="B248" s="33"/>
      <c r="D248" s="145" t="s">
        <v>175</v>
      </c>
      <c r="F248" s="146" t="s">
        <v>3089</v>
      </c>
      <c r="I248" s="147"/>
      <c r="L248" s="33"/>
      <c r="M248" s="148"/>
      <c r="T248" s="54"/>
      <c r="AT248" s="18" t="s">
        <v>175</v>
      </c>
      <c r="AU248" s="18" t="s">
        <v>82</v>
      </c>
    </row>
    <row r="249" spans="2:65" s="1" customFormat="1" ht="33" customHeight="1">
      <c r="B249" s="33"/>
      <c r="C249" s="170" t="s">
        <v>455</v>
      </c>
      <c r="D249" s="170" t="s">
        <v>277</v>
      </c>
      <c r="E249" s="171" t="s">
        <v>4021</v>
      </c>
      <c r="F249" s="172" t="s">
        <v>4022</v>
      </c>
      <c r="G249" s="173" t="s">
        <v>307</v>
      </c>
      <c r="H249" s="174">
        <v>1</v>
      </c>
      <c r="I249" s="175"/>
      <c r="J249" s="176">
        <f>ROUND(I249*H249,2)</f>
        <v>0</v>
      </c>
      <c r="K249" s="172" t="s">
        <v>172</v>
      </c>
      <c r="L249" s="177"/>
      <c r="M249" s="178" t="s">
        <v>19</v>
      </c>
      <c r="N249" s="179" t="s">
        <v>43</v>
      </c>
      <c r="P249" s="141">
        <f>O249*H249</f>
        <v>0</v>
      </c>
      <c r="Q249" s="141">
        <v>0.245</v>
      </c>
      <c r="R249" s="141">
        <f>Q249*H249</f>
        <v>0.245</v>
      </c>
      <c r="S249" s="141">
        <v>0</v>
      </c>
      <c r="T249" s="142">
        <f>S249*H249</f>
        <v>0</v>
      </c>
      <c r="AR249" s="143" t="s">
        <v>233</v>
      </c>
      <c r="AT249" s="143" t="s">
        <v>277</v>
      </c>
      <c r="AU249" s="143" t="s">
        <v>82</v>
      </c>
      <c r="AY249" s="18" t="s">
        <v>166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8" t="s">
        <v>80</v>
      </c>
      <c r="BK249" s="144">
        <f>ROUND(I249*H249,2)</f>
        <v>0</v>
      </c>
      <c r="BL249" s="18" t="s">
        <v>173</v>
      </c>
      <c r="BM249" s="143" t="s">
        <v>4023</v>
      </c>
    </row>
    <row r="250" spans="2:65" s="1" customFormat="1" ht="68.25">
      <c r="B250" s="33"/>
      <c r="D250" s="150" t="s">
        <v>887</v>
      </c>
      <c r="F250" s="187" t="s">
        <v>4024</v>
      </c>
      <c r="I250" s="147"/>
      <c r="L250" s="33"/>
      <c r="M250" s="148"/>
      <c r="T250" s="54"/>
      <c r="AT250" s="18" t="s">
        <v>887</v>
      </c>
      <c r="AU250" s="18" t="s">
        <v>82</v>
      </c>
    </row>
    <row r="251" spans="2:65" s="12" customFormat="1" ht="11.25">
      <c r="B251" s="149"/>
      <c r="D251" s="150" t="s">
        <v>177</v>
      </c>
      <c r="E251" s="151" t="s">
        <v>19</v>
      </c>
      <c r="F251" s="152" t="s">
        <v>3966</v>
      </c>
      <c r="H251" s="151" t="s">
        <v>19</v>
      </c>
      <c r="I251" s="153"/>
      <c r="L251" s="149"/>
      <c r="M251" s="154"/>
      <c r="T251" s="155"/>
      <c r="AT251" s="151" t="s">
        <v>177</v>
      </c>
      <c r="AU251" s="151" t="s">
        <v>82</v>
      </c>
      <c r="AV251" s="12" t="s">
        <v>80</v>
      </c>
      <c r="AW251" s="12" t="s">
        <v>33</v>
      </c>
      <c r="AX251" s="12" t="s">
        <v>72</v>
      </c>
      <c r="AY251" s="151" t="s">
        <v>166</v>
      </c>
    </row>
    <row r="252" spans="2:65" s="12" customFormat="1" ht="22.5">
      <c r="B252" s="149"/>
      <c r="D252" s="150" t="s">
        <v>177</v>
      </c>
      <c r="E252" s="151" t="s">
        <v>19</v>
      </c>
      <c r="F252" s="152" t="s">
        <v>3967</v>
      </c>
      <c r="H252" s="151" t="s">
        <v>19</v>
      </c>
      <c r="I252" s="153"/>
      <c r="L252" s="149"/>
      <c r="M252" s="154"/>
      <c r="T252" s="155"/>
      <c r="AT252" s="151" t="s">
        <v>177</v>
      </c>
      <c r="AU252" s="151" t="s">
        <v>82</v>
      </c>
      <c r="AV252" s="12" t="s">
        <v>80</v>
      </c>
      <c r="AW252" s="12" t="s">
        <v>33</v>
      </c>
      <c r="AX252" s="12" t="s">
        <v>72</v>
      </c>
      <c r="AY252" s="151" t="s">
        <v>166</v>
      </c>
    </row>
    <row r="253" spans="2:65" s="13" customFormat="1" ht="11.25">
      <c r="B253" s="156"/>
      <c r="D253" s="150" t="s">
        <v>177</v>
      </c>
      <c r="E253" s="157" t="s">
        <v>19</v>
      </c>
      <c r="F253" s="158" t="s">
        <v>80</v>
      </c>
      <c r="H253" s="159">
        <v>1</v>
      </c>
      <c r="I253" s="160"/>
      <c r="L253" s="156"/>
      <c r="M253" s="161"/>
      <c r="T253" s="162"/>
      <c r="AT253" s="157" t="s">
        <v>177</v>
      </c>
      <c r="AU253" s="157" t="s">
        <v>82</v>
      </c>
      <c r="AV253" s="13" t="s">
        <v>82</v>
      </c>
      <c r="AW253" s="13" t="s">
        <v>33</v>
      </c>
      <c r="AX253" s="13" t="s">
        <v>80</v>
      </c>
      <c r="AY253" s="157" t="s">
        <v>166</v>
      </c>
    </row>
    <row r="254" spans="2:65" s="1" customFormat="1" ht="33" customHeight="1">
      <c r="B254" s="33"/>
      <c r="C254" s="170" t="s">
        <v>463</v>
      </c>
      <c r="D254" s="170" t="s">
        <v>277</v>
      </c>
      <c r="E254" s="171" t="s">
        <v>4025</v>
      </c>
      <c r="F254" s="172" t="s">
        <v>4026</v>
      </c>
      <c r="G254" s="173" t="s">
        <v>307</v>
      </c>
      <c r="H254" s="174">
        <v>1</v>
      </c>
      <c r="I254" s="175"/>
      <c r="J254" s="176">
        <f>ROUND(I254*H254,2)</f>
        <v>0</v>
      </c>
      <c r="K254" s="172" t="s">
        <v>172</v>
      </c>
      <c r="L254" s="177"/>
      <c r="M254" s="178" t="s">
        <v>19</v>
      </c>
      <c r="N254" s="179" t="s">
        <v>43</v>
      </c>
      <c r="P254" s="141">
        <f>O254*H254</f>
        <v>0</v>
      </c>
      <c r="Q254" s="141">
        <v>0.27800000000000002</v>
      </c>
      <c r="R254" s="141">
        <f>Q254*H254</f>
        <v>0.27800000000000002</v>
      </c>
      <c r="S254" s="141">
        <v>0</v>
      </c>
      <c r="T254" s="142">
        <f>S254*H254</f>
        <v>0</v>
      </c>
      <c r="AR254" s="143" t="s">
        <v>233</v>
      </c>
      <c r="AT254" s="143" t="s">
        <v>277</v>
      </c>
      <c r="AU254" s="143" t="s">
        <v>82</v>
      </c>
      <c r="AY254" s="18" t="s">
        <v>166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8" t="s">
        <v>80</v>
      </c>
      <c r="BK254" s="144">
        <f>ROUND(I254*H254,2)</f>
        <v>0</v>
      </c>
      <c r="BL254" s="18" t="s">
        <v>173</v>
      </c>
      <c r="BM254" s="143" t="s">
        <v>4027</v>
      </c>
    </row>
    <row r="255" spans="2:65" s="1" customFormat="1" ht="68.25">
      <c r="B255" s="33"/>
      <c r="D255" s="150" t="s">
        <v>887</v>
      </c>
      <c r="F255" s="187" t="s">
        <v>4028</v>
      </c>
      <c r="I255" s="147"/>
      <c r="L255" s="33"/>
      <c r="M255" s="148"/>
      <c r="T255" s="54"/>
      <c r="AT255" s="18" t="s">
        <v>887</v>
      </c>
      <c r="AU255" s="18" t="s">
        <v>82</v>
      </c>
    </row>
    <row r="256" spans="2:65" s="12" customFormat="1" ht="11.25">
      <c r="B256" s="149"/>
      <c r="D256" s="150" t="s">
        <v>177</v>
      </c>
      <c r="E256" s="151" t="s">
        <v>19</v>
      </c>
      <c r="F256" s="152" t="s">
        <v>3966</v>
      </c>
      <c r="H256" s="151" t="s">
        <v>19</v>
      </c>
      <c r="I256" s="153"/>
      <c r="L256" s="149"/>
      <c r="M256" s="154"/>
      <c r="T256" s="155"/>
      <c r="AT256" s="151" t="s">
        <v>177</v>
      </c>
      <c r="AU256" s="151" t="s">
        <v>82</v>
      </c>
      <c r="AV256" s="12" t="s">
        <v>80</v>
      </c>
      <c r="AW256" s="12" t="s">
        <v>33</v>
      </c>
      <c r="AX256" s="12" t="s">
        <v>72</v>
      </c>
      <c r="AY256" s="151" t="s">
        <v>166</v>
      </c>
    </row>
    <row r="257" spans="2:65" s="12" customFormat="1" ht="22.5">
      <c r="B257" s="149"/>
      <c r="D257" s="150" t="s">
        <v>177</v>
      </c>
      <c r="E257" s="151" t="s">
        <v>19</v>
      </c>
      <c r="F257" s="152" t="s">
        <v>3967</v>
      </c>
      <c r="H257" s="151" t="s">
        <v>19</v>
      </c>
      <c r="I257" s="153"/>
      <c r="L257" s="149"/>
      <c r="M257" s="154"/>
      <c r="T257" s="155"/>
      <c r="AT257" s="151" t="s">
        <v>177</v>
      </c>
      <c r="AU257" s="151" t="s">
        <v>82</v>
      </c>
      <c r="AV257" s="12" t="s">
        <v>80</v>
      </c>
      <c r="AW257" s="12" t="s">
        <v>33</v>
      </c>
      <c r="AX257" s="12" t="s">
        <v>72</v>
      </c>
      <c r="AY257" s="151" t="s">
        <v>166</v>
      </c>
    </row>
    <row r="258" spans="2:65" s="13" customFormat="1" ht="11.25">
      <c r="B258" s="156"/>
      <c r="D258" s="150" t="s">
        <v>177</v>
      </c>
      <c r="E258" s="157" t="s">
        <v>19</v>
      </c>
      <c r="F258" s="158" t="s">
        <v>80</v>
      </c>
      <c r="H258" s="159">
        <v>1</v>
      </c>
      <c r="I258" s="160"/>
      <c r="L258" s="156"/>
      <c r="M258" s="161"/>
      <c r="T258" s="162"/>
      <c r="AT258" s="157" t="s">
        <v>177</v>
      </c>
      <c r="AU258" s="157" t="s">
        <v>82</v>
      </c>
      <c r="AV258" s="13" t="s">
        <v>82</v>
      </c>
      <c r="AW258" s="13" t="s">
        <v>33</v>
      </c>
      <c r="AX258" s="13" t="s">
        <v>80</v>
      </c>
      <c r="AY258" s="157" t="s">
        <v>166</v>
      </c>
    </row>
    <row r="259" spans="2:65" s="1" customFormat="1" ht="49.15" customHeight="1">
      <c r="B259" s="33"/>
      <c r="C259" s="132" t="s">
        <v>469</v>
      </c>
      <c r="D259" s="132" t="s">
        <v>168</v>
      </c>
      <c r="E259" s="133" t="s">
        <v>4029</v>
      </c>
      <c r="F259" s="134" t="s">
        <v>4030</v>
      </c>
      <c r="G259" s="135" t="s">
        <v>307</v>
      </c>
      <c r="H259" s="136">
        <v>1</v>
      </c>
      <c r="I259" s="137"/>
      <c r="J259" s="138">
        <f>ROUND(I259*H259,2)</f>
        <v>0</v>
      </c>
      <c r="K259" s="134" t="s">
        <v>172</v>
      </c>
      <c r="L259" s="33"/>
      <c r="M259" s="139" t="s">
        <v>19</v>
      </c>
      <c r="N259" s="140" t="s">
        <v>43</v>
      </c>
      <c r="P259" s="141">
        <f>O259*H259</f>
        <v>0</v>
      </c>
      <c r="Q259" s="141">
        <v>1.627E-2</v>
      </c>
      <c r="R259" s="141">
        <f>Q259*H259</f>
        <v>1.627E-2</v>
      </c>
      <c r="S259" s="141">
        <v>0</v>
      </c>
      <c r="T259" s="142">
        <f>S259*H259</f>
        <v>0</v>
      </c>
      <c r="AR259" s="143" t="s">
        <v>173</v>
      </c>
      <c r="AT259" s="143" t="s">
        <v>168</v>
      </c>
      <c r="AU259" s="143" t="s">
        <v>82</v>
      </c>
      <c r="AY259" s="18" t="s">
        <v>166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8" t="s">
        <v>80</v>
      </c>
      <c r="BK259" s="144">
        <f>ROUND(I259*H259,2)</f>
        <v>0</v>
      </c>
      <c r="BL259" s="18" t="s">
        <v>173</v>
      </c>
      <c r="BM259" s="143" t="s">
        <v>4031</v>
      </c>
    </row>
    <row r="260" spans="2:65" s="1" customFormat="1" ht="11.25">
      <c r="B260" s="33"/>
      <c r="D260" s="145" t="s">
        <v>175</v>
      </c>
      <c r="F260" s="146" t="s">
        <v>4032</v>
      </c>
      <c r="I260" s="147"/>
      <c r="L260" s="33"/>
      <c r="M260" s="148"/>
      <c r="T260" s="54"/>
      <c r="AT260" s="18" t="s">
        <v>175</v>
      </c>
      <c r="AU260" s="18" t="s">
        <v>82</v>
      </c>
    </row>
    <row r="261" spans="2:65" s="12" customFormat="1" ht="11.25">
      <c r="B261" s="149"/>
      <c r="D261" s="150" t="s">
        <v>177</v>
      </c>
      <c r="E261" s="151" t="s">
        <v>19</v>
      </c>
      <c r="F261" s="152" t="s">
        <v>191</v>
      </c>
      <c r="H261" s="151" t="s">
        <v>19</v>
      </c>
      <c r="I261" s="153"/>
      <c r="L261" s="149"/>
      <c r="M261" s="154"/>
      <c r="T261" s="155"/>
      <c r="AT261" s="151" t="s">
        <v>177</v>
      </c>
      <c r="AU261" s="151" t="s">
        <v>82</v>
      </c>
      <c r="AV261" s="12" t="s">
        <v>80</v>
      </c>
      <c r="AW261" s="12" t="s">
        <v>33</v>
      </c>
      <c r="AX261" s="12" t="s">
        <v>72</v>
      </c>
      <c r="AY261" s="151" t="s">
        <v>166</v>
      </c>
    </row>
    <row r="262" spans="2:65" s="12" customFormat="1" ht="11.25">
      <c r="B262" s="149"/>
      <c r="D262" s="150" t="s">
        <v>177</v>
      </c>
      <c r="E262" s="151" t="s">
        <v>19</v>
      </c>
      <c r="F262" s="152" t="s">
        <v>3966</v>
      </c>
      <c r="H262" s="151" t="s">
        <v>19</v>
      </c>
      <c r="I262" s="153"/>
      <c r="L262" s="149"/>
      <c r="M262" s="154"/>
      <c r="T262" s="155"/>
      <c r="AT262" s="151" t="s">
        <v>177</v>
      </c>
      <c r="AU262" s="151" t="s">
        <v>82</v>
      </c>
      <c r="AV262" s="12" t="s">
        <v>80</v>
      </c>
      <c r="AW262" s="12" t="s">
        <v>33</v>
      </c>
      <c r="AX262" s="12" t="s">
        <v>72</v>
      </c>
      <c r="AY262" s="151" t="s">
        <v>166</v>
      </c>
    </row>
    <row r="263" spans="2:65" s="12" customFormat="1" ht="22.5">
      <c r="B263" s="149"/>
      <c r="D263" s="150" t="s">
        <v>177</v>
      </c>
      <c r="E263" s="151" t="s">
        <v>19</v>
      </c>
      <c r="F263" s="152" t="s">
        <v>3967</v>
      </c>
      <c r="H263" s="151" t="s">
        <v>19</v>
      </c>
      <c r="I263" s="153"/>
      <c r="L263" s="149"/>
      <c r="M263" s="154"/>
      <c r="T263" s="155"/>
      <c r="AT263" s="151" t="s">
        <v>177</v>
      </c>
      <c r="AU263" s="151" t="s">
        <v>82</v>
      </c>
      <c r="AV263" s="12" t="s">
        <v>80</v>
      </c>
      <c r="AW263" s="12" t="s">
        <v>33</v>
      </c>
      <c r="AX263" s="12" t="s">
        <v>72</v>
      </c>
      <c r="AY263" s="151" t="s">
        <v>166</v>
      </c>
    </row>
    <row r="264" spans="2:65" s="13" customFormat="1" ht="11.25">
      <c r="B264" s="156"/>
      <c r="D264" s="150" t="s">
        <v>177</v>
      </c>
      <c r="E264" s="157" t="s">
        <v>19</v>
      </c>
      <c r="F264" s="158" t="s">
        <v>80</v>
      </c>
      <c r="H264" s="159">
        <v>1</v>
      </c>
      <c r="I264" s="160"/>
      <c r="L264" s="156"/>
      <c r="M264" s="161"/>
      <c r="T264" s="162"/>
      <c r="AT264" s="157" t="s">
        <v>177</v>
      </c>
      <c r="AU264" s="157" t="s">
        <v>82</v>
      </c>
      <c r="AV264" s="13" t="s">
        <v>82</v>
      </c>
      <c r="AW264" s="13" t="s">
        <v>33</v>
      </c>
      <c r="AX264" s="13" t="s">
        <v>80</v>
      </c>
      <c r="AY264" s="157" t="s">
        <v>166</v>
      </c>
    </row>
    <row r="265" spans="2:65" s="1" customFormat="1" ht="24.2" customHeight="1">
      <c r="B265" s="33"/>
      <c r="C265" s="170" t="s">
        <v>482</v>
      </c>
      <c r="D265" s="170" t="s">
        <v>277</v>
      </c>
      <c r="E265" s="171" t="s">
        <v>4033</v>
      </c>
      <c r="F265" s="172" t="s">
        <v>4034</v>
      </c>
      <c r="G265" s="173" t="s">
        <v>307</v>
      </c>
      <c r="H265" s="174">
        <v>1</v>
      </c>
      <c r="I265" s="175"/>
      <c r="J265" s="176">
        <f>ROUND(I265*H265,2)</f>
        <v>0</v>
      </c>
      <c r="K265" s="172" t="s">
        <v>172</v>
      </c>
      <c r="L265" s="177"/>
      <c r="M265" s="178" t="s">
        <v>19</v>
      </c>
      <c r="N265" s="179" t="s">
        <v>43</v>
      </c>
      <c r="P265" s="141">
        <f>O265*H265</f>
        <v>0</v>
      </c>
      <c r="Q265" s="141">
        <v>0.51900000000000002</v>
      </c>
      <c r="R265" s="141">
        <f>Q265*H265</f>
        <v>0.51900000000000002</v>
      </c>
      <c r="S265" s="141">
        <v>0</v>
      </c>
      <c r="T265" s="142">
        <f>S265*H265</f>
        <v>0</v>
      </c>
      <c r="AR265" s="143" t="s">
        <v>233</v>
      </c>
      <c r="AT265" s="143" t="s">
        <v>277</v>
      </c>
      <c r="AU265" s="143" t="s">
        <v>82</v>
      </c>
      <c r="AY265" s="18" t="s">
        <v>166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8" t="s">
        <v>80</v>
      </c>
      <c r="BK265" s="144">
        <f>ROUND(I265*H265,2)</f>
        <v>0</v>
      </c>
      <c r="BL265" s="18" t="s">
        <v>173</v>
      </c>
      <c r="BM265" s="143" t="s">
        <v>4035</v>
      </c>
    </row>
    <row r="266" spans="2:65" s="1" customFormat="1" ht="24.2" customHeight="1">
      <c r="B266" s="33"/>
      <c r="C266" s="170" t="s">
        <v>489</v>
      </c>
      <c r="D266" s="170" t="s">
        <v>277</v>
      </c>
      <c r="E266" s="171" t="s">
        <v>4036</v>
      </c>
      <c r="F266" s="172" t="s">
        <v>4037</v>
      </c>
      <c r="G266" s="173" t="s">
        <v>307</v>
      </c>
      <c r="H266" s="174">
        <v>1</v>
      </c>
      <c r="I266" s="175"/>
      <c r="J266" s="176">
        <f>ROUND(I266*H266,2)</f>
        <v>0</v>
      </c>
      <c r="K266" s="172" t="s">
        <v>19</v>
      </c>
      <c r="L266" s="177"/>
      <c r="M266" s="178" t="s">
        <v>19</v>
      </c>
      <c r="N266" s="179" t="s">
        <v>43</v>
      </c>
      <c r="P266" s="141">
        <f>O266*H266</f>
        <v>0</v>
      </c>
      <c r="Q266" s="141">
        <v>8.0000000000000002E-3</v>
      </c>
      <c r="R266" s="141">
        <f>Q266*H266</f>
        <v>8.0000000000000002E-3</v>
      </c>
      <c r="S266" s="141">
        <v>0</v>
      </c>
      <c r="T266" s="142">
        <f>S266*H266</f>
        <v>0</v>
      </c>
      <c r="AR266" s="143" t="s">
        <v>233</v>
      </c>
      <c r="AT266" s="143" t="s">
        <v>277</v>
      </c>
      <c r="AU266" s="143" t="s">
        <v>82</v>
      </c>
      <c r="AY266" s="18" t="s">
        <v>166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8" t="s">
        <v>80</v>
      </c>
      <c r="BK266" s="144">
        <f>ROUND(I266*H266,2)</f>
        <v>0</v>
      </c>
      <c r="BL266" s="18" t="s">
        <v>173</v>
      </c>
      <c r="BM266" s="143" t="s">
        <v>4038</v>
      </c>
    </row>
    <row r="267" spans="2:65" s="1" customFormat="1" ht="21.75" customHeight="1">
      <c r="B267" s="33"/>
      <c r="C267" s="132" t="s">
        <v>541</v>
      </c>
      <c r="D267" s="132" t="s">
        <v>168</v>
      </c>
      <c r="E267" s="133" t="s">
        <v>3304</v>
      </c>
      <c r="F267" s="134" t="s">
        <v>3305</v>
      </c>
      <c r="G267" s="135" t="s">
        <v>458</v>
      </c>
      <c r="H267" s="136">
        <v>141</v>
      </c>
      <c r="I267" s="137"/>
      <c r="J267" s="138">
        <f>ROUND(I267*H267,2)</f>
        <v>0</v>
      </c>
      <c r="K267" s="134" t="s">
        <v>172</v>
      </c>
      <c r="L267" s="33"/>
      <c r="M267" s="139" t="s">
        <v>19</v>
      </c>
      <c r="N267" s="140" t="s">
        <v>43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173</v>
      </c>
      <c r="AT267" s="143" t="s">
        <v>168</v>
      </c>
      <c r="AU267" s="143" t="s">
        <v>82</v>
      </c>
      <c r="AY267" s="18" t="s">
        <v>166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8" t="s">
        <v>80</v>
      </c>
      <c r="BK267" s="144">
        <f>ROUND(I267*H267,2)</f>
        <v>0</v>
      </c>
      <c r="BL267" s="18" t="s">
        <v>173</v>
      </c>
      <c r="BM267" s="143" t="s">
        <v>4039</v>
      </c>
    </row>
    <row r="268" spans="2:65" s="1" customFormat="1" ht="11.25">
      <c r="B268" s="33"/>
      <c r="D268" s="145" t="s">
        <v>175</v>
      </c>
      <c r="F268" s="146" t="s">
        <v>3307</v>
      </c>
      <c r="I268" s="147"/>
      <c r="L268" s="33"/>
      <c r="M268" s="148"/>
      <c r="T268" s="54"/>
      <c r="AT268" s="18" t="s">
        <v>175</v>
      </c>
      <c r="AU268" s="18" t="s">
        <v>82</v>
      </c>
    </row>
    <row r="269" spans="2:65" s="1" customFormat="1" ht="24.2" customHeight="1">
      <c r="B269" s="33"/>
      <c r="C269" s="132" t="s">
        <v>550</v>
      </c>
      <c r="D269" s="132" t="s">
        <v>168</v>
      </c>
      <c r="E269" s="133" t="s">
        <v>3308</v>
      </c>
      <c r="F269" s="134" t="s">
        <v>3309</v>
      </c>
      <c r="G269" s="135" t="s">
        <v>458</v>
      </c>
      <c r="H269" s="136">
        <v>14</v>
      </c>
      <c r="I269" s="137"/>
      <c r="J269" s="138">
        <f>ROUND(I269*H269,2)</f>
        <v>0</v>
      </c>
      <c r="K269" s="134" t="s">
        <v>172</v>
      </c>
      <c r="L269" s="33"/>
      <c r="M269" s="139" t="s">
        <v>19</v>
      </c>
      <c r="N269" s="140" t="s">
        <v>43</v>
      </c>
      <c r="P269" s="141">
        <f>O269*H269</f>
        <v>0</v>
      </c>
      <c r="Q269" s="141">
        <v>1.0000000000000001E-5</v>
      </c>
      <c r="R269" s="141">
        <f>Q269*H269</f>
        <v>1.4000000000000001E-4</v>
      </c>
      <c r="S269" s="141">
        <v>0</v>
      </c>
      <c r="T269" s="142">
        <f>S269*H269</f>
        <v>0</v>
      </c>
      <c r="AR269" s="143" t="s">
        <v>173</v>
      </c>
      <c r="AT269" s="143" t="s">
        <v>168</v>
      </c>
      <c r="AU269" s="143" t="s">
        <v>82</v>
      </c>
      <c r="AY269" s="18" t="s">
        <v>166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8" t="s">
        <v>80</v>
      </c>
      <c r="BK269" s="144">
        <f>ROUND(I269*H269,2)</f>
        <v>0</v>
      </c>
      <c r="BL269" s="18" t="s">
        <v>173</v>
      </c>
      <c r="BM269" s="143" t="s">
        <v>4040</v>
      </c>
    </row>
    <row r="270" spans="2:65" s="1" customFormat="1" ht="11.25">
      <c r="B270" s="33"/>
      <c r="D270" s="145" t="s">
        <v>175</v>
      </c>
      <c r="F270" s="146" t="s">
        <v>3311</v>
      </c>
      <c r="I270" s="147"/>
      <c r="L270" s="33"/>
      <c r="M270" s="148"/>
      <c r="T270" s="54"/>
      <c r="AT270" s="18" t="s">
        <v>175</v>
      </c>
      <c r="AU270" s="18" t="s">
        <v>82</v>
      </c>
    </row>
    <row r="271" spans="2:65" s="1" customFormat="1" ht="33" customHeight="1">
      <c r="B271" s="33"/>
      <c r="C271" s="132" t="s">
        <v>558</v>
      </c>
      <c r="D271" s="132" t="s">
        <v>168</v>
      </c>
      <c r="E271" s="133" t="s">
        <v>3312</v>
      </c>
      <c r="F271" s="134" t="s">
        <v>3313</v>
      </c>
      <c r="G271" s="135" t="s">
        <v>307</v>
      </c>
      <c r="H271" s="136">
        <v>2</v>
      </c>
      <c r="I271" s="137"/>
      <c r="J271" s="138">
        <f>ROUND(I271*H271,2)</f>
        <v>0</v>
      </c>
      <c r="K271" s="134" t="s">
        <v>172</v>
      </c>
      <c r="L271" s="33"/>
      <c r="M271" s="139" t="s">
        <v>19</v>
      </c>
      <c r="N271" s="140" t="s">
        <v>43</v>
      </c>
      <c r="P271" s="141">
        <f>O271*H271</f>
        <v>0</v>
      </c>
      <c r="Q271" s="141">
        <v>0.47094000000000003</v>
      </c>
      <c r="R271" s="141">
        <f>Q271*H271</f>
        <v>0.94188000000000005</v>
      </c>
      <c r="S271" s="141">
        <v>0</v>
      </c>
      <c r="T271" s="142">
        <f>S271*H271</f>
        <v>0</v>
      </c>
      <c r="AR271" s="143" t="s">
        <v>173</v>
      </c>
      <c r="AT271" s="143" t="s">
        <v>168</v>
      </c>
      <c r="AU271" s="143" t="s">
        <v>82</v>
      </c>
      <c r="AY271" s="18" t="s">
        <v>166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8" t="s">
        <v>80</v>
      </c>
      <c r="BK271" s="144">
        <f>ROUND(I271*H271,2)</f>
        <v>0</v>
      </c>
      <c r="BL271" s="18" t="s">
        <v>173</v>
      </c>
      <c r="BM271" s="143" t="s">
        <v>4041</v>
      </c>
    </row>
    <row r="272" spans="2:65" s="1" customFormat="1" ht="11.25">
      <c r="B272" s="33"/>
      <c r="D272" s="145" t="s">
        <v>175</v>
      </c>
      <c r="F272" s="146" t="s">
        <v>3315</v>
      </c>
      <c r="I272" s="147"/>
      <c r="L272" s="33"/>
      <c r="M272" s="148"/>
      <c r="T272" s="54"/>
      <c r="AT272" s="18" t="s">
        <v>175</v>
      </c>
      <c r="AU272" s="18" t="s">
        <v>82</v>
      </c>
    </row>
    <row r="273" spans="2:65" s="1" customFormat="1" ht="16.5" customHeight="1">
      <c r="B273" s="33"/>
      <c r="C273" s="132" t="s">
        <v>586</v>
      </c>
      <c r="D273" s="132" t="s">
        <v>168</v>
      </c>
      <c r="E273" s="133" t="s">
        <v>3367</v>
      </c>
      <c r="F273" s="134" t="s">
        <v>3368</v>
      </c>
      <c r="G273" s="135" t="s">
        <v>307</v>
      </c>
      <c r="H273" s="136">
        <v>1</v>
      </c>
      <c r="I273" s="137"/>
      <c r="J273" s="138">
        <f>ROUND(I273*H273,2)</f>
        <v>0</v>
      </c>
      <c r="K273" s="134" t="s">
        <v>172</v>
      </c>
      <c r="L273" s="33"/>
      <c r="M273" s="139" t="s">
        <v>19</v>
      </c>
      <c r="N273" s="140" t="s">
        <v>43</v>
      </c>
      <c r="P273" s="141">
        <f>O273*H273</f>
        <v>0</v>
      </c>
      <c r="Q273" s="141">
        <v>0.04</v>
      </c>
      <c r="R273" s="141">
        <f>Q273*H273</f>
        <v>0.04</v>
      </c>
      <c r="S273" s="141">
        <v>0</v>
      </c>
      <c r="T273" s="142">
        <f>S273*H273</f>
        <v>0</v>
      </c>
      <c r="AR273" s="143" t="s">
        <v>173</v>
      </c>
      <c r="AT273" s="143" t="s">
        <v>168</v>
      </c>
      <c r="AU273" s="143" t="s">
        <v>82</v>
      </c>
      <c r="AY273" s="18" t="s">
        <v>166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8" t="s">
        <v>80</v>
      </c>
      <c r="BK273" s="144">
        <f>ROUND(I273*H273,2)</f>
        <v>0</v>
      </c>
      <c r="BL273" s="18" t="s">
        <v>173</v>
      </c>
      <c r="BM273" s="143" t="s">
        <v>4042</v>
      </c>
    </row>
    <row r="274" spans="2:65" s="1" customFormat="1" ht="11.25">
      <c r="B274" s="33"/>
      <c r="D274" s="145" t="s">
        <v>175</v>
      </c>
      <c r="F274" s="146" t="s">
        <v>3370</v>
      </c>
      <c r="I274" s="147"/>
      <c r="L274" s="33"/>
      <c r="M274" s="148"/>
      <c r="T274" s="54"/>
      <c r="AT274" s="18" t="s">
        <v>175</v>
      </c>
      <c r="AU274" s="18" t="s">
        <v>82</v>
      </c>
    </row>
    <row r="275" spans="2:65" s="1" customFormat="1" ht="24.2" customHeight="1">
      <c r="B275" s="33"/>
      <c r="C275" s="170" t="s">
        <v>624</v>
      </c>
      <c r="D275" s="170" t="s">
        <v>277</v>
      </c>
      <c r="E275" s="171" t="s">
        <v>3371</v>
      </c>
      <c r="F275" s="172" t="s">
        <v>3372</v>
      </c>
      <c r="G275" s="173" t="s">
        <v>307</v>
      </c>
      <c r="H275" s="174">
        <v>1</v>
      </c>
      <c r="I275" s="175"/>
      <c r="J275" s="176">
        <f>ROUND(I275*H275,2)</f>
        <v>0</v>
      </c>
      <c r="K275" s="172" t="s">
        <v>172</v>
      </c>
      <c r="L275" s="177"/>
      <c r="M275" s="178" t="s">
        <v>19</v>
      </c>
      <c r="N275" s="179" t="s">
        <v>43</v>
      </c>
      <c r="P275" s="141">
        <f>O275*H275</f>
        <v>0</v>
      </c>
      <c r="Q275" s="141">
        <v>1.3299999999999999E-2</v>
      </c>
      <c r="R275" s="141">
        <f>Q275*H275</f>
        <v>1.3299999999999999E-2</v>
      </c>
      <c r="S275" s="141">
        <v>0</v>
      </c>
      <c r="T275" s="142">
        <f>S275*H275</f>
        <v>0</v>
      </c>
      <c r="AR275" s="143" t="s">
        <v>233</v>
      </c>
      <c r="AT275" s="143" t="s">
        <v>277</v>
      </c>
      <c r="AU275" s="143" t="s">
        <v>82</v>
      </c>
      <c r="AY275" s="18" t="s">
        <v>166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8" t="s">
        <v>80</v>
      </c>
      <c r="BK275" s="144">
        <f>ROUND(I275*H275,2)</f>
        <v>0</v>
      </c>
      <c r="BL275" s="18" t="s">
        <v>173</v>
      </c>
      <c r="BM275" s="143" t="s">
        <v>4043</v>
      </c>
    </row>
    <row r="276" spans="2:65" s="1" customFormat="1" ht="24.2" customHeight="1">
      <c r="B276" s="33"/>
      <c r="C276" s="170" t="s">
        <v>652</v>
      </c>
      <c r="D276" s="170" t="s">
        <v>277</v>
      </c>
      <c r="E276" s="171" t="s">
        <v>3374</v>
      </c>
      <c r="F276" s="172" t="s">
        <v>3375</v>
      </c>
      <c r="G276" s="173" t="s">
        <v>307</v>
      </c>
      <c r="H276" s="174">
        <v>1</v>
      </c>
      <c r="I276" s="175"/>
      <c r="J276" s="176">
        <f>ROUND(I276*H276,2)</f>
        <v>0</v>
      </c>
      <c r="K276" s="172" t="s">
        <v>172</v>
      </c>
      <c r="L276" s="177"/>
      <c r="M276" s="178" t="s">
        <v>19</v>
      </c>
      <c r="N276" s="179" t="s">
        <v>43</v>
      </c>
      <c r="P276" s="141">
        <f>O276*H276</f>
        <v>0</v>
      </c>
      <c r="Q276" s="141">
        <v>2.9999999999999997E-4</v>
      </c>
      <c r="R276" s="141">
        <f>Q276*H276</f>
        <v>2.9999999999999997E-4</v>
      </c>
      <c r="S276" s="141">
        <v>0</v>
      </c>
      <c r="T276" s="142">
        <f>S276*H276</f>
        <v>0</v>
      </c>
      <c r="AR276" s="143" t="s">
        <v>233</v>
      </c>
      <c r="AT276" s="143" t="s">
        <v>277</v>
      </c>
      <c r="AU276" s="143" t="s">
        <v>82</v>
      </c>
      <c r="AY276" s="18" t="s">
        <v>166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8" t="s">
        <v>80</v>
      </c>
      <c r="BK276" s="144">
        <f>ROUND(I276*H276,2)</f>
        <v>0</v>
      </c>
      <c r="BL276" s="18" t="s">
        <v>173</v>
      </c>
      <c r="BM276" s="143" t="s">
        <v>4044</v>
      </c>
    </row>
    <row r="277" spans="2:65" s="1" customFormat="1" ht="33" customHeight="1">
      <c r="B277" s="33"/>
      <c r="C277" s="132" t="s">
        <v>658</v>
      </c>
      <c r="D277" s="132" t="s">
        <v>168</v>
      </c>
      <c r="E277" s="133" t="s">
        <v>3377</v>
      </c>
      <c r="F277" s="134" t="s">
        <v>3378</v>
      </c>
      <c r="G277" s="135" t="s">
        <v>307</v>
      </c>
      <c r="H277" s="136">
        <v>6</v>
      </c>
      <c r="I277" s="137"/>
      <c r="J277" s="138">
        <f>ROUND(I277*H277,2)</f>
        <v>0</v>
      </c>
      <c r="K277" s="134" t="s">
        <v>172</v>
      </c>
      <c r="L277" s="33"/>
      <c r="M277" s="139" t="s">
        <v>19</v>
      </c>
      <c r="N277" s="140" t="s">
        <v>43</v>
      </c>
      <c r="P277" s="141">
        <f>O277*H277</f>
        <v>0</v>
      </c>
      <c r="Q277" s="141">
        <v>1.6000000000000001E-4</v>
      </c>
      <c r="R277" s="141">
        <f>Q277*H277</f>
        <v>9.6000000000000013E-4</v>
      </c>
      <c r="S277" s="141">
        <v>0</v>
      </c>
      <c r="T277" s="142">
        <f>S277*H277</f>
        <v>0</v>
      </c>
      <c r="AR277" s="143" t="s">
        <v>173</v>
      </c>
      <c r="AT277" s="143" t="s">
        <v>168</v>
      </c>
      <c r="AU277" s="143" t="s">
        <v>82</v>
      </c>
      <c r="AY277" s="18" t="s">
        <v>166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8" t="s">
        <v>80</v>
      </c>
      <c r="BK277" s="144">
        <f>ROUND(I277*H277,2)</f>
        <v>0</v>
      </c>
      <c r="BL277" s="18" t="s">
        <v>173</v>
      </c>
      <c r="BM277" s="143" t="s">
        <v>4045</v>
      </c>
    </row>
    <row r="278" spans="2:65" s="1" customFormat="1" ht="11.25">
      <c r="B278" s="33"/>
      <c r="D278" s="145" t="s">
        <v>175</v>
      </c>
      <c r="F278" s="146" t="s">
        <v>3380</v>
      </c>
      <c r="I278" s="147"/>
      <c r="L278" s="33"/>
      <c r="M278" s="148"/>
      <c r="T278" s="54"/>
      <c r="AT278" s="18" t="s">
        <v>175</v>
      </c>
      <c r="AU278" s="18" t="s">
        <v>82</v>
      </c>
    </row>
    <row r="279" spans="2:65" s="12" customFormat="1" ht="22.5">
      <c r="B279" s="149"/>
      <c r="D279" s="150" t="s">
        <v>177</v>
      </c>
      <c r="E279" s="151" t="s">
        <v>19</v>
      </c>
      <c r="F279" s="152" t="s">
        <v>3967</v>
      </c>
      <c r="H279" s="151" t="s">
        <v>19</v>
      </c>
      <c r="I279" s="153"/>
      <c r="L279" s="149"/>
      <c r="M279" s="154"/>
      <c r="T279" s="155"/>
      <c r="AT279" s="151" t="s">
        <v>177</v>
      </c>
      <c r="AU279" s="151" t="s">
        <v>82</v>
      </c>
      <c r="AV279" s="12" t="s">
        <v>80</v>
      </c>
      <c r="AW279" s="12" t="s">
        <v>33</v>
      </c>
      <c r="AX279" s="12" t="s">
        <v>72</v>
      </c>
      <c r="AY279" s="151" t="s">
        <v>166</v>
      </c>
    </row>
    <row r="280" spans="2:65" s="13" customFormat="1" ht="11.25">
      <c r="B280" s="156"/>
      <c r="D280" s="150" t="s">
        <v>177</v>
      </c>
      <c r="E280" s="157" t="s">
        <v>19</v>
      </c>
      <c r="F280" s="158" t="s">
        <v>216</v>
      </c>
      <c r="H280" s="159">
        <v>6</v>
      </c>
      <c r="I280" s="160"/>
      <c r="L280" s="156"/>
      <c r="M280" s="161"/>
      <c r="T280" s="162"/>
      <c r="AT280" s="157" t="s">
        <v>177</v>
      </c>
      <c r="AU280" s="157" t="s">
        <v>82</v>
      </c>
      <c r="AV280" s="13" t="s">
        <v>82</v>
      </c>
      <c r="AW280" s="13" t="s">
        <v>33</v>
      </c>
      <c r="AX280" s="13" t="s">
        <v>80</v>
      </c>
      <c r="AY280" s="157" t="s">
        <v>166</v>
      </c>
    </row>
    <row r="281" spans="2:65" s="1" customFormat="1" ht="24.2" customHeight="1">
      <c r="B281" s="33"/>
      <c r="C281" s="170" t="s">
        <v>665</v>
      </c>
      <c r="D281" s="170" t="s">
        <v>277</v>
      </c>
      <c r="E281" s="171" t="s">
        <v>3381</v>
      </c>
      <c r="F281" s="172" t="s">
        <v>3382</v>
      </c>
      <c r="G281" s="173" t="s">
        <v>307</v>
      </c>
      <c r="H281" s="174">
        <v>6</v>
      </c>
      <c r="I281" s="175"/>
      <c r="J281" s="176">
        <f>ROUND(I281*H281,2)</f>
        <v>0</v>
      </c>
      <c r="K281" s="172" t="s">
        <v>19</v>
      </c>
      <c r="L281" s="177"/>
      <c r="M281" s="178" t="s">
        <v>19</v>
      </c>
      <c r="N281" s="179" t="s">
        <v>43</v>
      </c>
      <c r="P281" s="141">
        <f>O281*H281</f>
        <v>0</v>
      </c>
      <c r="Q281" s="141">
        <v>0</v>
      </c>
      <c r="R281" s="141">
        <f>Q281*H281</f>
        <v>0</v>
      </c>
      <c r="S281" s="141">
        <v>0</v>
      </c>
      <c r="T281" s="142">
        <f>S281*H281</f>
        <v>0</v>
      </c>
      <c r="AR281" s="143" t="s">
        <v>233</v>
      </c>
      <c r="AT281" s="143" t="s">
        <v>277</v>
      </c>
      <c r="AU281" s="143" t="s">
        <v>82</v>
      </c>
      <c r="AY281" s="18" t="s">
        <v>166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8" t="s">
        <v>80</v>
      </c>
      <c r="BK281" s="144">
        <f>ROUND(I281*H281,2)</f>
        <v>0</v>
      </c>
      <c r="BL281" s="18" t="s">
        <v>173</v>
      </c>
      <c r="BM281" s="143" t="s">
        <v>4046</v>
      </c>
    </row>
    <row r="282" spans="2:65" s="1" customFormat="1" ht="16.5" customHeight="1">
      <c r="B282" s="33"/>
      <c r="C282" s="132" t="s">
        <v>729</v>
      </c>
      <c r="D282" s="132" t="s">
        <v>168</v>
      </c>
      <c r="E282" s="133" t="s">
        <v>3386</v>
      </c>
      <c r="F282" s="134" t="s">
        <v>3387</v>
      </c>
      <c r="G282" s="135" t="s">
        <v>458</v>
      </c>
      <c r="H282" s="136">
        <v>141</v>
      </c>
      <c r="I282" s="137"/>
      <c r="J282" s="138">
        <f>ROUND(I282*H282,2)</f>
        <v>0</v>
      </c>
      <c r="K282" s="134" t="s">
        <v>172</v>
      </c>
      <c r="L282" s="33"/>
      <c r="M282" s="139" t="s">
        <v>19</v>
      </c>
      <c r="N282" s="140" t="s">
        <v>43</v>
      </c>
      <c r="P282" s="141">
        <f>O282*H282</f>
        <v>0</v>
      </c>
      <c r="Q282" s="141">
        <v>2.0000000000000001E-4</v>
      </c>
      <c r="R282" s="141">
        <f>Q282*H282</f>
        <v>2.8200000000000003E-2</v>
      </c>
      <c r="S282" s="141">
        <v>0</v>
      </c>
      <c r="T282" s="142">
        <f>S282*H282</f>
        <v>0</v>
      </c>
      <c r="AR282" s="143" t="s">
        <v>173</v>
      </c>
      <c r="AT282" s="143" t="s">
        <v>168</v>
      </c>
      <c r="AU282" s="143" t="s">
        <v>82</v>
      </c>
      <c r="AY282" s="18" t="s">
        <v>166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8" t="s">
        <v>80</v>
      </c>
      <c r="BK282" s="144">
        <f>ROUND(I282*H282,2)</f>
        <v>0</v>
      </c>
      <c r="BL282" s="18" t="s">
        <v>173</v>
      </c>
      <c r="BM282" s="143" t="s">
        <v>4047</v>
      </c>
    </row>
    <row r="283" spans="2:65" s="1" customFormat="1" ht="11.25">
      <c r="B283" s="33"/>
      <c r="D283" s="145" t="s">
        <v>175</v>
      </c>
      <c r="F283" s="146" t="s">
        <v>3389</v>
      </c>
      <c r="I283" s="147"/>
      <c r="L283" s="33"/>
      <c r="M283" s="148"/>
      <c r="T283" s="54"/>
      <c r="AT283" s="18" t="s">
        <v>175</v>
      </c>
      <c r="AU283" s="18" t="s">
        <v>82</v>
      </c>
    </row>
    <row r="284" spans="2:65" s="12" customFormat="1" ht="11.25">
      <c r="B284" s="149"/>
      <c r="D284" s="150" t="s">
        <v>177</v>
      </c>
      <c r="E284" s="151" t="s">
        <v>19</v>
      </c>
      <c r="F284" s="152" t="s">
        <v>191</v>
      </c>
      <c r="H284" s="151" t="s">
        <v>19</v>
      </c>
      <c r="I284" s="153"/>
      <c r="L284" s="149"/>
      <c r="M284" s="154"/>
      <c r="T284" s="155"/>
      <c r="AT284" s="151" t="s">
        <v>177</v>
      </c>
      <c r="AU284" s="151" t="s">
        <v>82</v>
      </c>
      <c r="AV284" s="12" t="s">
        <v>80</v>
      </c>
      <c r="AW284" s="12" t="s">
        <v>33</v>
      </c>
      <c r="AX284" s="12" t="s">
        <v>72</v>
      </c>
      <c r="AY284" s="151" t="s">
        <v>166</v>
      </c>
    </row>
    <row r="285" spans="2:65" s="12" customFormat="1" ht="11.25">
      <c r="B285" s="149"/>
      <c r="D285" s="150" t="s">
        <v>177</v>
      </c>
      <c r="E285" s="151" t="s">
        <v>19</v>
      </c>
      <c r="F285" s="152" t="s">
        <v>3966</v>
      </c>
      <c r="H285" s="151" t="s">
        <v>19</v>
      </c>
      <c r="I285" s="153"/>
      <c r="L285" s="149"/>
      <c r="M285" s="154"/>
      <c r="T285" s="155"/>
      <c r="AT285" s="151" t="s">
        <v>177</v>
      </c>
      <c r="AU285" s="151" t="s">
        <v>82</v>
      </c>
      <c r="AV285" s="12" t="s">
        <v>80</v>
      </c>
      <c r="AW285" s="12" t="s">
        <v>33</v>
      </c>
      <c r="AX285" s="12" t="s">
        <v>72</v>
      </c>
      <c r="AY285" s="151" t="s">
        <v>166</v>
      </c>
    </row>
    <row r="286" spans="2:65" s="12" customFormat="1" ht="22.5">
      <c r="B286" s="149"/>
      <c r="D286" s="150" t="s">
        <v>177</v>
      </c>
      <c r="E286" s="151" t="s">
        <v>19</v>
      </c>
      <c r="F286" s="152" t="s">
        <v>3967</v>
      </c>
      <c r="H286" s="151" t="s">
        <v>19</v>
      </c>
      <c r="I286" s="153"/>
      <c r="L286" s="149"/>
      <c r="M286" s="154"/>
      <c r="T286" s="155"/>
      <c r="AT286" s="151" t="s">
        <v>177</v>
      </c>
      <c r="AU286" s="151" t="s">
        <v>82</v>
      </c>
      <c r="AV286" s="12" t="s">
        <v>80</v>
      </c>
      <c r="AW286" s="12" t="s">
        <v>33</v>
      </c>
      <c r="AX286" s="12" t="s">
        <v>72</v>
      </c>
      <c r="AY286" s="151" t="s">
        <v>166</v>
      </c>
    </row>
    <row r="287" spans="2:65" s="13" customFormat="1" ht="11.25">
      <c r="B287" s="156"/>
      <c r="D287" s="150" t="s">
        <v>177</v>
      </c>
      <c r="E287" s="157" t="s">
        <v>19</v>
      </c>
      <c r="F287" s="158" t="s">
        <v>3968</v>
      </c>
      <c r="H287" s="159">
        <v>141</v>
      </c>
      <c r="I287" s="160"/>
      <c r="L287" s="156"/>
      <c r="M287" s="161"/>
      <c r="T287" s="162"/>
      <c r="AT287" s="157" t="s">
        <v>177</v>
      </c>
      <c r="AU287" s="157" t="s">
        <v>82</v>
      </c>
      <c r="AV287" s="13" t="s">
        <v>82</v>
      </c>
      <c r="AW287" s="13" t="s">
        <v>33</v>
      </c>
      <c r="AX287" s="13" t="s">
        <v>80</v>
      </c>
      <c r="AY287" s="157" t="s">
        <v>166</v>
      </c>
    </row>
    <row r="288" spans="2:65" s="1" customFormat="1" ht="24.2" customHeight="1">
      <c r="B288" s="33"/>
      <c r="C288" s="132" t="s">
        <v>739</v>
      </c>
      <c r="D288" s="132" t="s">
        <v>168</v>
      </c>
      <c r="E288" s="133" t="s">
        <v>3390</v>
      </c>
      <c r="F288" s="134" t="s">
        <v>3391</v>
      </c>
      <c r="G288" s="135" t="s">
        <v>458</v>
      </c>
      <c r="H288" s="136">
        <v>141</v>
      </c>
      <c r="I288" s="137"/>
      <c r="J288" s="138">
        <f>ROUND(I288*H288,2)</f>
        <v>0</v>
      </c>
      <c r="K288" s="134" t="s">
        <v>172</v>
      </c>
      <c r="L288" s="33"/>
      <c r="M288" s="139" t="s">
        <v>19</v>
      </c>
      <c r="N288" s="140" t="s">
        <v>43</v>
      </c>
      <c r="P288" s="141">
        <f>O288*H288</f>
        <v>0</v>
      </c>
      <c r="Q288" s="141">
        <v>1.2999999999999999E-4</v>
      </c>
      <c r="R288" s="141">
        <f>Q288*H288</f>
        <v>1.8329999999999999E-2</v>
      </c>
      <c r="S288" s="141">
        <v>0</v>
      </c>
      <c r="T288" s="142">
        <f>S288*H288</f>
        <v>0</v>
      </c>
      <c r="AR288" s="143" t="s">
        <v>173</v>
      </c>
      <c r="AT288" s="143" t="s">
        <v>168</v>
      </c>
      <c r="AU288" s="143" t="s">
        <v>82</v>
      </c>
      <c r="AY288" s="18" t="s">
        <v>166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8" t="s">
        <v>80</v>
      </c>
      <c r="BK288" s="144">
        <f>ROUND(I288*H288,2)</f>
        <v>0</v>
      </c>
      <c r="BL288" s="18" t="s">
        <v>173</v>
      </c>
      <c r="BM288" s="143" t="s">
        <v>4048</v>
      </c>
    </row>
    <row r="289" spans="2:65" s="1" customFormat="1" ht="11.25">
      <c r="B289" s="33"/>
      <c r="D289" s="145" t="s">
        <v>175</v>
      </c>
      <c r="F289" s="146" t="s">
        <v>3393</v>
      </c>
      <c r="I289" s="147"/>
      <c r="L289" s="33"/>
      <c r="M289" s="148"/>
      <c r="T289" s="54"/>
      <c r="AT289" s="18" t="s">
        <v>175</v>
      </c>
      <c r="AU289" s="18" t="s">
        <v>82</v>
      </c>
    </row>
    <row r="290" spans="2:65" s="1" customFormat="1" ht="24.2" customHeight="1">
      <c r="B290" s="33"/>
      <c r="C290" s="132" t="s">
        <v>750</v>
      </c>
      <c r="D290" s="132" t="s">
        <v>168</v>
      </c>
      <c r="E290" s="133" t="s">
        <v>3402</v>
      </c>
      <c r="F290" s="134" t="s">
        <v>3403</v>
      </c>
      <c r="G290" s="135" t="s">
        <v>307</v>
      </c>
      <c r="H290" s="136">
        <v>1</v>
      </c>
      <c r="I290" s="137"/>
      <c r="J290" s="138">
        <f>ROUND(I290*H290,2)</f>
        <v>0</v>
      </c>
      <c r="K290" s="134" t="s">
        <v>19</v>
      </c>
      <c r="L290" s="33"/>
      <c r="M290" s="139" t="s">
        <v>19</v>
      </c>
      <c r="N290" s="140" t="s">
        <v>43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173</v>
      </c>
      <c r="AT290" s="143" t="s">
        <v>168</v>
      </c>
      <c r="AU290" s="143" t="s">
        <v>82</v>
      </c>
      <c r="AY290" s="18" t="s">
        <v>166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8" t="s">
        <v>80</v>
      </c>
      <c r="BK290" s="144">
        <f>ROUND(I290*H290,2)</f>
        <v>0</v>
      </c>
      <c r="BL290" s="18" t="s">
        <v>173</v>
      </c>
      <c r="BM290" s="143" t="s">
        <v>4049</v>
      </c>
    </row>
    <row r="291" spans="2:65" s="12" customFormat="1" ht="11.25">
      <c r="B291" s="149"/>
      <c r="D291" s="150" t="s">
        <v>177</v>
      </c>
      <c r="E291" s="151" t="s">
        <v>19</v>
      </c>
      <c r="F291" s="152" t="s">
        <v>191</v>
      </c>
      <c r="H291" s="151" t="s">
        <v>19</v>
      </c>
      <c r="I291" s="153"/>
      <c r="L291" s="149"/>
      <c r="M291" s="154"/>
      <c r="T291" s="155"/>
      <c r="AT291" s="151" t="s">
        <v>177</v>
      </c>
      <c r="AU291" s="151" t="s">
        <v>82</v>
      </c>
      <c r="AV291" s="12" t="s">
        <v>80</v>
      </c>
      <c r="AW291" s="12" t="s">
        <v>33</v>
      </c>
      <c r="AX291" s="12" t="s">
        <v>72</v>
      </c>
      <c r="AY291" s="151" t="s">
        <v>166</v>
      </c>
    </row>
    <row r="292" spans="2:65" s="12" customFormat="1" ht="11.25">
      <c r="B292" s="149"/>
      <c r="D292" s="150" t="s">
        <v>177</v>
      </c>
      <c r="E292" s="151" t="s">
        <v>19</v>
      </c>
      <c r="F292" s="152" t="s">
        <v>3966</v>
      </c>
      <c r="H292" s="151" t="s">
        <v>19</v>
      </c>
      <c r="I292" s="153"/>
      <c r="L292" s="149"/>
      <c r="M292" s="154"/>
      <c r="T292" s="155"/>
      <c r="AT292" s="151" t="s">
        <v>177</v>
      </c>
      <c r="AU292" s="151" t="s">
        <v>82</v>
      </c>
      <c r="AV292" s="12" t="s">
        <v>80</v>
      </c>
      <c r="AW292" s="12" t="s">
        <v>33</v>
      </c>
      <c r="AX292" s="12" t="s">
        <v>72</v>
      </c>
      <c r="AY292" s="151" t="s">
        <v>166</v>
      </c>
    </row>
    <row r="293" spans="2:65" s="12" customFormat="1" ht="22.5">
      <c r="B293" s="149"/>
      <c r="D293" s="150" t="s">
        <v>177</v>
      </c>
      <c r="E293" s="151" t="s">
        <v>19</v>
      </c>
      <c r="F293" s="152" t="s">
        <v>3967</v>
      </c>
      <c r="H293" s="151" t="s">
        <v>19</v>
      </c>
      <c r="I293" s="153"/>
      <c r="L293" s="149"/>
      <c r="M293" s="154"/>
      <c r="T293" s="155"/>
      <c r="AT293" s="151" t="s">
        <v>177</v>
      </c>
      <c r="AU293" s="151" t="s">
        <v>82</v>
      </c>
      <c r="AV293" s="12" t="s">
        <v>80</v>
      </c>
      <c r="AW293" s="12" t="s">
        <v>33</v>
      </c>
      <c r="AX293" s="12" t="s">
        <v>72</v>
      </c>
      <c r="AY293" s="151" t="s">
        <v>166</v>
      </c>
    </row>
    <row r="294" spans="2:65" s="13" customFormat="1" ht="11.25">
      <c r="B294" s="156"/>
      <c r="D294" s="150" t="s">
        <v>177</v>
      </c>
      <c r="E294" s="157" t="s">
        <v>19</v>
      </c>
      <c r="F294" s="158" t="s">
        <v>80</v>
      </c>
      <c r="H294" s="159">
        <v>1</v>
      </c>
      <c r="I294" s="160"/>
      <c r="L294" s="156"/>
      <c r="M294" s="161"/>
      <c r="T294" s="162"/>
      <c r="AT294" s="157" t="s">
        <v>177</v>
      </c>
      <c r="AU294" s="157" t="s">
        <v>82</v>
      </c>
      <c r="AV294" s="13" t="s">
        <v>82</v>
      </c>
      <c r="AW294" s="13" t="s">
        <v>33</v>
      </c>
      <c r="AX294" s="13" t="s">
        <v>80</v>
      </c>
      <c r="AY294" s="157" t="s">
        <v>166</v>
      </c>
    </row>
    <row r="295" spans="2:65" s="12" customFormat="1" ht="11.25">
      <c r="B295" s="149"/>
      <c r="D295" s="150" t="s">
        <v>177</v>
      </c>
      <c r="E295" s="151" t="s">
        <v>19</v>
      </c>
      <c r="F295" s="152" t="s">
        <v>3398</v>
      </c>
      <c r="H295" s="151" t="s">
        <v>19</v>
      </c>
      <c r="I295" s="153"/>
      <c r="L295" s="149"/>
      <c r="M295" s="154"/>
      <c r="T295" s="155"/>
      <c r="AT295" s="151" t="s">
        <v>177</v>
      </c>
      <c r="AU295" s="151" t="s">
        <v>82</v>
      </c>
      <c r="AV295" s="12" t="s">
        <v>80</v>
      </c>
      <c r="AW295" s="12" t="s">
        <v>33</v>
      </c>
      <c r="AX295" s="12" t="s">
        <v>72</v>
      </c>
      <c r="AY295" s="151" t="s">
        <v>166</v>
      </c>
    </row>
    <row r="296" spans="2:65" s="1" customFormat="1" ht="33" customHeight="1">
      <c r="B296" s="33"/>
      <c r="C296" s="132" t="s">
        <v>766</v>
      </c>
      <c r="D296" s="132" t="s">
        <v>168</v>
      </c>
      <c r="E296" s="133" t="s">
        <v>3411</v>
      </c>
      <c r="F296" s="134" t="s">
        <v>3412</v>
      </c>
      <c r="G296" s="135" t="s">
        <v>307</v>
      </c>
      <c r="H296" s="136">
        <v>11</v>
      </c>
      <c r="I296" s="137"/>
      <c r="J296" s="138">
        <f>ROUND(I296*H296,2)</f>
        <v>0</v>
      </c>
      <c r="K296" s="134" t="s">
        <v>19</v>
      </c>
      <c r="L296" s="33"/>
      <c r="M296" s="139" t="s">
        <v>19</v>
      </c>
      <c r="N296" s="140" t="s">
        <v>43</v>
      </c>
      <c r="P296" s="141">
        <f>O296*H296</f>
        <v>0</v>
      </c>
      <c r="Q296" s="141">
        <v>0</v>
      </c>
      <c r="R296" s="141">
        <f>Q296*H296</f>
        <v>0</v>
      </c>
      <c r="S296" s="141">
        <v>0</v>
      </c>
      <c r="T296" s="142">
        <f>S296*H296</f>
        <v>0</v>
      </c>
      <c r="AR296" s="143" t="s">
        <v>173</v>
      </c>
      <c r="AT296" s="143" t="s">
        <v>168</v>
      </c>
      <c r="AU296" s="143" t="s">
        <v>82</v>
      </c>
      <c r="AY296" s="18" t="s">
        <v>166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8" t="s">
        <v>80</v>
      </c>
      <c r="BK296" s="144">
        <f>ROUND(I296*H296,2)</f>
        <v>0</v>
      </c>
      <c r="BL296" s="18" t="s">
        <v>173</v>
      </c>
      <c r="BM296" s="143" t="s">
        <v>4050</v>
      </c>
    </row>
    <row r="297" spans="2:65" s="12" customFormat="1" ht="22.5">
      <c r="B297" s="149"/>
      <c r="D297" s="150" t="s">
        <v>177</v>
      </c>
      <c r="E297" s="151" t="s">
        <v>19</v>
      </c>
      <c r="F297" s="152" t="s">
        <v>3967</v>
      </c>
      <c r="H297" s="151" t="s">
        <v>19</v>
      </c>
      <c r="I297" s="153"/>
      <c r="L297" s="149"/>
      <c r="M297" s="154"/>
      <c r="T297" s="155"/>
      <c r="AT297" s="151" t="s">
        <v>177</v>
      </c>
      <c r="AU297" s="151" t="s">
        <v>82</v>
      </c>
      <c r="AV297" s="12" t="s">
        <v>80</v>
      </c>
      <c r="AW297" s="12" t="s">
        <v>33</v>
      </c>
      <c r="AX297" s="12" t="s">
        <v>72</v>
      </c>
      <c r="AY297" s="151" t="s">
        <v>166</v>
      </c>
    </row>
    <row r="298" spans="2:65" s="13" customFormat="1" ht="11.25">
      <c r="B298" s="156"/>
      <c r="D298" s="150" t="s">
        <v>177</v>
      </c>
      <c r="E298" s="157" t="s">
        <v>19</v>
      </c>
      <c r="F298" s="158" t="s">
        <v>253</v>
      </c>
      <c r="H298" s="159">
        <v>11</v>
      </c>
      <c r="I298" s="160"/>
      <c r="L298" s="156"/>
      <c r="M298" s="161"/>
      <c r="T298" s="162"/>
      <c r="AT298" s="157" t="s">
        <v>177</v>
      </c>
      <c r="AU298" s="157" t="s">
        <v>82</v>
      </c>
      <c r="AV298" s="13" t="s">
        <v>82</v>
      </c>
      <c r="AW298" s="13" t="s">
        <v>33</v>
      </c>
      <c r="AX298" s="13" t="s">
        <v>80</v>
      </c>
      <c r="AY298" s="157" t="s">
        <v>166</v>
      </c>
    </row>
    <row r="299" spans="2:65" s="11" customFormat="1" ht="22.9" customHeight="1">
      <c r="B299" s="120"/>
      <c r="D299" s="121" t="s">
        <v>71</v>
      </c>
      <c r="E299" s="130" t="s">
        <v>3414</v>
      </c>
      <c r="F299" s="130" t="s">
        <v>3415</v>
      </c>
      <c r="I299" s="123"/>
      <c r="J299" s="131">
        <f>BK299</f>
        <v>0</v>
      </c>
      <c r="L299" s="120"/>
      <c r="M299" s="125"/>
      <c r="P299" s="126">
        <f>SUM(P300:P307)</f>
        <v>0</v>
      </c>
      <c r="R299" s="126">
        <f>SUM(R300:R307)</f>
        <v>0</v>
      </c>
      <c r="T299" s="127">
        <f>SUM(T300:T307)</f>
        <v>0</v>
      </c>
      <c r="AR299" s="121" t="s">
        <v>80</v>
      </c>
      <c r="AT299" s="128" t="s">
        <v>71</v>
      </c>
      <c r="AU299" s="128" t="s">
        <v>80</v>
      </c>
      <c r="AY299" s="121" t="s">
        <v>166</v>
      </c>
      <c r="BK299" s="129">
        <f>SUM(BK300:BK307)</f>
        <v>0</v>
      </c>
    </row>
    <row r="300" spans="2:65" s="1" customFormat="1" ht="24.2" customHeight="1">
      <c r="B300" s="33"/>
      <c r="C300" s="132" t="s">
        <v>774</v>
      </c>
      <c r="D300" s="132" t="s">
        <v>168</v>
      </c>
      <c r="E300" s="133" t="s">
        <v>3419</v>
      </c>
      <c r="F300" s="134" t="s">
        <v>3420</v>
      </c>
      <c r="G300" s="135" t="s">
        <v>307</v>
      </c>
      <c r="H300" s="136">
        <v>1</v>
      </c>
      <c r="I300" s="137"/>
      <c r="J300" s="138">
        <f>ROUND(I300*H300,2)</f>
        <v>0</v>
      </c>
      <c r="K300" s="134" t="s">
        <v>19</v>
      </c>
      <c r="L300" s="33"/>
      <c r="M300" s="139" t="s">
        <v>19</v>
      </c>
      <c r="N300" s="140" t="s">
        <v>43</v>
      </c>
      <c r="P300" s="141">
        <f>O300*H300</f>
        <v>0</v>
      </c>
      <c r="Q300" s="141">
        <v>0</v>
      </c>
      <c r="R300" s="141">
        <f>Q300*H300</f>
        <v>0</v>
      </c>
      <c r="S300" s="141">
        <v>0</v>
      </c>
      <c r="T300" s="142">
        <f>S300*H300</f>
        <v>0</v>
      </c>
      <c r="AR300" s="143" t="s">
        <v>173</v>
      </c>
      <c r="AT300" s="143" t="s">
        <v>168</v>
      </c>
      <c r="AU300" s="143" t="s">
        <v>82</v>
      </c>
      <c r="AY300" s="18" t="s">
        <v>166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8" t="s">
        <v>80</v>
      </c>
      <c r="BK300" s="144">
        <f>ROUND(I300*H300,2)</f>
        <v>0</v>
      </c>
      <c r="BL300" s="18" t="s">
        <v>173</v>
      </c>
      <c r="BM300" s="143" t="s">
        <v>4051</v>
      </c>
    </row>
    <row r="301" spans="2:65" s="1" customFormat="1" ht="24.2" customHeight="1">
      <c r="B301" s="33"/>
      <c r="C301" s="132" t="s">
        <v>783</v>
      </c>
      <c r="D301" s="132" t="s">
        <v>168</v>
      </c>
      <c r="E301" s="133" t="s">
        <v>3427</v>
      </c>
      <c r="F301" s="134" t="s">
        <v>3428</v>
      </c>
      <c r="G301" s="135" t="s">
        <v>307</v>
      </c>
      <c r="H301" s="136">
        <v>2</v>
      </c>
      <c r="I301" s="137"/>
      <c r="J301" s="138">
        <f>ROUND(I301*H301,2)</f>
        <v>0</v>
      </c>
      <c r="K301" s="134" t="s">
        <v>19</v>
      </c>
      <c r="L301" s="33"/>
      <c r="M301" s="139" t="s">
        <v>19</v>
      </c>
      <c r="N301" s="140" t="s">
        <v>43</v>
      </c>
      <c r="P301" s="141">
        <f>O301*H301</f>
        <v>0</v>
      </c>
      <c r="Q301" s="141">
        <v>0</v>
      </c>
      <c r="R301" s="141">
        <f>Q301*H301</f>
        <v>0</v>
      </c>
      <c r="S301" s="141">
        <v>0</v>
      </c>
      <c r="T301" s="142">
        <f>S301*H301</f>
        <v>0</v>
      </c>
      <c r="AR301" s="143" t="s">
        <v>173</v>
      </c>
      <c r="AT301" s="143" t="s">
        <v>168</v>
      </c>
      <c r="AU301" s="143" t="s">
        <v>82</v>
      </c>
      <c r="AY301" s="18" t="s">
        <v>166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8" t="s">
        <v>80</v>
      </c>
      <c r="BK301" s="144">
        <f>ROUND(I301*H301,2)</f>
        <v>0</v>
      </c>
      <c r="BL301" s="18" t="s">
        <v>173</v>
      </c>
      <c r="BM301" s="143" t="s">
        <v>4052</v>
      </c>
    </row>
    <row r="302" spans="2:65" s="1" customFormat="1" ht="24.2" customHeight="1">
      <c r="B302" s="33"/>
      <c r="C302" s="132" t="s">
        <v>790</v>
      </c>
      <c r="D302" s="132" t="s">
        <v>168</v>
      </c>
      <c r="E302" s="133" t="s">
        <v>4053</v>
      </c>
      <c r="F302" s="134" t="s">
        <v>4054</v>
      </c>
      <c r="G302" s="135" t="s">
        <v>307</v>
      </c>
      <c r="H302" s="136">
        <v>1</v>
      </c>
      <c r="I302" s="137"/>
      <c r="J302" s="138">
        <f>ROUND(I302*H302,2)</f>
        <v>0</v>
      </c>
      <c r="K302" s="134" t="s">
        <v>19</v>
      </c>
      <c r="L302" s="33"/>
      <c r="M302" s="139" t="s">
        <v>19</v>
      </c>
      <c r="N302" s="140" t="s">
        <v>43</v>
      </c>
      <c r="P302" s="141">
        <f>O302*H302</f>
        <v>0</v>
      </c>
      <c r="Q302" s="141">
        <v>0</v>
      </c>
      <c r="R302" s="141">
        <f>Q302*H302</f>
        <v>0</v>
      </c>
      <c r="S302" s="141">
        <v>0</v>
      </c>
      <c r="T302" s="142">
        <f>S302*H302</f>
        <v>0</v>
      </c>
      <c r="AR302" s="143" t="s">
        <v>790</v>
      </c>
      <c r="AT302" s="143" t="s">
        <v>168</v>
      </c>
      <c r="AU302" s="143" t="s">
        <v>82</v>
      </c>
      <c r="AY302" s="18" t="s">
        <v>166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8" t="s">
        <v>80</v>
      </c>
      <c r="BK302" s="144">
        <f>ROUND(I302*H302,2)</f>
        <v>0</v>
      </c>
      <c r="BL302" s="18" t="s">
        <v>790</v>
      </c>
      <c r="BM302" s="143" t="s">
        <v>4055</v>
      </c>
    </row>
    <row r="303" spans="2:65" s="1" customFormat="1" ht="24.2" customHeight="1">
      <c r="B303" s="33"/>
      <c r="C303" s="132" t="s">
        <v>798</v>
      </c>
      <c r="D303" s="132" t="s">
        <v>168</v>
      </c>
      <c r="E303" s="133" t="s">
        <v>4056</v>
      </c>
      <c r="F303" s="134" t="s">
        <v>4057</v>
      </c>
      <c r="G303" s="135" t="s">
        <v>307</v>
      </c>
      <c r="H303" s="136">
        <v>1</v>
      </c>
      <c r="I303" s="137"/>
      <c r="J303" s="138">
        <f>ROUND(I303*H303,2)</f>
        <v>0</v>
      </c>
      <c r="K303" s="134" t="s">
        <v>19</v>
      </c>
      <c r="L303" s="33"/>
      <c r="M303" s="139" t="s">
        <v>19</v>
      </c>
      <c r="N303" s="140" t="s">
        <v>43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790</v>
      </c>
      <c r="AT303" s="143" t="s">
        <v>168</v>
      </c>
      <c r="AU303" s="143" t="s">
        <v>82</v>
      </c>
      <c r="AY303" s="18" t="s">
        <v>166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8" t="s">
        <v>80</v>
      </c>
      <c r="BK303" s="144">
        <f>ROUND(I303*H303,2)</f>
        <v>0</v>
      </c>
      <c r="BL303" s="18" t="s">
        <v>790</v>
      </c>
      <c r="BM303" s="143" t="s">
        <v>4058</v>
      </c>
    </row>
    <row r="304" spans="2:65" s="1" customFormat="1" ht="24.2" customHeight="1">
      <c r="B304" s="33"/>
      <c r="C304" s="132" t="s">
        <v>803</v>
      </c>
      <c r="D304" s="132" t="s">
        <v>168</v>
      </c>
      <c r="E304" s="133" t="s">
        <v>3440</v>
      </c>
      <c r="F304" s="134" t="s">
        <v>3441</v>
      </c>
      <c r="G304" s="135" t="s">
        <v>4059</v>
      </c>
      <c r="H304" s="136">
        <v>1</v>
      </c>
      <c r="I304" s="137"/>
      <c r="J304" s="138">
        <f>ROUND(I304*H304,2)</f>
        <v>0</v>
      </c>
      <c r="K304" s="134" t="s">
        <v>19</v>
      </c>
      <c r="L304" s="33"/>
      <c r="M304" s="139" t="s">
        <v>19</v>
      </c>
      <c r="N304" s="140" t="s">
        <v>43</v>
      </c>
      <c r="P304" s="141">
        <f>O304*H304</f>
        <v>0</v>
      </c>
      <c r="Q304" s="141">
        <v>0</v>
      </c>
      <c r="R304" s="141">
        <f>Q304*H304</f>
        <v>0</v>
      </c>
      <c r="S304" s="141">
        <v>0</v>
      </c>
      <c r="T304" s="142">
        <f>S304*H304</f>
        <v>0</v>
      </c>
      <c r="AR304" s="143" t="s">
        <v>790</v>
      </c>
      <c r="AT304" s="143" t="s">
        <v>168</v>
      </c>
      <c r="AU304" s="143" t="s">
        <v>82</v>
      </c>
      <c r="AY304" s="18" t="s">
        <v>166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8" t="s">
        <v>80</v>
      </c>
      <c r="BK304" s="144">
        <f>ROUND(I304*H304,2)</f>
        <v>0</v>
      </c>
      <c r="BL304" s="18" t="s">
        <v>790</v>
      </c>
      <c r="BM304" s="143" t="s">
        <v>4060</v>
      </c>
    </row>
    <row r="305" spans="2:65" s="12" customFormat="1" ht="11.25">
      <c r="B305" s="149"/>
      <c r="D305" s="150" t="s">
        <v>177</v>
      </c>
      <c r="E305" s="151" t="s">
        <v>19</v>
      </c>
      <c r="F305" s="152" t="s">
        <v>3966</v>
      </c>
      <c r="H305" s="151" t="s">
        <v>19</v>
      </c>
      <c r="I305" s="153"/>
      <c r="L305" s="149"/>
      <c r="M305" s="154"/>
      <c r="T305" s="155"/>
      <c r="AT305" s="151" t="s">
        <v>177</v>
      </c>
      <c r="AU305" s="151" t="s">
        <v>82</v>
      </c>
      <c r="AV305" s="12" t="s">
        <v>80</v>
      </c>
      <c r="AW305" s="12" t="s">
        <v>33</v>
      </c>
      <c r="AX305" s="12" t="s">
        <v>72</v>
      </c>
      <c r="AY305" s="151" t="s">
        <v>166</v>
      </c>
    </row>
    <row r="306" spans="2:65" s="12" customFormat="1" ht="22.5">
      <c r="B306" s="149"/>
      <c r="D306" s="150" t="s">
        <v>177</v>
      </c>
      <c r="E306" s="151" t="s">
        <v>19</v>
      </c>
      <c r="F306" s="152" t="s">
        <v>3967</v>
      </c>
      <c r="H306" s="151" t="s">
        <v>19</v>
      </c>
      <c r="I306" s="153"/>
      <c r="L306" s="149"/>
      <c r="M306" s="154"/>
      <c r="T306" s="155"/>
      <c r="AT306" s="151" t="s">
        <v>177</v>
      </c>
      <c r="AU306" s="151" t="s">
        <v>82</v>
      </c>
      <c r="AV306" s="12" t="s">
        <v>80</v>
      </c>
      <c r="AW306" s="12" t="s">
        <v>33</v>
      </c>
      <c r="AX306" s="12" t="s">
        <v>72</v>
      </c>
      <c r="AY306" s="151" t="s">
        <v>166</v>
      </c>
    </row>
    <row r="307" spans="2:65" s="13" customFormat="1" ht="11.25">
      <c r="B307" s="156"/>
      <c r="D307" s="150" t="s">
        <v>177</v>
      </c>
      <c r="E307" s="157" t="s">
        <v>19</v>
      </c>
      <c r="F307" s="158" t="s">
        <v>80</v>
      </c>
      <c r="H307" s="159">
        <v>1</v>
      </c>
      <c r="I307" s="160"/>
      <c r="L307" s="156"/>
      <c r="M307" s="161"/>
      <c r="T307" s="162"/>
      <c r="AT307" s="157" t="s">
        <v>177</v>
      </c>
      <c r="AU307" s="157" t="s">
        <v>82</v>
      </c>
      <c r="AV307" s="13" t="s">
        <v>82</v>
      </c>
      <c r="AW307" s="13" t="s">
        <v>33</v>
      </c>
      <c r="AX307" s="13" t="s">
        <v>80</v>
      </c>
      <c r="AY307" s="157" t="s">
        <v>166</v>
      </c>
    </row>
    <row r="308" spans="2:65" s="11" customFormat="1" ht="22.9" customHeight="1">
      <c r="B308" s="120"/>
      <c r="D308" s="121" t="s">
        <v>71</v>
      </c>
      <c r="E308" s="130" t="s">
        <v>1587</v>
      </c>
      <c r="F308" s="130" t="s">
        <v>1588</v>
      </c>
      <c r="I308" s="123"/>
      <c r="J308" s="131">
        <f>BK308</f>
        <v>0</v>
      </c>
      <c r="L308" s="120"/>
      <c r="M308" s="125"/>
      <c r="P308" s="126">
        <f>SUM(P309:P310)</f>
        <v>0</v>
      </c>
      <c r="R308" s="126">
        <f>SUM(R309:R310)</f>
        <v>0</v>
      </c>
      <c r="T308" s="127">
        <f>SUM(T309:T310)</f>
        <v>0</v>
      </c>
      <c r="AR308" s="121" t="s">
        <v>80</v>
      </c>
      <c r="AT308" s="128" t="s">
        <v>71</v>
      </c>
      <c r="AU308" s="128" t="s">
        <v>80</v>
      </c>
      <c r="AY308" s="121" t="s">
        <v>166</v>
      </c>
      <c r="BK308" s="129">
        <f>SUM(BK309:BK310)</f>
        <v>0</v>
      </c>
    </row>
    <row r="309" spans="2:65" s="1" customFormat="1" ht="37.9" customHeight="1">
      <c r="B309" s="33"/>
      <c r="C309" s="132" t="s">
        <v>808</v>
      </c>
      <c r="D309" s="132" t="s">
        <v>168</v>
      </c>
      <c r="E309" s="133" t="s">
        <v>3529</v>
      </c>
      <c r="F309" s="134" t="s">
        <v>3530</v>
      </c>
      <c r="G309" s="135" t="s">
        <v>341</v>
      </c>
      <c r="H309" s="136">
        <v>315.48599999999999</v>
      </c>
      <c r="I309" s="137"/>
      <c r="J309" s="138">
        <f>ROUND(I309*H309,2)</f>
        <v>0</v>
      </c>
      <c r="K309" s="134" t="s">
        <v>172</v>
      </c>
      <c r="L309" s="33"/>
      <c r="M309" s="139" t="s">
        <v>19</v>
      </c>
      <c r="N309" s="140" t="s">
        <v>43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173</v>
      </c>
      <c r="AT309" s="143" t="s">
        <v>168</v>
      </c>
      <c r="AU309" s="143" t="s">
        <v>82</v>
      </c>
      <c r="AY309" s="18" t="s">
        <v>166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8" t="s">
        <v>80</v>
      </c>
      <c r="BK309" s="144">
        <f>ROUND(I309*H309,2)</f>
        <v>0</v>
      </c>
      <c r="BL309" s="18" t="s">
        <v>173</v>
      </c>
      <c r="BM309" s="143" t="s">
        <v>4061</v>
      </c>
    </row>
    <row r="310" spans="2:65" s="1" customFormat="1" ht="11.25">
      <c r="B310" s="33"/>
      <c r="D310" s="145" t="s">
        <v>175</v>
      </c>
      <c r="F310" s="146" t="s">
        <v>3532</v>
      </c>
      <c r="I310" s="147"/>
      <c r="L310" s="33"/>
      <c r="M310" s="195"/>
      <c r="N310" s="190"/>
      <c r="O310" s="190"/>
      <c r="P310" s="190"/>
      <c r="Q310" s="190"/>
      <c r="R310" s="190"/>
      <c r="S310" s="190"/>
      <c r="T310" s="196"/>
      <c r="AT310" s="18" t="s">
        <v>175</v>
      </c>
      <c r="AU310" s="18" t="s">
        <v>82</v>
      </c>
    </row>
    <row r="311" spans="2:65" s="1" customFormat="1" ht="6.95" customHeight="1">
      <c r="B311" s="42"/>
      <c r="C311" s="43"/>
      <c r="D311" s="43"/>
      <c r="E311" s="43"/>
      <c r="F311" s="43"/>
      <c r="G311" s="43"/>
      <c r="H311" s="43"/>
      <c r="I311" s="43"/>
      <c r="J311" s="43"/>
      <c r="K311" s="43"/>
      <c r="L311" s="33"/>
    </row>
  </sheetData>
  <sheetProtection algorithmName="SHA-512" hashValue="A0EwSwz0HFtonQ2nkowP/8az5LhCaj+G1cqzC3XXYC51YC0PbIdkz36BWDud6s+FG9N+niy6FUl9AZjj+5fP+w==" saltValue="fTBlOklAPUbsUUzdvPBGpoJQTuoxPhIgHkHcCXzEBAdVH6qHgWkOSmwwLNiZglQJ7qS0JZCv0BwDgrDy7xAexQ==" spinCount="100000" sheet="1" objects="1" scenarios="1" formatColumns="0" formatRows="0" autoFilter="0"/>
  <autoFilter ref="C84:K310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3" r:id="rId2" xr:uid="{00000000-0004-0000-0600-000001000000}"/>
    <hyperlink ref="F95" r:id="rId3" xr:uid="{00000000-0004-0000-0600-000002000000}"/>
    <hyperlink ref="F99" r:id="rId4" xr:uid="{00000000-0004-0000-0600-000003000000}"/>
    <hyperlink ref="F105" r:id="rId5" xr:uid="{00000000-0004-0000-0600-000004000000}"/>
    <hyperlink ref="F116" r:id="rId6" xr:uid="{00000000-0004-0000-0600-000005000000}"/>
    <hyperlink ref="F126" r:id="rId7" xr:uid="{00000000-0004-0000-0600-000006000000}"/>
    <hyperlink ref="F128" r:id="rId8" xr:uid="{00000000-0004-0000-0600-000007000000}"/>
    <hyperlink ref="F132" r:id="rId9" xr:uid="{00000000-0004-0000-0600-000008000000}"/>
    <hyperlink ref="F136" r:id="rId10" xr:uid="{00000000-0004-0000-0600-000009000000}"/>
    <hyperlink ref="F142" r:id="rId11" xr:uid="{00000000-0004-0000-0600-00000A000000}"/>
    <hyperlink ref="F145" r:id="rId12" xr:uid="{00000000-0004-0000-0600-00000B000000}"/>
    <hyperlink ref="F149" r:id="rId13" xr:uid="{00000000-0004-0000-0600-00000C000000}"/>
    <hyperlink ref="F153" r:id="rId14" xr:uid="{00000000-0004-0000-0600-00000D000000}"/>
    <hyperlink ref="F156" r:id="rId15" xr:uid="{00000000-0004-0000-0600-00000E000000}"/>
    <hyperlink ref="F158" r:id="rId16" xr:uid="{00000000-0004-0000-0600-00000F000000}"/>
    <hyperlink ref="F167" r:id="rId17" xr:uid="{00000000-0004-0000-0600-000010000000}"/>
    <hyperlink ref="F179" r:id="rId18" xr:uid="{00000000-0004-0000-0600-000011000000}"/>
    <hyperlink ref="F189" r:id="rId19" xr:uid="{00000000-0004-0000-0600-000012000000}"/>
    <hyperlink ref="F197" r:id="rId20" xr:uid="{00000000-0004-0000-0600-000013000000}"/>
    <hyperlink ref="F207" r:id="rId21" xr:uid="{00000000-0004-0000-0600-000014000000}"/>
    <hyperlink ref="F212" r:id="rId22" xr:uid="{00000000-0004-0000-0600-000015000000}"/>
    <hyperlink ref="F216" r:id="rId23" xr:uid="{00000000-0004-0000-0600-000016000000}"/>
    <hyperlink ref="F221" r:id="rId24" xr:uid="{00000000-0004-0000-0600-000017000000}"/>
    <hyperlink ref="F224" r:id="rId25" xr:uid="{00000000-0004-0000-0600-000018000000}"/>
    <hyperlink ref="F237" r:id="rId26" xr:uid="{00000000-0004-0000-0600-000019000000}"/>
    <hyperlink ref="F248" r:id="rId27" xr:uid="{00000000-0004-0000-0600-00001A000000}"/>
    <hyperlink ref="F260" r:id="rId28" xr:uid="{00000000-0004-0000-0600-00001B000000}"/>
    <hyperlink ref="F268" r:id="rId29" xr:uid="{00000000-0004-0000-0600-00001C000000}"/>
    <hyperlink ref="F270" r:id="rId30" xr:uid="{00000000-0004-0000-0600-00001D000000}"/>
    <hyperlink ref="F272" r:id="rId31" xr:uid="{00000000-0004-0000-0600-00001E000000}"/>
    <hyperlink ref="F274" r:id="rId32" xr:uid="{00000000-0004-0000-0600-00001F000000}"/>
    <hyperlink ref="F278" r:id="rId33" xr:uid="{00000000-0004-0000-0600-000020000000}"/>
    <hyperlink ref="F283" r:id="rId34" xr:uid="{00000000-0004-0000-0600-000021000000}"/>
    <hyperlink ref="F289" r:id="rId35" xr:uid="{00000000-0004-0000-0600-000022000000}"/>
    <hyperlink ref="F310" r:id="rId36" xr:uid="{00000000-0004-0000-0600-00002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6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118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POSÍLENÍ VODOVODNÍ SÍTĚ VODOJEM BUKOVNO, JIHLAVA</v>
      </c>
      <c r="F7" s="324"/>
      <c r="G7" s="324"/>
      <c r="H7" s="324"/>
      <c r="L7" s="21"/>
    </row>
    <row r="8" spans="2:46" s="1" customFormat="1" ht="12" customHeight="1">
      <c r="B8" s="33"/>
      <c r="D8" s="28" t="s">
        <v>119</v>
      </c>
      <c r="L8" s="33"/>
    </row>
    <row r="9" spans="2:46" s="1" customFormat="1" ht="16.5" customHeight="1">
      <c r="B9" s="33"/>
      <c r="E9" s="287" t="s">
        <v>4062</v>
      </c>
      <c r="F9" s="325"/>
      <c r="G9" s="325"/>
      <c r="H9" s="32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6. 5. 2024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6" t="str">
        <f>'Rekapitulace stavby'!E14</f>
        <v>Vyplň údaj</v>
      </c>
      <c r="F18" s="293"/>
      <c r="G18" s="293"/>
      <c r="H18" s="293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35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92"/>
      <c r="E27" s="298" t="s">
        <v>4063</v>
      </c>
      <c r="F27" s="298"/>
      <c r="G27" s="298"/>
      <c r="H27" s="298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38</v>
      </c>
      <c r="J30" s="64">
        <f>ROUND(J88,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4">
        <f>ROUND((SUM(BE88:BE260)),  2)</f>
        <v>0</v>
      </c>
      <c r="I33" s="94">
        <v>0.21</v>
      </c>
      <c r="J33" s="84">
        <f>ROUND(((SUM(BE88:BE260))*I33),  2)</f>
        <v>0</v>
      </c>
      <c r="L33" s="33"/>
    </row>
    <row r="34" spans="2:12" s="1" customFormat="1" ht="14.45" customHeight="1">
      <c r="B34" s="33"/>
      <c r="E34" s="28" t="s">
        <v>44</v>
      </c>
      <c r="F34" s="84">
        <f>ROUND((SUM(BF88:BF260)),  2)</f>
        <v>0</v>
      </c>
      <c r="I34" s="94">
        <v>0.12</v>
      </c>
      <c r="J34" s="84">
        <f>ROUND(((SUM(BF88:BF260))*I34),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4">
        <f>ROUND((SUM(BG88:BG260)),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4">
        <f>ROUND((SUM(BH88:BH260)),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ROUND((SUM(BI88:BI260)),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48</v>
      </c>
      <c r="E39" s="55"/>
      <c r="F39" s="55"/>
      <c r="G39" s="97" t="s">
        <v>49</v>
      </c>
      <c r="H39" s="98" t="s">
        <v>50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122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3" t="str">
        <f>E7</f>
        <v>POSÍLENÍ VODOVODNÍ SÍTĚ VODOJEM BUKOVNO, JIHLAVA</v>
      </c>
      <c r="F48" s="324"/>
      <c r="G48" s="324"/>
      <c r="H48" s="324"/>
      <c r="L48" s="33"/>
    </row>
    <row r="49" spans="2:47" s="1" customFormat="1" ht="12" customHeight="1">
      <c r="B49" s="33"/>
      <c r="C49" s="28" t="s">
        <v>119</v>
      </c>
      <c r="L49" s="33"/>
    </row>
    <row r="50" spans="2:47" s="1" customFormat="1" ht="16.5" customHeight="1">
      <c r="B50" s="33"/>
      <c r="E50" s="287" t="str">
        <f>E9</f>
        <v>SO 08 - Propoj do vodojemu Lesnov</v>
      </c>
      <c r="F50" s="325"/>
      <c r="G50" s="325"/>
      <c r="H50" s="32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Bukovno, Jihlava</v>
      </c>
      <c r="I52" s="28" t="s">
        <v>23</v>
      </c>
      <c r="J52" s="50" t="str">
        <f>IF(J12="","",J12)</f>
        <v>6. 5. 2024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25</v>
      </c>
      <c r="F54" s="26" t="str">
        <f>E15</f>
        <v>Statutární město Jihlava</v>
      </c>
      <c r="I54" s="28" t="s">
        <v>31</v>
      </c>
      <c r="J54" s="31" t="str">
        <f>E21</f>
        <v>Vodohospodářský rozvoj a výstavba, a.s.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M. Morská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123</v>
      </c>
      <c r="D57" s="95"/>
      <c r="E57" s="95"/>
      <c r="F57" s="95"/>
      <c r="G57" s="95"/>
      <c r="H57" s="95"/>
      <c r="I57" s="95"/>
      <c r="J57" s="102" t="s">
        <v>124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70</v>
      </c>
      <c r="J59" s="64">
        <f>J88</f>
        <v>0</v>
      </c>
      <c r="L59" s="33"/>
      <c r="AU59" s="18" t="s">
        <v>125</v>
      </c>
    </row>
    <row r="60" spans="2:47" s="8" customFormat="1" ht="24.95" customHeight="1">
      <c r="B60" s="104"/>
      <c r="D60" s="105" t="s">
        <v>126</v>
      </c>
      <c r="E60" s="106"/>
      <c r="F60" s="106"/>
      <c r="G60" s="106"/>
      <c r="H60" s="106"/>
      <c r="I60" s="106"/>
      <c r="J60" s="107">
        <f>J89</f>
        <v>0</v>
      </c>
      <c r="L60" s="104"/>
    </row>
    <row r="61" spans="2:47" s="9" customFormat="1" ht="19.899999999999999" customHeight="1">
      <c r="B61" s="108"/>
      <c r="D61" s="109" t="s">
        <v>127</v>
      </c>
      <c r="E61" s="110"/>
      <c r="F61" s="110"/>
      <c r="G61" s="110"/>
      <c r="H61" s="110"/>
      <c r="I61" s="110"/>
      <c r="J61" s="111">
        <f>J90</f>
        <v>0</v>
      </c>
      <c r="L61" s="108"/>
    </row>
    <row r="62" spans="2:47" s="9" customFormat="1" ht="19.899999999999999" customHeight="1">
      <c r="B62" s="108"/>
      <c r="D62" s="109" t="s">
        <v>130</v>
      </c>
      <c r="E62" s="110"/>
      <c r="F62" s="110"/>
      <c r="G62" s="110"/>
      <c r="H62" s="110"/>
      <c r="I62" s="110"/>
      <c r="J62" s="111">
        <f>J160</f>
        <v>0</v>
      </c>
      <c r="L62" s="108"/>
    </row>
    <row r="63" spans="2:47" s="9" customFormat="1" ht="19.899999999999999" customHeight="1">
      <c r="B63" s="108"/>
      <c r="D63" s="109" t="s">
        <v>133</v>
      </c>
      <c r="E63" s="110"/>
      <c r="F63" s="110"/>
      <c r="G63" s="110"/>
      <c r="H63" s="110"/>
      <c r="I63" s="110"/>
      <c r="J63" s="111">
        <f>J167</f>
        <v>0</v>
      </c>
      <c r="L63" s="108"/>
    </row>
    <row r="64" spans="2:47" s="9" customFormat="1" ht="19.899999999999999" customHeight="1">
      <c r="B64" s="108"/>
      <c r="D64" s="109" t="s">
        <v>2490</v>
      </c>
      <c r="E64" s="110"/>
      <c r="F64" s="110"/>
      <c r="G64" s="110"/>
      <c r="H64" s="110"/>
      <c r="I64" s="110"/>
      <c r="J64" s="111">
        <f>J198</f>
        <v>0</v>
      </c>
      <c r="L64" s="108"/>
    </row>
    <row r="65" spans="2:12" s="9" customFormat="1" ht="19.899999999999999" customHeight="1">
      <c r="B65" s="108"/>
      <c r="D65" s="109" t="s">
        <v>4064</v>
      </c>
      <c r="E65" s="110"/>
      <c r="F65" s="110"/>
      <c r="G65" s="110"/>
      <c r="H65" s="110"/>
      <c r="I65" s="110"/>
      <c r="J65" s="111">
        <f>J202</f>
        <v>0</v>
      </c>
      <c r="L65" s="108"/>
    </row>
    <row r="66" spans="2:12" s="9" customFormat="1" ht="14.85" customHeight="1">
      <c r="B66" s="108"/>
      <c r="D66" s="109" t="s">
        <v>4065</v>
      </c>
      <c r="E66" s="110"/>
      <c r="F66" s="110"/>
      <c r="G66" s="110"/>
      <c r="H66" s="110"/>
      <c r="I66" s="110"/>
      <c r="J66" s="111">
        <f>J203</f>
        <v>0</v>
      </c>
      <c r="L66" s="108"/>
    </row>
    <row r="67" spans="2:12" s="9" customFormat="1" ht="14.85" customHeight="1">
      <c r="B67" s="108"/>
      <c r="D67" s="109" t="s">
        <v>4066</v>
      </c>
      <c r="E67" s="110"/>
      <c r="F67" s="110"/>
      <c r="G67" s="110"/>
      <c r="H67" s="110"/>
      <c r="I67" s="110"/>
      <c r="J67" s="111">
        <f>J222</f>
        <v>0</v>
      </c>
      <c r="L67" s="108"/>
    </row>
    <row r="68" spans="2:12" s="9" customFormat="1" ht="19.899999999999999" customHeight="1">
      <c r="B68" s="108"/>
      <c r="D68" s="109" t="s">
        <v>136</v>
      </c>
      <c r="E68" s="110"/>
      <c r="F68" s="110"/>
      <c r="G68" s="110"/>
      <c r="H68" s="110"/>
      <c r="I68" s="110"/>
      <c r="J68" s="111">
        <f>J258</f>
        <v>0</v>
      </c>
      <c r="L68" s="108"/>
    </row>
    <row r="69" spans="2:12" s="1" customFormat="1" ht="21.75" customHeight="1">
      <c r="B69" s="33"/>
      <c r="L69" s="33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>
      <c r="B75" s="33"/>
      <c r="C75" s="22" t="s">
        <v>151</v>
      </c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16</v>
      </c>
      <c r="L77" s="33"/>
    </row>
    <row r="78" spans="2:12" s="1" customFormat="1" ht="16.5" customHeight="1">
      <c r="B78" s="33"/>
      <c r="E78" s="323" t="str">
        <f>E7</f>
        <v>POSÍLENÍ VODOVODNÍ SÍTĚ VODOJEM BUKOVNO, JIHLAVA</v>
      </c>
      <c r="F78" s="324"/>
      <c r="G78" s="324"/>
      <c r="H78" s="324"/>
      <c r="L78" s="33"/>
    </row>
    <row r="79" spans="2:12" s="1" customFormat="1" ht="12" customHeight="1">
      <c r="B79" s="33"/>
      <c r="C79" s="28" t="s">
        <v>119</v>
      </c>
      <c r="L79" s="33"/>
    </row>
    <row r="80" spans="2:12" s="1" customFormat="1" ht="16.5" customHeight="1">
      <c r="B80" s="33"/>
      <c r="E80" s="287" t="str">
        <f>E9</f>
        <v>SO 08 - Propoj do vodojemu Lesnov</v>
      </c>
      <c r="F80" s="325"/>
      <c r="G80" s="325"/>
      <c r="H80" s="325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F12</f>
        <v>Bukovno, Jihlava</v>
      </c>
      <c r="I82" s="28" t="s">
        <v>23</v>
      </c>
      <c r="J82" s="50" t="str">
        <f>IF(J12="","",J12)</f>
        <v>6. 5. 2024</v>
      </c>
      <c r="L82" s="33"/>
    </row>
    <row r="83" spans="2:65" s="1" customFormat="1" ht="6.95" customHeight="1">
      <c r="B83" s="33"/>
      <c r="L83" s="33"/>
    </row>
    <row r="84" spans="2:65" s="1" customFormat="1" ht="25.7" customHeight="1">
      <c r="B84" s="33"/>
      <c r="C84" s="28" t="s">
        <v>25</v>
      </c>
      <c r="F84" s="26" t="str">
        <f>E15</f>
        <v>Statutární město Jihlava</v>
      </c>
      <c r="I84" s="28" t="s">
        <v>31</v>
      </c>
      <c r="J84" s="31" t="str">
        <f>E21</f>
        <v>Vodohospodářský rozvoj a výstavba, a.s.</v>
      </c>
      <c r="L84" s="33"/>
    </row>
    <row r="85" spans="2:65" s="1" customFormat="1" ht="15.2" customHeight="1">
      <c r="B85" s="33"/>
      <c r="C85" s="28" t="s">
        <v>29</v>
      </c>
      <c r="F85" s="26" t="str">
        <f>IF(E18="","",E18)</f>
        <v>Vyplň údaj</v>
      </c>
      <c r="I85" s="28" t="s">
        <v>34</v>
      </c>
      <c r="J85" s="31" t="str">
        <f>E24</f>
        <v>M. Morská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152</v>
      </c>
      <c r="D87" s="114" t="s">
        <v>57</v>
      </c>
      <c r="E87" s="114" t="s">
        <v>53</v>
      </c>
      <c r="F87" s="114" t="s">
        <v>54</v>
      </c>
      <c r="G87" s="114" t="s">
        <v>153</v>
      </c>
      <c r="H87" s="114" t="s">
        <v>154</v>
      </c>
      <c r="I87" s="114" t="s">
        <v>155</v>
      </c>
      <c r="J87" s="114" t="s">
        <v>124</v>
      </c>
      <c r="K87" s="115" t="s">
        <v>156</v>
      </c>
      <c r="L87" s="112"/>
      <c r="M87" s="57" t="s">
        <v>19</v>
      </c>
      <c r="N87" s="58" t="s">
        <v>42</v>
      </c>
      <c r="O87" s="58" t="s">
        <v>157</v>
      </c>
      <c r="P87" s="58" t="s">
        <v>158</v>
      </c>
      <c r="Q87" s="58" t="s">
        <v>159</v>
      </c>
      <c r="R87" s="58" t="s">
        <v>160</v>
      </c>
      <c r="S87" s="58" t="s">
        <v>161</v>
      </c>
      <c r="T87" s="59" t="s">
        <v>162</v>
      </c>
    </row>
    <row r="88" spans="2:65" s="1" customFormat="1" ht="22.9" customHeight="1">
      <c r="B88" s="33"/>
      <c r="C88" s="62" t="s">
        <v>163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19.0680902</v>
      </c>
      <c r="S88" s="51"/>
      <c r="T88" s="118">
        <f>T89</f>
        <v>0</v>
      </c>
      <c r="AT88" s="18" t="s">
        <v>71</v>
      </c>
      <c r="AU88" s="18" t="s">
        <v>125</v>
      </c>
      <c r="BK88" s="119">
        <f>BK89</f>
        <v>0</v>
      </c>
    </row>
    <row r="89" spans="2:65" s="11" customFormat="1" ht="25.9" customHeight="1">
      <c r="B89" s="120"/>
      <c r="D89" s="121" t="s">
        <v>71</v>
      </c>
      <c r="E89" s="122" t="s">
        <v>164</v>
      </c>
      <c r="F89" s="122" t="s">
        <v>165</v>
      </c>
      <c r="I89" s="123"/>
      <c r="J89" s="124">
        <f>BK89</f>
        <v>0</v>
      </c>
      <c r="L89" s="120"/>
      <c r="M89" s="125"/>
      <c r="P89" s="126">
        <f>P90+P160+P167+P198+P202+P258</f>
        <v>0</v>
      </c>
      <c r="R89" s="126">
        <f>R90+R160+R167+R198+R202+R258</f>
        <v>19.0680902</v>
      </c>
      <c r="T89" s="127">
        <f>T90+T160+T167+T198+T202+T258</f>
        <v>0</v>
      </c>
      <c r="AR89" s="121" t="s">
        <v>80</v>
      </c>
      <c r="AT89" s="128" t="s">
        <v>71</v>
      </c>
      <c r="AU89" s="128" t="s">
        <v>72</v>
      </c>
      <c r="AY89" s="121" t="s">
        <v>166</v>
      </c>
      <c r="BK89" s="129">
        <f>BK90+BK160+BK167+BK198+BK202+BK258</f>
        <v>0</v>
      </c>
    </row>
    <row r="90" spans="2:65" s="11" customFormat="1" ht="22.9" customHeight="1">
      <c r="B90" s="120"/>
      <c r="D90" s="121" t="s">
        <v>71</v>
      </c>
      <c r="E90" s="130" t="s">
        <v>80</v>
      </c>
      <c r="F90" s="130" t="s">
        <v>167</v>
      </c>
      <c r="I90" s="123"/>
      <c r="J90" s="131">
        <f>BK90</f>
        <v>0</v>
      </c>
      <c r="L90" s="120"/>
      <c r="M90" s="125"/>
      <c r="P90" s="126">
        <f>SUM(P91:P159)</f>
        <v>0</v>
      </c>
      <c r="R90" s="126">
        <f>SUM(R91:R159)</f>
        <v>17.49483</v>
      </c>
      <c r="T90" s="127">
        <f>SUM(T91:T159)</f>
        <v>0</v>
      </c>
      <c r="AR90" s="121" t="s">
        <v>80</v>
      </c>
      <c r="AT90" s="128" t="s">
        <v>71</v>
      </c>
      <c r="AU90" s="128" t="s">
        <v>80</v>
      </c>
      <c r="AY90" s="121" t="s">
        <v>166</v>
      </c>
      <c r="BK90" s="129">
        <f>SUM(BK91:BK159)</f>
        <v>0</v>
      </c>
    </row>
    <row r="91" spans="2:65" s="1" customFormat="1" ht="24.2" customHeight="1">
      <c r="B91" s="33"/>
      <c r="C91" s="132" t="s">
        <v>80</v>
      </c>
      <c r="D91" s="132" t="s">
        <v>168</v>
      </c>
      <c r="E91" s="133" t="s">
        <v>4067</v>
      </c>
      <c r="F91" s="134" t="s">
        <v>4068</v>
      </c>
      <c r="G91" s="135" t="s">
        <v>188</v>
      </c>
      <c r="H91" s="136">
        <v>15.6</v>
      </c>
      <c r="I91" s="137"/>
      <c r="J91" s="138">
        <f>ROUND(I91*H91,2)</f>
        <v>0</v>
      </c>
      <c r="K91" s="134" t="s">
        <v>172</v>
      </c>
      <c r="L91" s="33"/>
      <c r="M91" s="139" t="s">
        <v>19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143" t="s">
        <v>173</v>
      </c>
      <c r="AT91" s="143" t="s">
        <v>168</v>
      </c>
      <c r="AU91" s="143" t="s">
        <v>82</v>
      </c>
      <c r="AY91" s="18" t="s">
        <v>166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80</v>
      </c>
      <c r="BK91" s="144">
        <f>ROUND(I91*H91,2)</f>
        <v>0</v>
      </c>
      <c r="BL91" s="18" t="s">
        <v>173</v>
      </c>
      <c r="BM91" s="143" t="s">
        <v>4069</v>
      </c>
    </row>
    <row r="92" spans="2:65" s="1" customFormat="1" ht="11.25">
      <c r="B92" s="33"/>
      <c r="D92" s="145" t="s">
        <v>175</v>
      </c>
      <c r="F92" s="146" t="s">
        <v>4070</v>
      </c>
      <c r="I92" s="147"/>
      <c r="L92" s="33"/>
      <c r="M92" s="148"/>
      <c r="T92" s="54"/>
      <c r="AT92" s="18" t="s">
        <v>175</v>
      </c>
      <c r="AU92" s="18" t="s">
        <v>82</v>
      </c>
    </row>
    <row r="93" spans="2:65" s="12" customFormat="1" ht="11.25">
      <c r="B93" s="149"/>
      <c r="D93" s="150" t="s">
        <v>177</v>
      </c>
      <c r="E93" s="151" t="s">
        <v>19</v>
      </c>
      <c r="F93" s="152" t="s">
        <v>2499</v>
      </c>
      <c r="H93" s="151" t="s">
        <v>19</v>
      </c>
      <c r="I93" s="153"/>
      <c r="L93" s="149"/>
      <c r="M93" s="154"/>
      <c r="T93" s="155"/>
      <c r="AT93" s="151" t="s">
        <v>177</v>
      </c>
      <c r="AU93" s="151" t="s">
        <v>82</v>
      </c>
      <c r="AV93" s="12" t="s">
        <v>80</v>
      </c>
      <c r="AW93" s="12" t="s">
        <v>33</v>
      </c>
      <c r="AX93" s="12" t="s">
        <v>72</v>
      </c>
      <c r="AY93" s="151" t="s">
        <v>166</v>
      </c>
    </row>
    <row r="94" spans="2:65" s="13" customFormat="1" ht="11.25">
      <c r="B94" s="156"/>
      <c r="D94" s="150" t="s">
        <v>177</v>
      </c>
      <c r="E94" s="157" t="s">
        <v>19</v>
      </c>
      <c r="F94" s="158" t="s">
        <v>4071</v>
      </c>
      <c r="H94" s="159">
        <v>15.6</v>
      </c>
      <c r="I94" s="160"/>
      <c r="L94" s="156"/>
      <c r="M94" s="161"/>
      <c r="T94" s="162"/>
      <c r="AT94" s="157" t="s">
        <v>177</v>
      </c>
      <c r="AU94" s="157" t="s">
        <v>82</v>
      </c>
      <c r="AV94" s="13" t="s">
        <v>82</v>
      </c>
      <c r="AW94" s="13" t="s">
        <v>33</v>
      </c>
      <c r="AX94" s="13" t="s">
        <v>80</v>
      </c>
      <c r="AY94" s="157" t="s">
        <v>166</v>
      </c>
    </row>
    <row r="95" spans="2:65" s="1" customFormat="1" ht="49.15" customHeight="1">
      <c r="B95" s="33"/>
      <c r="C95" s="132" t="s">
        <v>82</v>
      </c>
      <c r="D95" s="132" t="s">
        <v>168</v>
      </c>
      <c r="E95" s="133" t="s">
        <v>4072</v>
      </c>
      <c r="F95" s="134" t="s">
        <v>4073</v>
      </c>
      <c r="G95" s="135" t="s">
        <v>197</v>
      </c>
      <c r="H95" s="136">
        <v>35.880000000000003</v>
      </c>
      <c r="I95" s="137"/>
      <c r="J95" s="138">
        <f>ROUND(I95*H95,2)</f>
        <v>0</v>
      </c>
      <c r="K95" s="134" t="s">
        <v>172</v>
      </c>
      <c r="L95" s="33"/>
      <c r="M95" s="139" t="s">
        <v>19</v>
      </c>
      <c r="N95" s="140" t="s">
        <v>43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173</v>
      </c>
      <c r="AT95" s="143" t="s">
        <v>168</v>
      </c>
      <c r="AU95" s="143" t="s">
        <v>82</v>
      </c>
      <c r="AY95" s="18" t="s">
        <v>166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80</v>
      </c>
      <c r="BK95" s="144">
        <f>ROUND(I95*H95,2)</f>
        <v>0</v>
      </c>
      <c r="BL95" s="18" t="s">
        <v>173</v>
      </c>
      <c r="BM95" s="143" t="s">
        <v>4074</v>
      </c>
    </row>
    <row r="96" spans="2:65" s="1" customFormat="1" ht="11.25">
      <c r="B96" s="33"/>
      <c r="D96" s="145" t="s">
        <v>175</v>
      </c>
      <c r="F96" s="146" t="s">
        <v>4075</v>
      </c>
      <c r="I96" s="147"/>
      <c r="L96" s="33"/>
      <c r="M96" s="148"/>
      <c r="T96" s="54"/>
      <c r="AT96" s="18" t="s">
        <v>175</v>
      </c>
      <c r="AU96" s="18" t="s">
        <v>82</v>
      </c>
    </row>
    <row r="97" spans="2:65" s="12" customFormat="1" ht="11.25">
      <c r="B97" s="149"/>
      <c r="D97" s="150" t="s">
        <v>177</v>
      </c>
      <c r="E97" s="151" t="s">
        <v>19</v>
      </c>
      <c r="F97" s="152" t="s">
        <v>191</v>
      </c>
      <c r="H97" s="151" t="s">
        <v>19</v>
      </c>
      <c r="I97" s="153"/>
      <c r="L97" s="149"/>
      <c r="M97" s="154"/>
      <c r="T97" s="155"/>
      <c r="AT97" s="151" t="s">
        <v>177</v>
      </c>
      <c r="AU97" s="151" t="s">
        <v>82</v>
      </c>
      <c r="AV97" s="12" t="s">
        <v>80</v>
      </c>
      <c r="AW97" s="12" t="s">
        <v>33</v>
      </c>
      <c r="AX97" s="12" t="s">
        <v>72</v>
      </c>
      <c r="AY97" s="151" t="s">
        <v>166</v>
      </c>
    </row>
    <row r="98" spans="2:65" s="12" customFormat="1" ht="11.25">
      <c r="B98" s="149"/>
      <c r="D98" s="150" t="s">
        <v>177</v>
      </c>
      <c r="E98" s="151" t="s">
        <v>19</v>
      </c>
      <c r="F98" s="152" t="s">
        <v>4076</v>
      </c>
      <c r="H98" s="151" t="s">
        <v>19</v>
      </c>
      <c r="I98" s="153"/>
      <c r="L98" s="149"/>
      <c r="M98" s="154"/>
      <c r="T98" s="155"/>
      <c r="AT98" s="151" t="s">
        <v>177</v>
      </c>
      <c r="AU98" s="151" t="s">
        <v>82</v>
      </c>
      <c r="AV98" s="12" t="s">
        <v>80</v>
      </c>
      <c r="AW98" s="12" t="s">
        <v>33</v>
      </c>
      <c r="AX98" s="12" t="s">
        <v>72</v>
      </c>
      <c r="AY98" s="151" t="s">
        <v>166</v>
      </c>
    </row>
    <row r="99" spans="2:65" s="12" customFormat="1" ht="11.25">
      <c r="B99" s="149"/>
      <c r="D99" s="150" t="s">
        <v>177</v>
      </c>
      <c r="E99" s="151" t="s">
        <v>19</v>
      </c>
      <c r="F99" s="152" t="s">
        <v>4077</v>
      </c>
      <c r="H99" s="151" t="s">
        <v>19</v>
      </c>
      <c r="I99" s="153"/>
      <c r="L99" s="149"/>
      <c r="M99" s="154"/>
      <c r="T99" s="155"/>
      <c r="AT99" s="151" t="s">
        <v>177</v>
      </c>
      <c r="AU99" s="151" t="s">
        <v>82</v>
      </c>
      <c r="AV99" s="12" t="s">
        <v>80</v>
      </c>
      <c r="AW99" s="12" t="s">
        <v>33</v>
      </c>
      <c r="AX99" s="12" t="s">
        <v>72</v>
      </c>
      <c r="AY99" s="151" t="s">
        <v>166</v>
      </c>
    </row>
    <row r="100" spans="2:65" s="13" customFormat="1" ht="11.25">
      <c r="B100" s="156"/>
      <c r="D100" s="150" t="s">
        <v>177</v>
      </c>
      <c r="E100" s="157" t="s">
        <v>19</v>
      </c>
      <c r="F100" s="158" t="s">
        <v>4078</v>
      </c>
      <c r="H100" s="159">
        <v>35.880000000000003</v>
      </c>
      <c r="I100" s="160"/>
      <c r="L100" s="156"/>
      <c r="M100" s="161"/>
      <c r="T100" s="162"/>
      <c r="AT100" s="157" t="s">
        <v>177</v>
      </c>
      <c r="AU100" s="157" t="s">
        <v>82</v>
      </c>
      <c r="AV100" s="13" t="s">
        <v>82</v>
      </c>
      <c r="AW100" s="13" t="s">
        <v>33</v>
      </c>
      <c r="AX100" s="13" t="s">
        <v>80</v>
      </c>
      <c r="AY100" s="157" t="s">
        <v>166</v>
      </c>
    </row>
    <row r="101" spans="2:65" s="1" customFormat="1" ht="37.9" customHeight="1">
      <c r="B101" s="33"/>
      <c r="C101" s="132" t="s">
        <v>185</v>
      </c>
      <c r="D101" s="132" t="s">
        <v>168</v>
      </c>
      <c r="E101" s="133" t="s">
        <v>4079</v>
      </c>
      <c r="F101" s="134" t="s">
        <v>4080</v>
      </c>
      <c r="G101" s="135" t="s">
        <v>197</v>
      </c>
      <c r="H101" s="136">
        <v>5.3819999999999997</v>
      </c>
      <c r="I101" s="137"/>
      <c r="J101" s="138">
        <f>ROUND(I101*H101,2)</f>
        <v>0</v>
      </c>
      <c r="K101" s="134" t="s">
        <v>172</v>
      </c>
      <c r="L101" s="33"/>
      <c r="M101" s="139" t="s">
        <v>19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173</v>
      </c>
      <c r="AT101" s="143" t="s">
        <v>168</v>
      </c>
      <c r="AU101" s="143" t="s">
        <v>82</v>
      </c>
      <c r="AY101" s="18" t="s">
        <v>166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80</v>
      </c>
      <c r="BK101" s="144">
        <f>ROUND(I101*H101,2)</f>
        <v>0</v>
      </c>
      <c r="BL101" s="18" t="s">
        <v>173</v>
      </c>
      <c r="BM101" s="143" t="s">
        <v>4081</v>
      </c>
    </row>
    <row r="102" spans="2:65" s="1" customFormat="1" ht="11.25">
      <c r="B102" s="33"/>
      <c r="D102" s="145" t="s">
        <v>175</v>
      </c>
      <c r="F102" s="146" t="s">
        <v>4082</v>
      </c>
      <c r="I102" s="147"/>
      <c r="L102" s="33"/>
      <c r="M102" s="148"/>
      <c r="T102" s="54"/>
      <c r="AT102" s="18" t="s">
        <v>175</v>
      </c>
      <c r="AU102" s="18" t="s">
        <v>82</v>
      </c>
    </row>
    <row r="103" spans="2:65" s="12" customFormat="1" ht="11.25">
      <c r="B103" s="149"/>
      <c r="D103" s="150" t="s">
        <v>177</v>
      </c>
      <c r="E103" s="151" t="s">
        <v>19</v>
      </c>
      <c r="F103" s="152" t="s">
        <v>4083</v>
      </c>
      <c r="H103" s="151" t="s">
        <v>19</v>
      </c>
      <c r="I103" s="153"/>
      <c r="L103" s="149"/>
      <c r="M103" s="154"/>
      <c r="T103" s="155"/>
      <c r="AT103" s="151" t="s">
        <v>177</v>
      </c>
      <c r="AU103" s="151" t="s">
        <v>82</v>
      </c>
      <c r="AV103" s="12" t="s">
        <v>80</v>
      </c>
      <c r="AW103" s="12" t="s">
        <v>33</v>
      </c>
      <c r="AX103" s="12" t="s">
        <v>72</v>
      </c>
      <c r="AY103" s="151" t="s">
        <v>166</v>
      </c>
    </row>
    <row r="104" spans="2:65" s="13" customFormat="1" ht="11.25">
      <c r="B104" s="156"/>
      <c r="D104" s="150" t="s">
        <v>177</v>
      </c>
      <c r="E104" s="157" t="s">
        <v>19</v>
      </c>
      <c r="F104" s="158" t="s">
        <v>4084</v>
      </c>
      <c r="H104" s="159">
        <v>5.3819999999999997</v>
      </c>
      <c r="I104" s="160"/>
      <c r="L104" s="156"/>
      <c r="M104" s="161"/>
      <c r="T104" s="162"/>
      <c r="AT104" s="157" t="s">
        <v>177</v>
      </c>
      <c r="AU104" s="157" t="s">
        <v>82</v>
      </c>
      <c r="AV104" s="13" t="s">
        <v>82</v>
      </c>
      <c r="AW104" s="13" t="s">
        <v>33</v>
      </c>
      <c r="AX104" s="13" t="s">
        <v>80</v>
      </c>
      <c r="AY104" s="157" t="s">
        <v>166</v>
      </c>
    </row>
    <row r="105" spans="2:65" s="1" customFormat="1" ht="37.9" customHeight="1">
      <c r="B105" s="33"/>
      <c r="C105" s="132" t="s">
        <v>173</v>
      </c>
      <c r="D105" s="132" t="s">
        <v>168</v>
      </c>
      <c r="E105" s="133" t="s">
        <v>2574</v>
      </c>
      <c r="F105" s="134" t="s">
        <v>2575</v>
      </c>
      <c r="G105" s="135" t="s">
        <v>188</v>
      </c>
      <c r="H105" s="136">
        <v>59.8</v>
      </c>
      <c r="I105" s="137"/>
      <c r="J105" s="138">
        <f>ROUND(I105*H105,2)</f>
        <v>0</v>
      </c>
      <c r="K105" s="134" t="s">
        <v>172</v>
      </c>
      <c r="L105" s="33"/>
      <c r="M105" s="139" t="s">
        <v>19</v>
      </c>
      <c r="N105" s="140" t="s">
        <v>43</v>
      </c>
      <c r="P105" s="141">
        <f>O105*H105</f>
        <v>0</v>
      </c>
      <c r="Q105" s="141">
        <v>8.4999999999999995E-4</v>
      </c>
      <c r="R105" s="141">
        <f>Q105*H105</f>
        <v>5.0829999999999993E-2</v>
      </c>
      <c r="S105" s="141">
        <v>0</v>
      </c>
      <c r="T105" s="142">
        <f>S105*H105</f>
        <v>0</v>
      </c>
      <c r="AR105" s="143" t="s">
        <v>173</v>
      </c>
      <c r="AT105" s="143" t="s">
        <v>168</v>
      </c>
      <c r="AU105" s="143" t="s">
        <v>82</v>
      </c>
      <c r="AY105" s="18" t="s">
        <v>166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80</v>
      </c>
      <c r="BK105" s="144">
        <f>ROUND(I105*H105,2)</f>
        <v>0</v>
      </c>
      <c r="BL105" s="18" t="s">
        <v>173</v>
      </c>
      <c r="BM105" s="143" t="s">
        <v>4085</v>
      </c>
    </row>
    <row r="106" spans="2:65" s="1" customFormat="1" ht="11.25">
      <c r="B106" s="33"/>
      <c r="D106" s="145" t="s">
        <v>175</v>
      </c>
      <c r="F106" s="146" t="s">
        <v>2577</v>
      </c>
      <c r="I106" s="147"/>
      <c r="L106" s="33"/>
      <c r="M106" s="148"/>
      <c r="T106" s="54"/>
      <c r="AT106" s="18" t="s">
        <v>175</v>
      </c>
      <c r="AU106" s="18" t="s">
        <v>82</v>
      </c>
    </row>
    <row r="107" spans="2:65" s="12" customFormat="1" ht="11.25">
      <c r="B107" s="149"/>
      <c r="D107" s="150" t="s">
        <v>177</v>
      </c>
      <c r="E107" s="151" t="s">
        <v>19</v>
      </c>
      <c r="F107" s="152" t="s">
        <v>191</v>
      </c>
      <c r="H107" s="151" t="s">
        <v>19</v>
      </c>
      <c r="I107" s="153"/>
      <c r="L107" s="149"/>
      <c r="M107" s="154"/>
      <c r="T107" s="155"/>
      <c r="AT107" s="151" t="s">
        <v>177</v>
      </c>
      <c r="AU107" s="151" t="s">
        <v>82</v>
      </c>
      <c r="AV107" s="12" t="s">
        <v>80</v>
      </c>
      <c r="AW107" s="12" t="s">
        <v>33</v>
      </c>
      <c r="AX107" s="12" t="s">
        <v>72</v>
      </c>
      <c r="AY107" s="151" t="s">
        <v>166</v>
      </c>
    </row>
    <row r="108" spans="2:65" s="12" customFormat="1" ht="11.25">
      <c r="B108" s="149"/>
      <c r="D108" s="150" t="s">
        <v>177</v>
      </c>
      <c r="E108" s="151" t="s">
        <v>19</v>
      </c>
      <c r="F108" s="152" t="s">
        <v>4076</v>
      </c>
      <c r="H108" s="151" t="s">
        <v>19</v>
      </c>
      <c r="I108" s="153"/>
      <c r="L108" s="149"/>
      <c r="M108" s="154"/>
      <c r="T108" s="155"/>
      <c r="AT108" s="151" t="s">
        <v>177</v>
      </c>
      <c r="AU108" s="151" t="s">
        <v>82</v>
      </c>
      <c r="AV108" s="12" t="s">
        <v>80</v>
      </c>
      <c r="AW108" s="12" t="s">
        <v>33</v>
      </c>
      <c r="AX108" s="12" t="s">
        <v>72</v>
      </c>
      <c r="AY108" s="151" t="s">
        <v>166</v>
      </c>
    </row>
    <row r="109" spans="2:65" s="13" customFormat="1" ht="11.25">
      <c r="B109" s="156"/>
      <c r="D109" s="150" t="s">
        <v>177</v>
      </c>
      <c r="E109" s="157" t="s">
        <v>19</v>
      </c>
      <c r="F109" s="158" t="s">
        <v>4086</v>
      </c>
      <c r="H109" s="159">
        <v>59.8</v>
      </c>
      <c r="I109" s="160"/>
      <c r="L109" s="156"/>
      <c r="M109" s="161"/>
      <c r="T109" s="162"/>
      <c r="AT109" s="157" t="s">
        <v>177</v>
      </c>
      <c r="AU109" s="157" t="s">
        <v>82</v>
      </c>
      <c r="AV109" s="13" t="s">
        <v>82</v>
      </c>
      <c r="AW109" s="13" t="s">
        <v>33</v>
      </c>
      <c r="AX109" s="13" t="s">
        <v>80</v>
      </c>
      <c r="AY109" s="157" t="s">
        <v>166</v>
      </c>
    </row>
    <row r="110" spans="2:65" s="1" customFormat="1" ht="44.25" customHeight="1">
      <c r="B110" s="33"/>
      <c r="C110" s="132" t="s">
        <v>207</v>
      </c>
      <c r="D110" s="132" t="s">
        <v>168</v>
      </c>
      <c r="E110" s="133" t="s">
        <v>2594</v>
      </c>
      <c r="F110" s="134" t="s">
        <v>2595</v>
      </c>
      <c r="G110" s="135" t="s">
        <v>188</v>
      </c>
      <c r="H110" s="136">
        <v>59.8</v>
      </c>
      <c r="I110" s="137"/>
      <c r="J110" s="138">
        <f>ROUND(I110*H110,2)</f>
        <v>0</v>
      </c>
      <c r="K110" s="134" t="s">
        <v>172</v>
      </c>
      <c r="L110" s="33"/>
      <c r="M110" s="139" t="s">
        <v>19</v>
      </c>
      <c r="N110" s="140" t="s">
        <v>43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173</v>
      </c>
      <c r="AT110" s="143" t="s">
        <v>168</v>
      </c>
      <c r="AU110" s="143" t="s">
        <v>82</v>
      </c>
      <c r="AY110" s="18" t="s">
        <v>166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80</v>
      </c>
      <c r="BK110" s="144">
        <f>ROUND(I110*H110,2)</f>
        <v>0</v>
      </c>
      <c r="BL110" s="18" t="s">
        <v>173</v>
      </c>
      <c r="BM110" s="143" t="s">
        <v>4087</v>
      </c>
    </row>
    <row r="111" spans="2:65" s="1" customFormat="1" ht="11.25">
      <c r="B111" s="33"/>
      <c r="D111" s="145" t="s">
        <v>175</v>
      </c>
      <c r="F111" s="146" t="s">
        <v>2597</v>
      </c>
      <c r="I111" s="147"/>
      <c r="L111" s="33"/>
      <c r="M111" s="148"/>
      <c r="T111" s="54"/>
      <c r="AT111" s="18" t="s">
        <v>175</v>
      </c>
      <c r="AU111" s="18" t="s">
        <v>82</v>
      </c>
    </row>
    <row r="112" spans="2:65" s="1" customFormat="1" ht="62.65" customHeight="1">
      <c r="B112" s="33"/>
      <c r="C112" s="132" t="s">
        <v>216</v>
      </c>
      <c r="D112" s="132" t="s">
        <v>168</v>
      </c>
      <c r="E112" s="133" t="s">
        <v>2614</v>
      </c>
      <c r="F112" s="134" t="s">
        <v>2615</v>
      </c>
      <c r="G112" s="135" t="s">
        <v>197</v>
      </c>
      <c r="H112" s="136">
        <v>24.96</v>
      </c>
      <c r="I112" s="137"/>
      <c r="J112" s="138">
        <f>ROUND(I112*H112,2)</f>
        <v>0</v>
      </c>
      <c r="K112" s="134" t="s">
        <v>172</v>
      </c>
      <c r="L112" s="33"/>
      <c r="M112" s="139" t="s">
        <v>19</v>
      </c>
      <c r="N112" s="140" t="s">
        <v>43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173</v>
      </c>
      <c r="AT112" s="143" t="s">
        <v>168</v>
      </c>
      <c r="AU112" s="143" t="s">
        <v>82</v>
      </c>
      <c r="AY112" s="18" t="s">
        <v>166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80</v>
      </c>
      <c r="BK112" s="144">
        <f>ROUND(I112*H112,2)</f>
        <v>0</v>
      </c>
      <c r="BL112" s="18" t="s">
        <v>173</v>
      </c>
      <c r="BM112" s="143" t="s">
        <v>4088</v>
      </c>
    </row>
    <row r="113" spans="2:65" s="1" customFormat="1" ht="11.25">
      <c r="B113" s="33"/>
      <c r="D113" s="145" t="s">
        <v>175</v>
      </c>
      <c r="F113" s="146" t="s">
        <v>2617</v>
      </c>
      <c r="I113" s="147"/>
      <c r="L113" s="33"/>
      <c r="M113" s="148"/>
      <c r="T113" s="54"/>
      <c r="AT113" s="18" t="s">
        <v>175</v>
      </c>
      <c r="AU113" s="18" t="s">
        <v>82</v>
      </c>
    </row>
    <row r="114" spans="2:65" s="12" customFormat="1" ht="11.25">
      <c r="B114" s="149"/>
      <c r="D114" s="150" t="s">
        <v>177</v>
      </c>
      <c r="E114" s="151" t="s">
        <v>19</v>
      </c>
      <c r="F114" s="152" t="s">
        <v>238</v>
      </c>
      <c r="H114" s="151" t="s">
        <v>19</v>
      </c>
      <c r="I114" s="153"/>
      <c r="L114" s="149"/>
      <c r="M114" s="154"/>
      <c r="T114" s="155"/>
      <c r="AT114" s="151" t="s">
        <v>177</v>
      </c>
      <c r="AU114" s="151" t="s">
        <v>82</v>
      </c>
      <c r="AV114" s="12" t="s">
        <v>80</v>
      </c>
      <c r="AW114" s="12" t="s">
        <v>33</v>
      </c>
      <c r="AX114" s="12" t="s">
        <v>72</v>
      </c>
      <c r="AY114" s="151" t="s">
        <v>166</v>
      </c>
    </row>
    <row r="115" spans="2:65" s="13" customFormat="1" ht="11.25">
      <c r="B115" s="156"/>
      <c r="D115" s="150" t="s">
        <v>177</v>
      </c>
      <c r="E115" s="157" t="s">
        <v>19</v>
      </c>
      <c r="F115" s="158" t="s">
        <v>4089</v>
      </c>
      <c r="H115" s="159">
        <v>24.96</v>
      </c>
      <c r="I115" s="160"/>
      <c r="L115" s="156"/>
      <c r="M115" s="161"/>
      <c r="T115" s="162"/>
      <c r="AT115" s="157" t="s">
        <v>177</v>
      </c>
      <c r="AU115" s="157" t="s">
        <v>82</v>
      </c>
      <c r="AV115" s="13" t="s">
        <v>82</v>
      </c>
      <c r="AW115" s="13" t="s">
        <v>33</v>
      </c>
      <c r="AX115" s="13" t="s">
        <v>80</v>
      </c>
      <c r="AY115" s="157" t="s">
        <v>166</v>
      </c>
    </row>
    <row r="116" spans="2:65" s="1" customFormat="1" ht="62.65" customHeight="1">
      <c r="B116" s="33"/>
      <c r="C116" s="132" t="s">
        <v>226</v>
      </c>
      <c r="D116" s="132" t="s">
        <v>168</v>
      </c>
      <c r="E116" s="133" t="s">
        <v>2619</v>
      </c>
      <c r="F116" s="134" t="s">
        <v>2620</v>
      </c>
      <c r="G116" s="135" t="s">
        <v>197</v>
      </c>
      <c r="H116" s="136">
        <v>10.92</v>
      </c>
      <c r="I116" s="137"/>
      <c r="J116" s="138">
        <f>ROUND(I116*H116,2)</f>
        <v>0</v>
      </c>
      <c r="K116" s="134" t="s">
        <v>172</v>
      </c>
      <c r="L116" s="33"/>
      <c r="M116" s="139" t="s">
        <v>19</v>
      </c>
      <c r="N116" s="140" t="s">
        <v>43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173</v>
      </c>
      <c r="AT116" s="143" t="s">
        <v>168</v>
      </c>
      <c r="AU116" s="143" t="s">
        <v>82</v>
      </c>
      <c r="AY116" s="18" t="s">
        <v>166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80</v>
      </c>
      <c r="BK116" s="144">
        <f>ROUND(I116*H116,2)</f>
        <v>0</v>
      </c>
      <c r="BL116" s="18" t="s">
        <v>173</v>
      </c>
      <c r="BM116" s="143" t="s">
        <v>4090</v>
      </c>
    </row>
    <row r="117" spans="2:65" s="1" customFormat="1" ht="11.25">
      <c r="B117" s="33"/>
      <c r="D117" s="145" t="s">
        <v>175</v>
      </c>
      <c r="F117" s="146" t="s">
        <v>2622</v>
      </c>
      <c r="I117" s="147"/>
      <c r="L117" s="33"/>
      <c r="M117" s="148"/>
      <c r="T117" s="54"/>
      <c r="AT117" s="18" t="s">
        <v>175</v>
      </c>
      <c r="AU117" s="18" t="s">
        <v>82</v>
      </c>
    </row>
    <row r="118" spans="2:65" s="13" customFormat="1" ht="11.25">
      <c r="B118" s="156"/>
      <c r="D118" s="150" t="s">
        <v>177</v>
      </c>
      <c r="E118" s="157" t="s">
        <v>19</v>
      </c>
      <c r="F118" s="158" t="s">
        <v>4091</v>
      </c>
      <c r="H118" s="159">
        <v>35.880000000000003</v>
      </c>
      <c r="I118" s="160"/>
      <c r="L118" s="156"/>
      <c r="M118" s="161"/>
      <c r="T118" s="162"/>
      <c r="AT118" s="157" t="s">
        <v>177</v>
      </c>
      <c r="AU118" s="157" t="s">
        <v>82</v>
      </c>
      <c r="AV118" s="13" t="s">
        <v>82</v>
      </c>
      <c r="AW118" s="13" t="s">
        <v>33</v>
      </c>
      <c r="AX118" s="13" t="s">
        <v>72</v>
      </c>
      <c r="AY118" s="157" t="s">
        <v>166</v>
      </c>
    </row>
    <row r="119" spans="2:65" s="12" customFormat="1" ht="11.25">
      <c r="B119" s="149"/>
      <c r="D119" s="150" t="s">
        <v>177</v>
      </c>
      <c r="E119" s="151" t="s">
        <v>19</v>
      </c>
      <c r="F119" s="152" t="s">
        <v>2627</v>
      </c>
      <c r="H119" s="151" t="s">
        <v>19</v>
      </c>
      <c r="I119" s="153"/>
      <c r="L119" s="149"/>
      <c r="M119" s="154"/>
      <c r="T119" s="155"/>
      <c r="AT119" s="151" t="s">
        <v>177</v>
      </c>
      <c r="AU119" s="151" t="s">
        <v>82</v>
      </c>
      <c r="AV119" s="12" t="s">
        <v>80</v>
      </c>
      <c r="AW119" s="12" t="s">
        <v>33</v>
      </c>
      <c r="AX119" s="12" t="s">
        <v>72</v>
      </c>
      <c r="AY119" s="151" t="s">
        <v>166</v>
      </c>
    </row>
    <row r="120" spans="2:65" s="13" customFormat="1" ht="11.25">
      <c r="B120" s="156"/>
      <c r="D120" s="150" t="s">
        <v>177</v>
      </c>
      <c r="E120" s="157" t="s">
        <v>19</v>
      </c>
      <c r="F120" s="158" t="s">
        <v>4092</v>
      </c>
      <c r="H120" s="159">
        <v>-24.96</v>
      </c>
      <c r="I120" s="160"/>
      <c r="L120" s="156"/>
      <c r="M120" s="161"/>
      <c r="T120" s="162"/>
      <c r="AT120" s="157" t="s">
        <v>177</v>
      </c>
      <c r="AU120" s="157" t="s">
        <v>82</v>
      </c>
      <c r="AV120" s="13" t="s">
        <v>82</v>
      </c>
      <c r="AW120" s="13" t="s">
        <v>33</v>
      </c>
      <c r="AX120" s="13" t="s">
        <v>72</v>
      </c>
      <c r="AY120" s="157" t="s">
        <v>166</v>
      </c>
    </row>
    <row r="121" spans="2:65" s="14" customFormat="1" ht="11.25">
      <c r="B121" s="163"/>
      <c r="D121" s="150" t="s">
        <v>177</v>
      </c>
      <c r="E121" s="164" t="s">
        <v>19</v>
      </c>
      <c r="F121" s="165" t="s">
        <v>206</v>
      </c>
      <c r="H121" s="166">
        <v>10.920000000000002</v>
      </c>
      <c r="I121" s="167"/>
      <c r="L121" s="163"/>
      <c r="M121" s="168"/>
      <c r="T121" s="169"/>
      <c r="AT121" s="164" t="s">
        <v>177</v>
      </c>
      <c r="AU121" s="164" t="s">
        <v>82</v>
      </c>
      <c r="AV121" s="14" t="s">
        <v>173</v>
      </c>
      <c r="AW121" s="14" t="s">
        <v>33</v>
      </c>
      <c r="AX121" s="14" t="s">
        <v>80</v>
      </c>
      <c r="AY121" s="164" t="s">
        <v>166</v>
      </c>
    </row>
    <row r="122" spans="2:65" s="1" customFormat="1" ht="66.75" customHeight="1">
      <c r="B122" s="33"/>
      <c r="C122" s="132" t="s">
        <v>233</v>
      </c>
      <c r="D122" s="132" t="s">
        <v>168</v>
      </c>
      <c r="E122" s="133" t="s">
        <v>2629</v>
      </c>
      <c r="F122" s="134" t="s">
        <v>2630</v>
      </c>
      <c r="G122" s="135" t="s">
        <v>197</v>
      </c>
      <c r="H122" s="136">
        <v>54.6</v>
      </c>
      <c r="I122" s="137"/>
      <c r="J122" s="138">
        <f>ROUND(I122*H122,2)</f>
        <v>0</v>
      </c>
      <c r="K122" s="134" t="s">
        <v>172</v>
      </c>
      <c r="L122" s="33"/>
      <c r="M122" s="139" t="s">
        <v>19</v>
      </c>
      <c r="N122" s="140" t="s">
        <v>43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173</v>
      </c>
      <c r="AT122" s="143" t="s">
        <v>168</v>
      </c>
      <c r="AU122" s="143" t="s">
        <v>82</v>
      </c>
      <c r="AY122" s="18" t="s">
        <v>166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80</v>
      </c>
      <c r="BK122" s="144">
        <f>ROUND(I122*H122,2)</f>
        <v>0</v>
      </c>
      <c r="BL122" s="18" t="s">
        <v>173</v>
      </c>
      <c r="BM122" s="143" t="s">
        <v>4093</v>
      </c>
    </row>
    <row r="123" spans="2:65" s="1" customFormat="1" ht="11.25">
      <c r="B123" s="33"/>
      <c r="D123" s="145" t="s">
        <v>175</v>
      </c>
      <c r="F123" s="146" t="s">
        <v>2632</v>
      </c>
      <c r="I123" s="147"/>
      <c r="L123" s="33"/>
      <c r="M123" s="148"/>
      <c r="T123" s="54"/>
      <c r="AT123" s="18" t="s">
        <v>175</v>
      </c>
      <c r="AU123" s="18" t="s">
        <v>82</v>
      </c>
    </row>
    <row r="124" spans="2:65" s="13" customFormat="1" ht="11.25">
      <c r="B124" s="156"/>
      <c r="D124" s="150" t="s">
        <v>177</v>
      </c>
      <c r="F124" s="158" t="s">
        <v>4094</v>
      </c>
      <c r="H124" s="159">
        <v>54.6</v>
      </c>
      <c r="I124" s="160"/>
      <c r="L124" s="156"/>
      <c r="M124" s="161"/>
      <c r="T124" s="162"/>
      <c r="AT124" s="157" t="s">
        <v>177</v>
      </c>
      <c r="AU124" s="157" t="s">
        <v>82</v>
      </c>
      <c r="AV124" s="13" t="s">
        <v>82</v>
      </c>
      <c r="AW124" s="13" t="s">
        <v>4</v>
      </c>
      <c r="AX124" s="13" t="s">
        <v>80</v>
      </c>
      <c r="AY124" s="157" t="s">
        <v>166</v>
      </c>
    </row>
    <row r="125" spans="2:65" s="1" customFormat="1" ht="44.25" customHeight="1">
      <c r="B125" s="33"/>
      <c r="C125" s="132" t="s">
        <v>240</v>
      </c>
      <c r="D125" s="132" t="s">
        <v>168</v>
      </c>
      <c r="E125" s="133" t="s">
        <v>2634</v>
      </c>
      <c r="F125" s="134" t="s">
        <v>2635</v>
      </c>
      <c r="G125" s="135" t="s">
        <v>197</v>
      </c>
      <c r="H125" s="136">
        <v>24.96</v>
      </c>
      <c r="I125" s="137"/>
      <c r="J125" s="138">
        <f>ROUND(I125*H125,2)</f>
        <v>0</v>
      </c>
      <c r="K125" s="134" t="s">
        <v>172</v>
      </c>
      <c r="L125" s="33"/>
      <c r="M125" s="139" t="s">
        <v>19</v>
      </c>
      <c r="N125" s="140" t="s">
        <v>43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173</v>
      </c>
      <c r="AT125" s="143" t="s">
        <v>168</v>
      </c>
      <c r="AU125" s="143" t="s">
        <v>82</v>
      </c>
      <c r="AY125" s="18" t="s">
        <v>166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80</v>
      </c>
      <c r="BK125" s="144">
        <f>ROUND(I125*H125,2)</f>
        <v>0</v>
      </c>
      <c r="BL125" s="18" t="s">
        <v>173</v>
      </c>
      <c r="BM125" s="143" t="s">
        <v>4095</v>
      </c>
    </row>
    <row r="126" spans="2:65" s="1" customFormat="1" ht="11.25">
      <c r="B126" s="33"/>
      <c r="D126" s="145" t="s">
        <v>175</v>
      </c>
      <c r="F126" s="146" t="s">
        <v>2637</v>
      </c>
      <c r="I126" s="147"/>
      <c r="L126" s="33"/>
      <c r="M126" s="148"/>
      <c r="T126" s="54"/>
      <c r="AT126" s="18" t="s">
        <v>175</v>
      </c>
      <c r="AU126" s="18" t="s">
        <v>82</v>
      </c>
    </row>
    <row r="127" spans="2:65" s="12" customFormat="1" ht="11.25">
      <c r="B127" s="149"/>
      <c r="D127" s="150" t="s">
        <v>177</v>
      </c>
      <c r="E127" s="151" t="s">
        <v>19</v>
      </c>
      <c r="F127" s="152" t="s">
        <v>238</v>
      </c>
      <c r="H127" s="151" t="s">
        <v>19</v>
      </c>
      <c r="I127" s="153"/>
      <c r="L127" s="149"/>
      <c r="M127" s="154"/>
      <c r="T127" s="155"/>
      <c r="AT127" s="151" t="s">
        <v>177</v>
      </c>
      <c r="AU127" s="151" t="s">
        <v>82</v>
      </c>
      <c r="AV127" s="12" t="s">
        <v>80</v>
      </c>
      <c r="AW127" s="12" t="s">
        <v>33</v>
      </c>
      <c r="AX127" s="12" t="s">
        <v>72</v>
      </c>
      <c r="AY127" s="151" t="s">
        <v>166</v>
      </c>
    </row>
    <row r="128" spans="2:65" s="13" customFormat="1" ht="11.25">
      <c r="B128" s="156"/>
      <c r="D128" s="150" t="s">
        <v>177</v>
      </c>
      <c r="E128" s="157" t="s">
        <v>19</v>
      </c>
      <c r="F128" s="158" t="s">
        <v>4089</v>
      </c>
      <c r="H128" s="159">
        <v>24.96</v>
      </c>
      <c r="I128" s="160"/>
      <c r="L128" s="156"/>
      <c r="M128" s="161"/>
      <c r="T128" s="162"/>
      <c r="AT128" s="157" t="s">
        <v>177</v>
      </c>
      <c r="AU128" s="157" t="s">
        <v>82</v>
      </c>
      <c r="AV128" s="13" t="s">
        <v>82</v>
      </c>
      <c r="AW128" s="13" t="s">
        <v>33</v>
      </c>
      <c r="AX128" s="13" t="s">
        <v>80</v>
      </c>
      <c r="AY128" s="157" t="s">
        <v>166</v>
      </c>
    </row>
    <row r="129" spans="2:65" s="1" customFormat="1" ht="44.25" customHeight="1">
      <c r="B129" s="33"/>
      <c r="C129" s="132" t="s">
        <v>246</v>
      </c>
      <c r="D129" s="132" t="s">
        <v>168</v>
      </c>
      <c r="E129" s="133" t="s">
        <v>2638</v>
      </c>
      <c r="F129" s="134" t="s">
        <v>2639</v>
      </c>
      <c r="G129" s="135" t="s">
        <v>341</v>
      </c>
      <c r="H129" s="136">
        <v>29.484000000000002</v>
      </c>
      <c r="I129" s="137"/>
      <c r="J129" s="138">
        <f>ROUND(I129*H129,2)</f>
        <v>0</v>
      </c>
      <c r="K129" s="134" t="s">
        <v>172</v>
      </c>
      <c r="L129" s="33"/>
      <c r="M129" s="139" t="s">
        <v>19</v>
      </c>
      <c r="N129" s="140" t="s">
        <v>43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173</v>
      </c>
      <c r="AT129" s="143" t="s">
        <v>168</v>
      </c>
      <c r="AU129" s="143" t="s">
        <v>82</v>
      </c>
      <c r="AY129" s="18" t="s">
        <v>166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80</v>
      </c>
      <c r="BK129" s="144">
        <f>ROUND(I129*H129,2)</f>
        <v>0</v>
      </c>
      <c r="BL129" s="18" t="s">
        <v>173</v>
      </c>
      <c r="BM129" s="143" t="s">
        <v>4096</v>
      </c>
    </row>
    <row r="130" spans="2:65" s="1" customFormat="1" ht="11.25">
      <c r="B130" s="33"/>
      <c r="D130" s="145" t="s">
        <v>175</v>
      </c>
      <c r="F130" s="146" t="s">
        <v>2641</v>
      </c>
      <c r="I130" s="147"/>
      <c r="L130" s="33"/>
      <c r="M130" s="148"/>
      <c r="T130" s="54"/>
      <c r="AT130" s="18" t="s">
        <v>175</v>
      </c>
      <c r="AU130" s="18" t="s">
        <v>82</v>
      </c>
    </row>
    <row r="131" spans="2:65" s="13" customFormat="1" ht="11.25">
      <c r="B131" s="156"/>
      <c r="D131" s="150" t="s">
        <v>177</v>
      </c>
      <c r="F131" s="158" t="s">
        <v>4097</v>
      </c>
      <c r="H131" s="159">
        <v>29.484000000000002</v>
      </c>
      <c r="I131" s="160"/>
      <c r="L131" s="156"/>
      <c r="M131" s="161"/>
      <c r="T131" s="162"/>
      <c r="AT131" s="157" t="s">
        <v>177</v>
      </c>
      <c r="AU131" s="157" t="s">
        <v>82</v>
      </c>
      <c r="AV131" s="13" t="s">
        <v>82</v>
      </c>
      <c r="AW131" s="13" t="s">
        <v>4</v>
      </c>
      <c r="AX131" s="13" t="s">
        <v>80</v>
      </c>
      <c r="AY131" s="157" t="s">
        <v>166</v>
      </c>
    </row>
    <row r="132" spans="2:65" s="1" customFormat="1" ht="37.9" customHeight="1">
      <c r="B132" s="33"/>
      <c r="C132" s="132" t="s">
        <v>253</v>
      </c>
      <c r="D132" s="132" t="s">
        <v>168</v>
      </c>
      <c r="E132" s="133" t="s">
        <v>2643</v>
      </c>
      <c r="F132" s="134" t="s">
        <v>2644</v>
      </c>
      <c r="G132" s="135" t="s">
        <v>197</v>
      </c>
      <c r="H132" s="136">
        <v>10.92</v>
      </c>
      <c r="I132" s="137"/>
      <c r="J132" s="138">
        <f>ROUND(I132*H132,2)</f>
        <v>0</v>
      </c>
      <c r="K132" s="134" t="s">
        <v>172</v>
      </c>
      <c r="L132" s="33"/>
      <c r="M132" s="139" t="s">
        <v>19</v>
      </c>
      <c r="N132" s="140" t="s">
        <v>43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173</v>
      </c>
      <c r="AT132" s="143" t="s">
        <v>168</v>
      </c>
      <c r="AU132" s="143" t="s">
        <v>82</v>
      </c>
      <c r="AY132" s="18" t="s">
        <v>166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80</v>
      </c>
      <c r="BK132" s="144">
        <f>ROUND(I132*H132,2)</f>
        <v>0</v>
      </c>
      <c r="BL132" s="18" t="s">
        <v>173</v>
      </c>
      <c r="BM132" s="143" t="s">
        <v>4098</v>
      </c>
    </row>
    <row r="133" spans="2:65" s="1" customFormat="1" ht="11.25">
      <c r="B133" s="33"/>
      <c r="D133" s="145" t="s">
        <v>175</v>
      </c>
      <c r="F133" s="146" t="s">
        <v>2646</v>
      </c>
      <c r="I133" s="147"/>
      <c r="L133" s="33"/>
      <c r="M133" s="148"/>
      <c r="T133" s="54"/>
      <c r="AT133" s="18" t="s">
        <v>175</v>
      </c>
      <c r="AU133" s="18" t="s">
        <v>82</v>
      </c>
    </row>
    <row r="134" spans="2:65" s="1" customFormat="1" ht="44.25" customHeight="1">
      <c r="B134" s="33"/>
      <c r="C134" s="132" t="s">
        <v>8</v>
      </c>
      <c r="D134" s="132" t="s">
        <v>168</v>
      </c>
      <c r="E134" s="133" t="s">
        <v>2647</v>
      </c>
      <c r="F134" s="134" t="s">
        <v>2648</v>
      </c>
      <c r="G134" s="135" t="s">
        <v>197</v>
      </c>
      <c r="H134" s="136">
        <v>24.96</v>
      </c>
      <c r="I134" s="137"/>
      <c r="J134" s="138">
        <f>ROUND(I134*H134,2)</f>
        <v>0</v>
      </c>
      <c r="K134" s="134" t="s">
        <v>172</v>
      </c>
      <c r="L134" s="33"/>
      <c r="M134" s="139" t="s">
        <v>19</v>
      </c>
      <c r="N134" s="140" t="s">
        <v>43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173</v>
      </c>
      <c r="AT134" s="143" t="s">
        <v>168</v>
      </c>
      <c r="AU134" s="143" t="s">
        <v>82</v>
      </c>
      <c r="AY134" s="18" t="s">
        <v>166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8" t="s">
        <v>80</v>
      </c>
      <c r="BK134" s="144">
        <f>ROUND(I134*H134,2)</f>
        <v>0</v>
      </c>
      <c r="BL134" s="18" t="s">
        <v>173</v>
      </c>
      <c r="BM134" s="143" t="s">
        <v>4099</v>
      </c>
    </row>
    <row r="135" spans="2:65" s="1" customFormat="1" ht="11.25">
      <c r="B135" s="33"/>
      <c r="D135" s="145" t="s">
        <v>175</v>
      </c>
      <c r="F135" s="146" t="s">
        <v>2650</v>
      </c>
      <c r="I135" s="147"/>
      <c r="L135" s="33"/>
      <c r="M135" s="148"/>
      <c r="T135" s="54"/>
      <c r="AT135" s="18" t="s">
        <v>175</v>
      </c>
      <c r="AU135" s="18" t="s">
        <v>82</v>
      </c>
    </row>
    <row r="136" spans="2:65" s="12" customFormat="1" ht="11.25">
      <c r="B136" s="149"/>
      <c r="D136" s="150" t="s">
        <v>177</v>
      </c>
      <c r="E136" s="151" t="s">
        <v>19</v>
      </c>
      <c r="F136" s="152" t="s">
        <v>191</v>
      </c>
      <c r="H136" s="151" t="s">
        <v>19</v>
      </c>
      <c r="I136" s="153"/>
      <c r="L136" s="149"/>
      <c r="M136" s="154"/>
      <c r="T136" s="155"/>
      <c r="AT136" s="151" t="s">
        <v>177</v>
      </c>
      <c r="AU136" s="151" t="s">
        <v>82</v>
      </c>
      <c r="AV136" s="12" t="s">
        <v>80</v>
      </c>
      <c r="AW136" s="12" t="s">
        <v>33</v>
      </c>
      <c r="AX136" s="12" t="s">
        <v>72</v>
      </c>
      <c r="AY136" s="151" t="s">
        <v>166</v>
      </c>
    </row>
    <row r="137" spans="2:65" s="12" customFormat="1" ht="11.25">
      <c r="B137" s="149"/>
      <c r="D137" s="150" t="s">
        <v>177</v>
      </c>
      <c r="E137" s="151" t="s">
        <v>19</v>
      </c>
      <c r="F137" s="152" t="s">
        <v>4076</v>
      </c>
      <c r="H137" s="151" t="s">
        <v>19</v>
      </c>
      <c r="I137" s="153"/>
      <c r="L137" s="149"/>
      <c r="M137" s="154"/>
      <c r="T137" s="155"/>
      <c r="AT137" s="151" t="s">
        <v>177</v>
      </c>
      <c r="AU137" s="151" t="s">
        <v>82</v>
      </c>
      <c r="AV137" s="12" t="s">
        <v>80</v>
      </c>
      <c r="AW137" s="12" t="s">
        <v>33</v>
      </c>
      <c r="AX137" s="12" t="s">
        <v>72</v>
      </c>
      <c r="AY137" s="151" t="s">
        <v>166</v>
      </c>
    </row>
    <row r="138" spans="2:65" s="12" customFormat="1" ht="11.25">
      <c r="B138" s="149"/>
      <c r="D138" s="150" t="s">
        <v>177</v>
      </c>
      <c r="E138" s="151" t="s">
        <v>19</v>
      </c>
      <c r="F138" s="152" t="s">
        <v>4077</v>
      </c>
      <c r="H138" s="151" t="s">
        <v>19</v>
      </c>
      <c r="I138" s="153"/>
      <c r="L138" s="149"/>
      <c r="M138" s="154"/>
      <c r="T138" s="155"/>
      <c r="AT138" s="151" t="s">
        <v>177</v>
      </c>
      <c r="AU138" s="151" t="s">
        <v>82</v>
      </c>
      <c r="AV138" s="12" t="s">
        <v>80</v>
      </c>
      <c r="AW138" s="12" t="s">
        <v>33</v>
      </c>
      <c r="AX138" s="12" t="s">
        <v>72</v>
      </c>
      <c r="AY138" s="151" t="s">
        <v>166</v>
      </c>
    </row>
    <row r="139" spans="2:65" s="13" customFormat="1" ht="11.25">
      <c r="B139" s="156"/>
      <c r="D139" s="150" t="s">
        <v>177</v>
      </c>
      <c r="E139" s="157" t="s">
        <v>19</v>
      </c>
      <c r="F139" s="158" t="s">
        <v>4100</v>
      </c>
      <c r="H139" s="159">
        <v>24.96</v>
      </c>
      <c r="I139" s="160"/>
      <c r="L139" s="156"/>
      <c r="M139" s="161"/>
      <c r="T139" s="162"/>
      <c r="AT139" s="157" t="s">
        <v>177</v>
      </c>
      <c r="AU139" s="157" t="s">
        <v>82</v>
      </c>
      <c r="AV139" s="13" t="s">
        <v>82</v>
      </c>
      <c r="AW139" s="13" t="s">
        <v>33</v>
      </c>
      <c r="AX139" s="13" t="s">
        <v>80</v>
      </c>
      <c r="AY139" s="157" t="s">
        <v>166</v>
      </c>
    </row>
    <row r="140" spans="2:65" s="1" customFormat="1" ht="66.75" customHeight="1">
      <c r="B140" s="33"/>
      <c r="C140" s="132" t="s">
        <v>263</v>
      </c>
      <c r="D140" s="132" t="s">
        <v>168</v>
      </c>
      <c r="E140" s="133" t="s">
        <v>2679</v>
      </c>
      <c r="F140" s="134" t="s">
        <v>2680</v>
      </c>
      <c r="G140" s="135" t="s">
        <v>197</v>
      </c>
      <c r="H140" s="136">
        <v>8.7219999999999995</v>
      </c>
      <c r="I140" s="137"/>
      <c r="J140" s="138">
        <f>ROUND(I140*H140,2)</f>
        <v>0</v>
      </c>
      <c r="K140" s="134" t="s">
        <v>172</v>
      </c>
      <c r="L140" s="33"/>
      <c r="M140" s="139" t="s">
        <v>19</v>
      </c>
      <c r="N140" s="140" t="s">
        <v>43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173</v>
      </c>
      <c r="AT140" s="143" t="s">
        <v>168</v>
      </c>
      <c r="AU140" s="143" t="s">
        <v>82</v>
      </c>
      <c r="AY140" s="18" t="s">
        <v>166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80</v>
      </c>
      <c r="BK140" s="144">
        <f>ROUND(I140*H140,2)</f>
        <v>0</v>
      </c>
      <c r="BL140" s="18" t="s">
        <v>173</v>
      </c>
      <c r="BM140" s="143" t="s">
        <v>4101</v>
      </c>
    </row>
    <row r="141" spans="2:65" s="1" customFormat="1" ht="11.25">
      <c r="B141" s="33"/>
      <c r="D141" s="145" t="s">
        <v>175</v>
      </c>
      <c r="F141" s="146" t="s">
        <v>2682</v>
      </c>
      <c r="I141" s="147"/>
      <c r="L141" s="33"/>
      <c r="M141" s="148"/>
      <c r="T141" s="54"/>
      <c r="AT141" s="18" t="s">
        <v>175</v>
      </c>
      <c r="AU141" s="18" t="s">
        <v>82</v>
      </c>
    </row>
    <row r="142" spans="2:65" s="12" customFormat="1" ht="11.25">
      <c r="B142" s="149"/>
      <c r="D142" s="150" t="s">
        <v>177</v>
      </c>
      <c r="E142" s="151" t="s">
        <v>19</v>
      </c>
      <c r="F142" s="152" t="s">
        <v>191</v>
      </c>
      <c r="H142" s="151" t="s">
        <v>19</v>
      </c>
      <c r="I142" s="153"/>
      <c r="L142" s="149"/>
      <c r="M142" s="154"/>
      <c r="T142" s="155"/>
      <c r="AT142" s="151" t="s">
        <v>177</v>
      </c>
      <c r="AU142" s="151" t="s">
        <v>82</v>
      </c>
      <c r="AV142" s="12" t="s">
        <v>80</v>
      </c>
      <c r="AW142" s="12" t="s">
        <v>33</v>
      </c>
      <c r="AX142" s="12" t="s">
        <v>72</v>
      </c>
      <c r="AY142" s="151" t="s">
        <v>166</v>
      </c>
    </row>
    <row r="143" spans="2:65" s="12" customFormat="1" ht="11.25">
      <c r="B143" s="149"/>
      <c r="D143" s="150" t="s">
        <v>177</v>
      </c>
      <c r="E143" s="151" t="s">
        <v>19</v>
      </c>
      <c r="F143" s="152" t="s">
        <v>4076</v>
      </c>
      <c r="H143" s="151" t="s">
        <v>19</v>
      </c>
      <c r="I143" s="153"/>
      <c r="L143" s="149"/>
      <c r="M143" s="154"/>
      <c r="T143" s="155"/>
      <c r="AT143" s="151" t="s">
        <v>177</v>
      </c>
      <c r="AU143" s="151" t="s">
        <v>82</v>
      </c>
      <c r="AV143" s="12" t="s">
        <v>80</v>
      </c>
      <c r="AW143" s="12" t="s">
        <v>33</v>
      </c>
      <c r="AX143" s="12" t="s">
        <v>72</v>
      </c>
      <c r="AY143" s="151" t="s">
        <v>166</v>
      </c>
    </row>
    <row r="144" spans="2:65" s="12" customFormat="1" ht="11.25">
      <c r="B144" s="149"/>
      <c r="D144" s="150" t="s">
        <v>177</v>
      </c>
      <c r="E144" s="151" t="s">
        <v>19</v>
      </c>
      <c r="F144" s="152" t="s">
        <v>4077</v>
      </c>
      <c r="H144" s="151" t="s">
        <v>19</v>
      </c>
      <c r="I144" s="153"/>
      <c r="L144" s="149"/>
      <c r="M144" s="154"/>
      <c r="T144" s="155"/>
      <c r="AT144" s="151" t="s">
        <v>177</v>
      </c>
      <c r="AU144" s="151" t="s">
        <v>82</v>
      </c>
      <c r="AV144" s="12" t="s">
        <v>80</v>
      </c>
      <c r="AW144" s="12" t="s">
        <v>33</v>
      </c>
      <c r="AX144" s="12" t="s">
        <v>72</v>
      </c>
      <c r="AY144" s="151" t="s">
        <v>166</v>
      </c>
    </row>
    <row r="145" spans="2:65" s="13" customFormat="1" ht="11.25">
      <c r="B145" s="156"/>
      <c r="D145" s="150" t="s">
        <v>177</v>
      </c>
      <c r="E145" s="157" t="s">
        <v>19</v>
      </c>
      <c r="F145" s="158" t="s">
        <v>2710</v>
      </c>
      <c r="H145" s="159">
        <v>9.36</v>
      </c>
      <c r="I145" s="160"/>
      <c r="L145" s="156"/>
      <c r="M145" s="161"/>
      <c r="T145" s="162"/>
      <c r="AT145" s="157" t="s">
        <v>177</v>
      </c>
      <c r="AU145" s="157" t="s">
        <v>82</v>
      </c>
      <c r="AV145" s="13" t="s">
        <v>82</v>
      </c>
      <c r="AW145" s="13" t="s">
        <v>33</v>
      </c>
      <c r="AX145" s="13" t="s">
        <v>72</v>
      </c>
      <c r="AY145" s="157" t="s">
        <v>166</v>
      </c>
    </row>
    <row r="146" spans="2:65" s="12" customFormat="1" ht="11.25">
      <c r="B146" s="149"/>
      <c r="D146" s="150" t="s">
        <v>177</v>
      </c>
      <c r="E146" s="151" t="s">
        <v>19</v>
      </c>
      <c r="F146" s="152" t="s">
        <v>3949</v>
      </c>
      <c r="H146" s="151" t="s">
        <v>19</v>
      </c>
      <c r="I146" s="153"/>
      <c r="L146" s="149"/>
      <c r="M146" s="154"/>
      <c r="T146" s="155"/>
      <c r="AT146" s="151" t="s">
        <v>177</v>
      </c>
      <c r="AU146" s="151" t="s">
        <v>82</v>
      </c>
      <c r="AV146" s="12" t="s">
        <v>80</v>
      </c>
      <c r="AW146" s="12" t="s">
        <v>33</v>
      </c>
      <c r="AX146" s="12" t="s">
        <v>72</v>
      </c>
      <c r="AY146" s="151" t="s">
        <v>166</v>
      </c>
    </row>
    <row r="147" spans="2:65" s="13" customFormat="1" ht="11.25">
      <c r="B147" s="156"/>
      <c r="D147" s="150" t="s">
        <v>177</v>
      </c>
      <c r="E147" s="157" t="s">
        <v>19</v>
      </c>
      <c r="F147" s="158" t="s">
        <v>4102</v>
      </c>
      <c r="H147" s="159">
        <v>-0.63800000000000001</v>
      </c>
      <c r="I147" s="160"/>
      <c r="L147" s="156"/>
      <c r="M147" s="161"/>
      <c r="T147" s="162"/>
      <c r="AT147" s="157" t="s">
        <v>177</v>
      </c>
      <c r="AU147" s="157" t="s">
        <v>82</v>
      </c>
      <c r="AV147" s="13" t="s">
        <v>82</v>
      </c>
      <c r="AW147" s="13" t="s">
        <v>33</v>
      </c>
      <c r="AX147" s="13" t="s">
        <v>72</v>
      </c>
      <c r="AY147" s="157" t="s">
        <v>166</v>
      </c>
    </row>
    <row r="148" spans="2:65" s="14" customFormat="1" ht="11.25">
      <c r="B148" s="163"/>
      <c r="D148" s="150" t="s">
        <v>177</v>
      </c>
      <c r="E148" s="164" t="s">
        <v>19</v>
      </c>
      <c r="F148" s="165" t="s">
        <v>206</v>
      </c>
      <c r="H148" s="166">
        <v>8.7219999999999995</v>
      </c>
      <c r="I148" s="167"/>
      <c r="L148" s="163"/>
      <c r="M148" s="168"/>
      <c r="T148" s="169"/>
      <c r="AT148" s="164" t="s">
        <v>177</v>
      </c>
      <c r="AU148" s="164" t="s">
        <v>82</v>
      </c>
      <c r="AV148" s="14" t="s">
        <v>173</v>
      </c>
      <c r="AW148" s="14" t="s">
        <v>33</v>
      </c>
      <c r="AX148" s="14" t="s">
        <v>80</v>
      </c>
      <c r="AY148" s="164" t="s">
        <v>166</v>
      </c>
    </row>
    <row r="149" spans="2:65" s="1" customFormat="1" ht="16.5" customHeight="1">
      <c r="B149" s="33"/>
      <c r="C149" s="170" t="s">
        <v>270</v>
      </c>
      <c r="D149" s="170" t="s">
        <v>277</v>
      </c>
      <c r="E149" s="171" t="s">
        <v>2716</v>
      </c>
      <c r="F149" s="172" t="s">
        <v>2717</v>
      </c>
      <c r="G149" s="173" t="s">
        <v>341</v>
      </c>
      <c r="H149" s="174">
        <v>17.443999999999999</v>
      </c>
      <c r="I149" s="175"/>
      <c r="J149" s="176">
        <f>ROUND(I149*H149,2)</f>
        <v>0</v>
      </c>
      <c r="K149" s="172" t="s">
        <v>172</v>
      </c>
      <c r="L149" s="177"/>
      <c r="M149" s="178" t="s">
        <v>19</v>
      </c>
      <c r="N149" s="179" t="s">
        <v>43</v>
      </c>
      <c r="P149" s="141">
        <f>O149*H149</f>
        <v>0</v>
      </c>
      <c r="Q149" s="141">
        <v>1</v>
      </c>
      <c r="R149" s="141">
        <f>Q149*H149</f>
        <v>17.443999999999999</v>
      </c>
      <c r="S149" s="141">
        <v>0</v>
      </c>
      <c r="T149" s="142">
        <f>S149*H149</f>
        <v>0</v>
      </c>
      <c r="AR149" s="143" t="s">
        <v>233</v>
      </c>
      <c r="AT149" s="143" t="s">
        <v>277</v>
      </c>
      <c r="AU149" s="143" t="s">
        <v>82</v>
      </c>
      <c r="AY149" s="18" t="s">
        <v>166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80</v>
      </c>
      <c r="BK149" s="144">
        <f>ROUND(I149*H149,2)</f>
        <v>0</v>
      </c>
      <c r="BL149" s="18" t="s">
        <v>173</v>
      </c>
      <c r="BM149" s="143" t="s">
        <v>4103</v>
      </c>
    </row>
    <row r="150" spans="2:65" s="13" customFormat="1" ht="11.25">
      <c r="B150" s="156"/>
      <c r="D150" s="150" t="s">
        <v>177</v>
      </c>
      <c r="F150" s="158" t="s">
        <v>4104</v>
      </c>
      <c r="H150" s="159">
        <v>17.443999999999999</v>
      </c>
      <c r="I150" s="160"/>
      <c r="L150" s="156"/>
      <c r="M150" s="161"/>
      <c r="T150" s="162"/>
      <c r="AT150" s="157" t="s">
        <v>177</v>
      </c>
      <c r="AU150" s="157" t="s">
        <v>82</v>
      </c>
      <c r="AV150" s="13" t="s">
        <v>82</v>
      </c>
      <c r="AW150" s="13" t="s">
        <v>4</v>
      </c>
      <c r="AX150" s="13" t="s">
        <v>80</v>
      </c>
      <c r="AY150" s="157" t="s">
        <v>166</v>
      </c>
    </row>
    <row r="151" spans="2:65" s="1" customFormat="1" ht="37.9" customHeight="1">
      <c r="B151" s="33"/>
      <c r="C151" s="132" t="s">
        <v>276</v>
      </c>
      <c r="D151" s="132" t="s">
        <v>168</v>
      </c>
      <c r="E151" s="133" t="s">
        <v>4105</v>
      </c>
      <c r="F151" s="134" t="s">
        <v>4106</v>
      </c>
      <c r="G151" s="135" t="s">
        <v>188</v>
      </c>
      <c r="H151" s="136">
        <v>15.6</v>
      </c>
      <c r="I151" s="137"/>
      <c r="J151" s="138">
        <f>ROUND(I151*H151,2)</f>
        <v>0</v>
      </c>
      <c r="K151" s="134" t="s">
        <v>172</v>
      </c>
      <c r="L151" s="33"/>
      <c r="M151" s="139" t="s">
        <v>19</v>
      </c>
      <c r="N151" s="140" t="s">
        <v>43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173</v>
      </c>
      <c r="AT151" s="143" t="s">
        <v>168</v>
      </c>
      <c r="AU151" s="143" t="s">
        <v>82</v>
      </c>
      <c r="AY151" s="18" t="s">
        <v>166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8" t="s">
        <v>80</v>
      </c>
      <c r="BK151" s="144">
        <f>ROUND(I151*H151,2)</f>
        <v>0</v>
      </c>
      <c r="BL151" s="18" t="s">
        <v>173</v>
      </c>
      <c r="BM151" s="143" t="s">
        <v>4107</v>
      </c>
    </row>
    <row r="152" spans="2:65" s="1" customFormat="1" ht="11.25">
      <c r="B152" s="33"/>
      <c r="D152" s="145" t="s">
        <v>175</v>
      </c>
      <c r="F152" s="146" t="s">
        <v>4108</v>
      </c>
      <c r="I152" s="147"/>
      <c r="L152" s="33"/>
      <c r="M152" s="148"/>
      <c r="T152" s="54"/>
      <c r="AT152" s="18" t="s">
        <v>175</v>
      </c>
      <c r="AU152" s="18" t="s">
        <v>82</v>
      </c>
    </row>
    <row r="153" spans="2:65" s="1" customFormat="1" ht="24.2" customHeight="1">
      <c r="B153" s="33"/>
      <c r="C153" s="132" t="s">
        <v>283</v>
      </c>
      <c r="D153" s="132" t="s">
        <v>168</v>
      </c>
      <c r="E153" s="133" t="s">
        <v>436</v>
      </c>
      <c r="F153" s="134" t="s">
        <v>437</v>
      </c>
      <c r="G153" s="135" t="s">
        <v>341</v>
      </c>
      <c r="H153" s="136">
        <v>67.391999999999996</v>
      </c>
      <c r="I153" s="137"/>
      <c r="J153" s="138">
        <f>ROUND(I153*H153,2)</f>
        <v>0</v>
      </c>
      <c r="K153" s="134" t="s">
        <v>19</v>
      </c>
      <c r="L153" s="33"/>
      <c r="M153" s="139" t="s">
        <v>19</v>
      </c>
      <c r="N153" s="140" t="s">
        <v>43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173</v>
      </c>
      <c r="AT153" s="143" t="s">
        <v>168</v>
      </c>
      <c r="AU153" s="143" t="s">
        <v>82</v>
      </c>
      <c r="AY153" s="18" t="s">
        <v>166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80</v>
      </c>
      <c r="BK153" s="144">
        <f>ROUND(I153*H153,2)</f>
        <v>0</v>
      </c>
      <c r="BL153" s="18" t="s">
        <v>173</v>
      </c>
      <c r="BM153" s="143" t="s">
        <v>4109</v>
      </c>
    </row>
    <row r="154" spans="2:65" s="12" customFormat="1" ht="11.25">
      <c r="B154" s="149"/>
      <c r="D154" s="150" t="s">
        <v>177</v>
      </c>
      <c r="E154" s="151" t="s">
        <v>19</v>
      </c>
      <c r="F154" s="152" t="s">
        <v>3665</v>
      </c>
      <c r="H154" s="151" t="s">
        <v>19</v>
      </c>
      <c r="I154" s="153"/>
      <c r="L154" s="149"/>
      <c r="M154" s="154"/>
      <c r="T154" s="155"/>
      <c r="AT154" s="151" t="s">
        <v>177</v>
      </c>
      <c r="AU154" s="151" t="s">
        <v>82</v>
      </c>
      <c r="AV154" s="12" t="s">
        <v>80</v>
      </c>
      <c r="AW154" s="12" t="s">
        <v>33</v>
      </c>
      <c r="AX154" s="12" t="s">
        <v>72</v>
      </c>
      <c r="AY154" s="151" t="s">
        <v>166</v>
      </c>
    </row>
    <row r="155" spans="2:65" s="12" customFormat="1" ht="11.25">
      <c r="B155" s="149"/>
      <c r="D155" s="150" t="s">
        <v>177</v>
      </c>
      <c r="E155" s="151" t="s">
        <v>19</v>
      </c>
      <c r="F155" s="152" t="s">
        <v>2726</v>
      </c>
      <c r="H155" s="151" t="s">
        <v>19</v>
      </c>
      <c r="I155" s="153"/>
      <c r="L155" s="149"/>
      <c r="M155" s="154"/>
      <c r="T155" s="155"/>
      <c r="AT155" s="151" t="s">
        <v>177</v>
      </c>
      <c r="AU155" s="151" t="s">
        <v>82</v>
      </c>
      <c r="AV155" s="12" t="s">
        <v>80</v>
      </c>
      <c r="AW155" s="12" t="s">
        <v>33</v>
      </c>
      <c r="AX155" s="12" t="s">
        <v>72</v>
      </c>
      <c r="AY155" s="151" t="s">
        <v>166</v>
      </c>
    </row>
    <row r="156" spans="2:65" s="12" customFormat="1" ht="11.25">
      <c r="B156" s="149"/>
      <c r="D156" s="150" t="s">
        <v>177</v>
      </c>
      <c r="E156" s="151" t="s">
        <v>19</v>
      </c>
      <c r="F156" s="152" t="s">
        <v>440</v>
      </c>
      <c r="H156" s="151" t="s">
        <v>19</v>
      </c>
      <c r="I156" s="153"/>
      <c r="L156" s="149"/>
      <c r="M156" s="154"/>
      <c r="T156" s="155"/>
      <c r="AT156" s="151" t="s">
        <v>177</v>
      </c>
      <c r="AU156" s="151" t="s">
        <v>82</v>
      </c>
      <c r="AV156" s="12" t="s">
        <v>80</v>
      </c>
      <c r="AW156" s="12" t="s">
        <v>33</v>
      </c>
      <c r="AX156" s="12" t="s">
        <v>72</v>
      </c>
      <c r="AY156" s="151" t="s">
        <v>166</v>
      </c>
    </row>
    <row r="157" spans="2:65" s="13" customFormat="1" ht="11.25">
      <c r="B157" s="156"/>
      <c r="D157" s="150" t="s">
        <v>177</v>
      </c>
      <c r="E157" s="157" t="s">
        <v>19</v>
      </c>
      <c r="F157" s="158" t="s">
        <v>4110</v>
      </c>
      <c r="H157" s="159">
        <v>24.96</v>
      </c>
      <c r="I157" s="160"/>
      <c r="L157" s="156"/>
      <c r="M157" s="161"/>
      <c r="T157" s="162"/>
      <c r="AT157" s="157" t="s">
        <v>177</v>
      </c>
      <c r="AU157" s="157" t="s">
        <v>82</v>
      </c>
      <c r="AV157" s="13" t="s">
        <v>82</v>
      </c>
      <c r="AW157" s="13" t="s">
        <v>33</v>
      </c>
      <c r="AX157" s="13" t="s">
        <v>72</v>
      </c>
      <c r="AY157" s="157" t="s">
        <v>166</v>
      </c>
    </row>
    <row r="158" spans="2:65" s="14" customFormat="1" ht="11.25">
      <c r="B158" s="163"/>
      <c r="D158" s="150" t="s">
        <v>177</v>
      </c>
      <c r="E158" s="164" t="s">
        <v>19</v>
      </c>
      <c r="F158" s="165" t="s">
        <v>206</v>
      </c>
      <c r="H158" s="166">
        <v>24.96</v>
      </c>
      <c r="I158" s="167"/>
      <c r="L158" s="163"/>
      <c r="M158" s="168"/>
      <c r="T158" s="169"/>
      <c r="AT158" s="164" t="s">
        <v>177</v>
      </c>
      <c r="AU158" s="164" t="s">
        <v>82</v>
      </c>
      <c r="AV158" s="14" t="s">
        <v>173</v>
      </c>
      <c r="AW158" s="14" t="s">
        <v>33</v>
      </c>
      <c r="AX158" s="14" t="s">
        <v>80</v>
      </c>
      <c r="AY158" s="164" t="s">
        <v>166</v>
      </c>
    </row>
    <row r="159" spans="2:65" s="13" customFormat="1" ht="11.25">
      <c r="B159" s="156"/>
      <c r="D159" s="150" t="s">
        <v>177</v>
      </c>
      <c r="F159" s="158" t="s">
        <v>4111</v>
      </c>
      <c r="H159" s="159">
        <v>67.391999999999996</v>
      </c>
      <c r="I159" s="160"/>
      <c r="L159" s="156"/>
      <c r="M159" s="161"/>
      <c r="T159" s="162"/>
      <c r="AT159" s="157" t="s">
        <v>177</v>
      </c>
      <c r="AU159" s="157" t="s">
        <v>82</v>
      </c>
      <c r="AV159" s="13" t="s">
        <v>82</v>
      </c>
      <c r="AW159" s="13" t="s">
        <v>4</v>
      </c>
      <c r="AX159" s="13" t="s">
        <v>80</v>
      </c>
      <c r="AY159" s="157" t="s">
        <v>166</v>
      </c>
    </row>
    <row r="160" spans="2:65" s="11" customFormat="1" ht="22.9" customHeight="1">
      <c r="B160" s="120"/>
      <c r="D160" s="121" t="s">
        <v>71</v>
      </c>
      <c r="E160" s="130" t="s">
        <v>173</v>
      </c>
      <c r="F160" s="130" t="s">
        <v>738</v>
      </c>
      <c r="I160" s="123"/>
      <c r="J160" s="131">
        <f>BK160</f>
        <v>0</v>
      </c>
      <c r="L160" s="120"/>
      <c r="M160" s="125"/>
      <c r="P160" s="126">
        <f>SUM(P161:P166)</f>
        <v>0</v>
      </c>
      <c r="R160" s="126">
        <f>SUM(R161:R166)</f>
        <v>0</v>
      </c>
      <c r="T160" s="127">
        <f>SUM(T161:T166)</f>
        <v>0</v>
      </c>
      <c r="AR160" s="121" t="s">
        <v>80</v>
      </c>
      <c r="AT160" s="128" t="s">
        <v>71</v>
      </c>
      <c r="AU160" s="128" t="s">
        <v>80</v>
      </c>
      <c r="AY160" s="121" t="s">
        <v>166</v>
      </c>
      <c r="BK160" s="129">
        <f>SUM(BK161:BK166)</f>
        <v>0</v>
      </c>
    </row>
    <row r="161" spans="2:65" s="1" customFormat="1" ht="33" customHeight="1">
      <c r="B161" s="33"/>
      <c r="C161" s="132" t="s">
        <v>289</v>
      </c>
      <c r="D161" s="132" t="s">
        <v>168</v>
      </c>
      <c r="E161" s="133" t="s">
        <v>2814</v>
      </c>
      <c r="F161" s="134" t="s">
        <v>2815</v>
      </c>
      <c r="G161" s="135" t="s">
        <v>197</v>
      </c>
      <c r="H161" s="136">
        <v>1.56</v>
      </c>
      <c r="I161" s="137"/>
      <c r="J161" s="138">
        <f>ROUND(I161*H161,2)</f>
        <v>0</v>
      </c>
      <c r="K161" s="134" t="s">
        <v>172</v>
      </c>
      <c r="L161" s="33"/>
      <c r="M161" s="139" t="s">
        <v>19</v>
      </c>
      <c r="N161" s="140" t="s">
        <v>43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173</v>
      </c>
      <c r="AT161" s="143" t="s">
        <v>168</v>
      </c>
      <c r="AU161" s="143" t="s">
        <v>82</v>
      </c>
      <c r="AY161" s="18" t="s">
        <v>166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80</v>
      </c>
      <c r="BK161" s="144">
        <f>ROUND(I161*H161,2)</f>
        <v>0</v>
      </c>
      <c r="BL161" s="18" t="s">
        <v>173</v>
      </c>
      <c r="BM161" s="143" t="s">
        <v>4112</v>
      </c>
    </row>
    <row r="162" spans="2:65" s="1" customFormat="1" ht="11.25">
      <c r="B162" s="33"/>
      <c r="D162" s="145" t="s">
        <v>175</v>
      </c>
      <c r="F162" s="146" t="s">
        <v>2817</v>
      </c>
      <c r="I162" s="147"/>
      <c r="L162" s="33"/>
      <c r="M162" s="148"/>
      <c r="T162" s="54"/>
      <c r="AT162" s="18" t="s">
        <v>175</v>
      </c>
      <c r="AU162" s="18" t="s">
        <v>82</v>
      </c>
    </row>
    <row r="163" spans="2:65" s="12" customFormat="1" ht="11.25">
      <c r="B163" s="149"/>
      <c r="D163" s="150" t="s">
        <v>177</v>
      </c>
      <c r="E163" s="151" t="s">
        <v>19</v>
      </c>
      <c r="F163" s="152" t="s">
        <v>191</v>
      </c>
      <c r="H163" s="151" t="s">
        <v>19</v>
      </c>
      <c r="I163" s="153"/>
      <c r="L163" s="149"/>
      <c r="M163" s="154"/>
      <c r="T163" s="155"/>
      <c r="AT163" s="151" t="s">
        <v>177</v>
      </c>
      <c r="AU163" s="151" t="s">
        <v>82</v>
      </c>
      <c r="AV163" s="12" t="s">
        <v>80</v>
      </c>
      <c r="AW163" s="12" t="s">
        <v>33</v>
      </c>
      <c r="AX163" s="12" t="s">
        <v>72</v>
      </c>
      <c r="AY163" s="151" t="s">
        <v>166</v>
      </c>
    </row>
    <row r="164" spans="2:65" s="12" customFormat="1" ht="11.25">
      <c r="B164" s="149"/>
      <c r="D164" s="150" t="s">
        <v>177</v>
      </c>
      <c r="E164" s="151" t="s">
        <v>19</v>
      </c>
      <c r="F164" s="152" t="s">
        <v>4076</v>
      </c>
      <c r="H164" s="151" t="s">
        <v>19</v>
      </c>
      <c r="I164" s="153"/>
      <c r="L164" s="149"/>
      <c r="M164" s="154"/>
      <c r="T164" s="155"/>
      <c r="AT164" s="151" t="s">
        <v>177</v>
      </c>
      <c r="AU164" s="151" t="s">
        <v>82</v>
      </c>
      <c r="AV164" s="12" t="s">
        <v>80</v>
      </c>
      <c r="AW164" s="12" t="s">
        <v>33</v>
      </c>
      <c r="AX164" s="12" t="s">
        <v>72</v>
      </c>
      <c r="AY164" s="151" t="s">
        <v>166</v>
      </c>
    </row>
    <row r="165" spans="2:65" s="12" customFormat="1" ht="11.25">
      <c r="B165" s="149"/>
      <c r="D165" s="150" t="s">
        <v>177</v>
      </c>
      <c r="E165" s="151" t="s">
        <v>19</v>
      </c>
      <c r="F165" s="152" t="s">
        <v>4077</v>
      </c>
      <c r="H165" s="151" t="s">
        <v>19</v>
      </c>
      <c r="I165" s="153"/>
      <c r="L165" s="149"/>
      <c r="M165" s="154"/>
      <c r="T165" s="155"/>
      <c r="AT165" s="151" t="s">
        <v>177</v>
      </c>
      <c r="AU165" s="151" t="s">
        <v>82</v>
      </c>
      <c r="AV165" s="12" t="s">
        <v>80</v>
      </c>
      <c r="AW165" s="12" t="s">
        <v>33</v>
      </c>
      <c r="AX165" s="12" t="s">
        <v>72</v>
      </c>
      <c r="AY165" s="151" t="s">
        <v>166</v>
      </c>
    </row>
    <row r="166" spans="2:65" s="13" customFormat="1" ht="11.25">
      <c r="B166" s="156"/>
      <c r="D166" s="150" t="s">
        <v>177</v>
      </c>
      <c r="E166" s="157" t="s">
        <v>19</v>
      </c>
      <c r="F166" s="158" t="s">
        <v>2835</v>
      </c>
      <c r="H166" s="159">
        <v>1.56</v>
      </c>
      <c r="I166" s="160"/>
      <c r="L166" s="156"/>
      <c r="M166" s="161"/>
      <c r="T166" s="162"/>
      <c r="AT166" s="157" t="s">
        <v>177</v>
      </c>
      <c r="AU166" s="157" t="s">
        <v>82</v>
      </c>
      <c r="AV166" s="13" t="s">
        <v>82</v>
      </c>
      <c r="AW166" s="13" t="s">
        <v>33</v>
      </c>
      <c r="AX166" s="13" t="s">
        <v>80</v>
      </c>
      <c r="AY166" s="157" t="s">
        <v>166</v>
      </c>
    </row>
    <row r="167" spans="2:65" s="11" customFormat="1" ht="22.9" customHeight="1">
      <c r="B167" s="120"/>
      <c r="D167" s="121" t="s">
        <v>71</v>
      </c>
      <c r="E167" s="130" t="s">
        <v>233</v>
      </c>
      <c r="F167" s="130" t="s">
        <v>1169</v>
      </c>
      <c r="I167" s="123"/>
      <c r="J167" s="131">
        <f>BK167</f>
        <v>0</v>
      </c>
      <c r="L167" s="120"/>
      <c r="M167" s="125"/>
      <c r="P167" s="126">
        <f>SUM(P168:P197)</f>
        <v>0</v>
      </c>
      <c r="R167" s="126">
        <f>SUM(R168:R197)</f>
        <v>1.5732602</v>
      </c>
      <c r="T167" s="127">
        <f>SUM(T168:T197)</f>
        <v>0</v>
      </c>
      <c r="AR167" s="121" t="s">
        <v>80</v>
      </c>
      <c r="AT167" s="128" t="s">
        <v>71</v>
      </c>
      <c r="AU167" s="128" t="s">
        <v>80</v>
      </c>
      <c r="AY167" s="121" t="s">
        <v>166</v>
      </c>
      <c r="BK167" s="129">
        <f>SUM(BK168:BK197)</f>
        <v>0</v>
      </c>
    </row>
    <row r="168" spans="2:65" s="1" customFormat="1" ht="33" customHeight="1">
      <c r="B168" s="33"/>
      <c r="C168" s="132" t="s">
        <v>294</v>
      </c>
      <c r="D168" s="132" t="s">
        <v>168</v>
      </c>
      <c r="E168" s="133" t="s">
        <v>2947</v>
      </c>
      <c r="F168" s="134" t="s">
        <v>2948</v>
      </c>
      <c r="G168" s="135" t="s">
        <v>458</v>
      </c>
      <c r="H168" s="136">
        <v>13</v>
      </c>
      <c r="I168" s="137"/>
      <c r="J168" s="138">
        <f>ROUND(I168*H168,2)</f>
        <v>0</v>
      </c>
      <c r="K168" s="134" t="s">
        <v>172</v>
      </c>
      <c r="L168" s="33"/>
      <c r="M168" s="139" t="s">
        <v>19</v>
      </c>
      <c r="N168" s="140" t="s">
        <v>43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173</v>
      </c>
      <c r="AT168" s="143" t="s">
        <v>168</v>
      </c>
      <c r="AU168" s="143" t="s">
        <v>82</v>
      </c>
      <c r="AY168" s="18" t="s">
        <v>166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8" t="s">
        <v>80</v>
      </c>
      <c r="BK168" s="144">
        <f>ROUND(I168*H168,2)</f>
        <v>0</v>
      </c>
      <c r="BL168" s="18" t="s">
        <v>173</v>
      </c>
      <c r="BM168" s="143" t="s">
        <v>4113</v>
      </c>
    </row>
    <row r="169" spans="2:65" s="1" customFormat="1" ht="11.25">
      <c r="B169" s="33"/>
      <c r="D169" s="145" t="s">
        <v>175</v>
      </c>
      <c r="F169" s="146" t="s">
        <v>2950</v>
      </c>
      <c r="I169" s="147"/>
      <c r="L169" s="33"/>
      <c r="M169" s="148"/>
      <c r="T169" s="54"/>
      <c r="AT169" s="18" t="s">
        <v>175</v>
      </c>
      <c r="AU169" s="18" t="s">
        <v>82</v>
      </c>
    </row>
    <row r="170" spans="2:65" s="12" customFormat="1" ht="11.25">
      <c r="B170" s="149"/>
      <c r="D170" s="150" t="s">
        <v>177</v>
      </c>
      <c r="E170" s="151" t="s">
        <v>19</v>
      </c>
      <c r="F170" s="152" t="s">
        <v>4114</v>
      </c>
      <c r="H170" s="151" t="s">
        <v>19</v>
      </c>
      <c r="I170" s="153"/>
      <c r="L170" s="149"/>
      <c r="M170" s="154"/>
      <c r="T170" s="155"/>
      <c r="AT170" s="151" t="s">
        <v>177</v>
      </c>
      <c r="AU170" s="151" t="s">
        <v>82</v>
      </c>
      <c r="AV170" s="12" t="s">
        <v>80</v>
      </c>
      <c r="AW170" s="12" t="s">
        <v>33</v>
      </c>
      <c r="AX170" s="12" t="s">
        <v>72</v>
      </c>
      <c r="AY170" s="151" t="s">
        <v>166</v>
      </c>
    </row>
    <row r="171" spans="2:65" s="13" customFormat="1" ht="11.25">
      <c r="B171" s="156"/>
      <c r="D171" s="150" t="s">
        <v>177</v>
      </c>
      <c r="E171" s="157" t="s">
        <v>19</v>
      </c>
      <c r="F171" s="158" t="s">
        <v>4115</v>
      </c>
      <c r="H171" s="159">
        <v>13</v>
      </c>
      <c r="I171" s="160"/>
      <c r="L171" s="156"/>
      <c r="M171" s="161"/>
      <c r="T171" s="162"/>
      <c r="AT171" s="157" t="s">
        <v>177</v>
      </c>
      <c r="AU171" s="157" t="s">
        <v>82</v>
      </c>
      <c r="AV171" s="13" t="s">
        <v>82</v>
      </c>
      <c r="AW171" s="13" t="s">
        <v>33</v>
      </c>
      <c r="AX171" s="13" t="s">
        <v>80</v>
      </c>
      <c r="AY171" s="157" t="s">
        <v>166</v>
      </c>
    </row>
    <row r="172" spans="2:65" s="1" customFormat="1" ht="24.2" customHeight="1">
      <c r="B172" s="33"/>
      <c r="C172" s="170" t="s">
        <v>299</v>
      </c>
      <c r="D172" s="170" t="s">
        <v>277</v>
      </c>
      <c r="E172" s="171" t="s">
        <v>2952</v>
      </c>
      <c r="F172" s="172" t="s">
        <v>2953</v>
      </c>
      <c r="G172" s="173" t="s">
        <v>458</v>
      </c>
      <c r="H172" s="174">
        <v>13.13</v>
      </c>
      <c r="I172" s="175"/>
      <c r="J172" s="176">
        <f>ROUND(I172*H172,2)</f>
        <v>0</v>
      </c>
      <c r="K172" s="172" t="s">
        <v>172</v>
      </c>
      <c r="L172" s="177"/>
      <c r="M172" s="178" t="s">
        <v>19</v>
      </c>
      <c r="N172" s="179" t="s">
        <v>43</v>
      </c>
      <c r="P172" s="141">
        <f>O172*H172</f>
        <v>0</v>
      </c>
      <c r="Q172" s="141">
        <v>4.4540000000000003E-2</v>
      </c>
      <c r="R172" s="141">
        <f>Q172*H172</f>
        <v>0.58481020000000006</v>
      </c>
      <c r="S172" s="141">
        <v>0</v>
      </c>
      <c r="T172" s="142">
        <f>S172*H172</f>
        <v>0</v>
      </c>
      <c r="AR172" s="143" t="s">
        <v>233</v>
      </c>
      <c r="AT172" s="143" t="s">
        <v>277</v>
      </c>
      <c r="AU172" s="143" t="s">
        <v>82</v>
      </c>
      <c r="AY172" s="18" t="s">
        <v>166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80</v>
      </c>
      <c r="BK172" s="144">
        <f>ROUND(I172*H172,2)</f>
        <v>0</v>
      </c>
      <c r="BL172" s="18" t="s">
        <v>173</v>
      </c>
      <c r="BM172" s="143" t="s">
        <v>4116</v>
      </c>
    </row>
    <row r="173" spans="2:65" s="13" customFormat="1" ht="11.25">
      <c r="B173" s="156"/>
      <c r="D173" s="150" t="s">
        <v>177</v>
      </c>
      <c r="F173" s="158" t="s">
        <v>4117</v>
      </c>
      <c r="H173" s="159">
        <v>13.13</v>
      </c>
      <c r="I173" s="160"/>
      <c r="L173" s="156"/>
      <c r="M173" s="161"/>
      <c r="T173" s="162"/>
      <c r="AT173" s="157" t="s">
        <v>177</v>
      </c>
      <c r="AU173" s="157" t="s">
        <v>82</v>
      </c>
      <c r="AV173" s="13" t="s">
        <v>82</v>
      </c>
      <c r="AW173" s="13" t="s">
        <v>4</v>
      </c>
      <c r="AX173" s="13" t="s">
        <v>80</v>
      </c>
      <c r="AY173" s="157" t="s">
        <v>166</v>
      </c>
    </row>
    <row r="174" spans="2:65" s="1" customFormat="1" ht="16.5" customHeight="1">
      <c r="B174" s="33"/>
      <c r="C174" s="170" t="s">
        <v>304</v>
      </c>
      <c r="D174" s="170" t="s">
        <v>277</v>
      </c>
      <c r="E174" s="171" t="s">
        <v>2956</v>
      </c>
      <c r="F174" s="172" t="s">
        <v>2957</v>
      </c>
      <c r="G174" s="173" t="s">
        <v>307</v>
      </c>
      <c r="H174" s="174">
        <v>2</v>
      </c>
      <c r="I174" s="175"/>
      <c r="J174" s="176">
        <f>ROUND(I174*H174,2)</f>
        <v>0</v>
      </c>
      <c r="K174" s="172" t="s">
        <v>19</v>
      </c>
      <c r="L174" s="177"/>
      <c r="M174" s="178" t="s">
        <v>19</v>
      </c>
      <c r="N174" s="179" t="s">
        <v>43</v>
      </c>
      <c r="P174" s="141">
        <f>O174*H174</f>
        <v>0</v>
      </c>
      <c r="Q174" s="141">
        <v>4.0000000000000002E-4</v>
      </c>
      <c r="R174" s="141">
        <f>Q174*H174</f>
        <v>8.0000000000000004E-4</v>
      </c>
      <c r="S174" s="141">
        <v>0</v>
      </c>
      <c r="T174" s="142">
        <f>S174*H174</f>
        <v>0</v>
      </c>
      <c r="AR174" s="143" t="s">
        <v>233</v>
      </c>
      <c r="AT174" s="143" t="s">
        <v>277</v>
      </c>
      <c r="AU174" s="143" t="s">
        <v>82</v>
      </c>
      <c r="AY174" s="18" t="s">
        <v>166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8" t="s">
        <v>80</v>
      </c>
      <c r="BK174" s="144">
        <f>ROUND(I174*H174,2)</f>
        <v>0</v>
      </c>
      <c r="BL174" s="18" t="s">
        <v>173</v>
      </c>
      <c r="BM174" s="143" t="s">
        <v>4118</v>
      </c>
    </row>
    <row r="175" spans="2:65" s="1" customFormat="1" ht="49.15" customHeight="1">
      <c r="B175" s="33"/>
      <c r="C175" s="132" t="s">
        <v>7</v>
      </c>
      <c r="D175" s="132" t="s">
        <v>168</v>
      </c>
      <c r="E175" s="133" t="s">
        <v>3012</v>
      </c>
      <c r="F175" s="134" t="s">
        <v>3013</v>
      </c>
      <c r="G175" s="135" t="s">
        <v>307</v>
      </c>
      <c r="H175" s="136">
        <v>1</v>
      </c>
      <c r="I175" s="137"/>
      <c r="J175" s="138">
        <f>ROUND(I175*H175,2)</f>
        <v>0</v>
      </c>
      <c r="K175" s="134" t="s">
        <v>172</v>
      </c>
      <c r="L175" s="33"/>
      <c r="M175" s="139" t="s">
        <v>19</v>
      </c>
      <c r="N175" s="140" t="s">
        <v>43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173</v>
      </c>
      <c r="AT175" s="143" t="s">
        <v>168</v>
      </c>
      <c r="AU175" s="143" t="s">
        <v>82</v>
      </c>
      <c r="AY175" s="18" t="s">
        <v>166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8" t="s">
        <v>80</v>
      </c>
      <c r="BK175" s="144">
        <f>ROUND(I175*H175,2)</f>
        <v>0</v>
      </c>
      <c r="BL175" s="18" t="s">
        <v>173</v>
      </c>
      <c r="BM175" s="143" t="s">
        <v>4119</v>
      </c>
    </row>
    <row r="176" spans="2:65" s="1" customFormat="1" ht="11.25">
      <c r="B176" s="33"/>
      <c r="D176" s="145" t="s">
        <v>175</v>
      </c>
      <c r="F176" s="146" t="s">
        <v>3015</v>
      </c>
      <c r="I176" s="147"/>
      <c r="L176" s="33"/>
      <c r="M176" s="148"/>
      <c r="T176" s="54"/>
      <c r="AT176" s="18" t="s">
        <v>175</v>
      </c>
      <c r="AU176" s="18" t="s">
        <v>82</v>
      </c>
    </row>
    <row r="177" spans="2:65" s="1" customFormat="1" ht="33" customHeight="1">
      <c r="B177" s="33"/>
      <c r="C177" s="170" t="s">
        <v>316</v>
      </c>
      <c r="D177" s="170" t="s">
        <v>277</v>
      </c>
      <c r="E177" s="171" t="s">
        <v>3016</v>
      </c>
      <c r="F177" s="172" t="s">
        <v>3017</v>
      </c>
      <c r="G177" s="173" t="s">
        <v>307</v>
      </c>
      <c r="H177" s="174">
        <v>1</v>
      </c>
      <c r="I177" s="175"/>
      <c r="J177" s="176">
        <f>ROUND(I177*H177,2)</f>
        <v>0</v>
      </c>
      <c r="K177" s="172" t="s">
        <v>172</v>
      </c>
      <c r="L177" s="177"/>
      <c r="M177" s="178" t="s">
        <v>19</v>
      </c>
      <c r="N177" s="179" t="s">
        <v>43</v>
      </c>
      <c r="P177" s="141">
        <f>O177*H177</f>
        <v>0</v>
      </c>
      <c r="Q177" s="141">
        <v>3.1300000000000001E-2</v>
      </c>
      <c r="R177" s="141">
        <f>Q177*H177</f>
        <v>3.1300000000000001E-2</v>
      </c>
      <c r="S177" s="141">
        <v>0</v>
      </c>
      <c r="T177" s="142">
        <f>S177*H177</f>
        <v>0</v>
      </c>
      <c r="AR177" s="143" t="s">
        <v>233</v>
      </c>
      <c r="AT177" s="143" t="s">
        <v>277</v>
      </c>
      <c r="AU177" s="143" t="s">
        <v>82</v>
      </c>
      <c r="AY177" s="18" t="s">
        <v>166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80</v>
      </c>
      <c r="BK177" s="144">
        <f>ROUND(I177*H177,2)</f>
        <v>0</v>
      </c>
      <c r="BL177" s="18" t="s">
        <v>173</v>
      </c>
      <c r="BM177" s="143" t="s">
        <v>4120</v>
      </c>
    </row>
    <row r="178" spans="2:65" s="1" customFormat="1" ht="78">
      <c r="B178" s="33"/>
      <c r="D178" s="150" t="s">
        <v>887</v>
      </c>
      <c r="F178" s="187" t="s">
        <v>3019</v>
      </c>
      <c r="I178" s="147"/>
      <c r="L178" s="33"/>
      <c r="M178" s="148"/>
      <c r="T178" s="54"/>
      <c r="AT178" s="18" t="s">
        <v>887</v>
      </c>
      <c r="AU178" s="18" t="s">
        <v>82</v>
      </c>
    </row>
    <row r="179" spans="2:65" s="12" customFormat="1" ht="11.25">
      <c r="B179" s="149"/>
      <c r="D179" s="150" t="s">
        <v>177</v>
      </c>
      <c r="E179" s="151" t="s">
        <v>19</v>
      </c>
      <c r="F179" s="152" t="s">
        <v>4114</v>
      </c>
      <c r="H179" s="151" t="s">
        <v>19</v>
      </c>
      <c r="I179" s="153"/>
      <c r="L179" s="149"/>
      <c r="M179" s="154"/>
      <c r="T179" s="155"/>
      <c r="AT179" s="151" t="s">
        <v>177</v>
      </c>
      <c r="AU179" s="151" t="s">
        <v>82</v>
      </c>
      <c r="AV179" s="12" t="s">
        <v>80</v>
      </c>
      <c r="AW179" s="12" t="s">
        <v>33</v>
      </c>
      <c r="AX179" s="12" t="s">
        <v>72</v>
      </c>
      <c r="AY179" s="151" t="s">
        <v>166</v>
      </c>
    </row>
    <row r="180" spans="2:65" s="13" customFormat="1" ht="11.25">
      <c r="B180" s="156"/>
      <c r="D180" s="150" t="s">
        <v>177</v>
      </c>
      <c r="E180" s="157" t="s">
        <v>19</v>
      </c>
      <c r="F180" s="158" t="s">
        <v>80</v>
      </c>
      <c r="H180" s="159">
        <v>1</v>
      </c>
      <c r="I180" s="160"/>
      <c r="L180" s="156"/>
      <c r="M180" s="161"/>
      <c r="T180" s="162"/>
      <c r="AT180" s="157" t="s">
        <v>177</v>
      </c>
      <c r="AU180" s="157" t="s">
        <v>82</v>
      </c>
      <c r="AV180" s="13" t="s">
        <v>82</v>
      </c>
      <c r="AW180" s="13" t="s">
        <v>33</v>
      </c>
      <c r="AX180" s="13" t="s">
        <v>80</v>
      </c>
      <c r="AY180" s="157" t="s">
        <v>166</v>
      </c>
    </row>
    <row r="181" spans="2:65" s="1" customFormat="1" ht="24.2" customHeight="1">
      <c r="B181" s="33"/>
      <c r="C181" s="170" t="s">
        <v>321</v>
      </c>
      <c r="D181" s="170" t="s">
        <v>277</v>
      </c>
      <c r="E181" s="171" t="s">
        <v>3020</v>
      </c>
      <c r="F181" s="172" t="s">
        <v>3021</v>
      </c>
      <c r="G181" s="173" t="s">
        <v>307</v>
      </c>
      <c r="H181" s="174">
        <v>1</v>
      </c>
      <c r="I181" s="175"/>
      <c r="J181" s="176">
        <f>ROUND(I181*H181,2)</f>
        <v>0</v>
      </c>
      <c r="K181" s="172" t="s">
        <v>172</v>
      </c>
      <c r="L181" s="177"/>
      <c r="M181" s="178" t="s">
        <v>19</v>
      </c>
      <c r="N181" s="179" t="s">
        <v>43</v>
      </c>
      <c r="P181" s="141">
        <f>O181*H181</f>
        <v>0</v>
      </c>
      <c r="Q181" s="141">
        <v>3.3000000000000002E-2</v>
      </c>
      <c r="R181" s="141">
        <f>Q181*H181</f>
        <v>3.3000000000000002E-2</v>
      </c>
      <c r="S181" s="141">
        <v>0</v>
      </c>
      <c r="T181" s="142">
        <f>S181*H181</f>
        <v>0</v>
      </c>
      <c r="AR181" s="143" t="s">
        <v>233</v>
      </c>
      <c r="AT181" s="143" t="s">
        <v>277</v>
      </c>
      <c r="AU181" s="143" t="s">
        <v>82</v>
      </c>
      <c r="AY181" s="18" t="s">
        <v>166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8" t="s">
        <v>80</v>
      </c>
      <c r="BK181" s="144">
        <f>ROUND(I181*H181,2)</f>
        <v>0</v>
      </c>
      <c r="BL181" s="18" t="s">
        <v>173</v>
      </c>
      <c r="BM181" s="143" t="s">
        <v>4121</v>
      </c>
    </row>
    <row r="182" spans="2:65" s="12" customFormat="1" ht="11.25">
      <c r="B182" s="149"/>
      <c r="D182" s="150" t="s">
        <v>177</v>
      </c>
      <c r="E182" s="151" t="s">
        <v>19</v>
      </c>
      <c r="F182" s="152" t="s">
        <v>4114</v>
      </c>
      <c r="H182" s="151" t="s">
        <v>19</v>
      </c>
      <c r="I182" s="153"/>
      <c r="L182" s="149"/>
      <c r="M182" s="154"/>
      <c r="T182" s="155"/>
      <c r="AT182" s="151" t="s">
        <v>177</v>
      </c>
      <c r="AU182" s="151" t="s">
        <v>82</v>
      </c>
      <c r="AV182" s="12" t="s">
        <v>80</v>
      </c>
      <c r="AW182" s="12" t="s">
        <v>33</v>
      </c>
      <c r="AX182" s="12" t="s">
        <v>72</v>
      </c>
      <c r="AY182" s="151" t="s">
        <v>166</v>
      </c>
    </row>
    <row r="183" spans="2:65" s="13" customFormat="1" ht="11.25">
      <c r="B183" s="156"/>
      <c r="D183" s="150" t="s">
        <v>177</v>
      </c>
      <c r="E183" s="157" t="s">
        <v>19</v>
      </c>
      <c r="F183" s="158" t="s">
        <v>80</v>
      </c>
      <c r="H183" s="159">
        <v>1</v>
      </c>
      <c r="I183" s="160"/>
      <c r="L183" s="156"/>
      <c r="M183" s="161"/>
      <c r="T183" s="162"/>
      <c r="AT183" s="157" t="s">
        <v>177</v>
      </c>
      <c r="AU183" s="157" t="s">
        <v>82</v>
      </c>
      <c r="AV183" s="13" t="s">
        <v>82</v>
      </c>
      <c r="AW183" s="13" t="s">
        <v>33</v>
      </c>
      <c r="AX183" s="13" t="s">
        <v>80</v>
      </c>
      <c r="AY183" s="157" t="s">
        <v>166</v>
      </c>
    </row>
    <row r="184" spans="2:65" s="1" customFormat="1" ht="24.2" customHeight="1">
      <c r="B184" s="33"/>
      <c r="C184" s="132" t="s">
        <v>325</v>
      </c>
      <c r="D184" s="132" t="s">
        <v>168</v>
      </c>
      <c r="E184" s="133" t="s">
        <v>3284</v>
      </c>
      <c r="F184" s="134" t="s">
        <v>3285</v>
      </c>
      <c r="G184" s="135" t="s">
        <v>307</v>
      </c>
      <c r="H184" s="136">
        <v>2</v>
      </c>
      <c r="I184" s="137"/>
      <c r="J184" s="138">
        <f>ROUND(I184*H184,2)</f>
        <v>0</v>
      </c>
      <c r="K184" s="134" t="s">
        <v>172</v>
      </c>
      <c r="L184" s="33"/>
      <c r="M184" s="139" t="s">
        <v>19</v>
      </c>
      <c r="N184" s="140" t="s">
        <v>43</v>
      </c>
      <c r="P184" s="141">
        <f>O184*H184</f>
        <v>0</v>
      </c>
      <c r="Q184" s="141">
        <v>0.45937</v>
      </c>
      <c r="R184" s="141">
        <f>Q184*H184</f>
        <v>0.91874</v>
      </c>
      <c r="S184" s="141">
        <v>0</v>
      </c>
      <c r="T184" s="142">
        <f>S184*H184</f>
        <v>0</v>
      </c>
      <c r="AR184" s="143" t="s">
        <v>173</v>
      </c>
      <c r="AT184" s="143" t="s">
        <v>168</v>
      </c>
      <c r="AU184" s="143" t="s">
        <v>82</v>
      </c>
      <c r="AY184" s="18" t="s">
        <v>166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8" t="s">
        <v>80</v>
      </c>
      <c r="BK184" s="144">
        <f>ROUND(I184*H184,2)</f>
        <v>0</v>
      </c>
      <c r="BL184" s="18" t="s">
        <v>173</v>
      </c>
      <c r="BM184" s="143" t="s">
        <v>4122</v>
      </c>
    </row>
    <row r="185" spans="2:65" s="1" customFormat="1" ht="11.25">
      <c r="B185" s="33"/>
      <c r="D185" s="145" t="s">
        <v>175</v>
      </c>
      <c r="F185" s="146" t="s">
        <v>3287</v>
      </c>
      <c r="I185" s="147"/>
      <c r="L185" s="33"/>
      <c r="M185" s="148"/>
      <c r="T185" s="54"/>
      <c r="AT185" s="18" t="s">
        <v>175</v>
      </c>
      <c r="AU185" s="18" t="s">
        <v>82</v>
      </c>
    </row>
    <row r="186" spans="2:65" s="1" customFormat="1" ht="24.2" customHeight="1">
      <c r="B186" s="33"/>
      <c r="C186" s="132" t="s">
        <v>329</v>
      </c>
      <c r="D186" s="132" t="s">
        <v>168</v>
      </c>
      <c r="E186" s="133" t="s">
        <v>3296</v>
      </c>
      <c r="F186" s="134" t="s">
        <v>3297</v>
      </c>
      <c r="G186" s="135" t="s">
        <v>458</v>
      </c>
      <c r="H186" s="136">
        <v>13</v>
      </c>
      <c r="I186" s="137"/>
      <c r="J186" s="138">
        <f>ROUND(I186*H186,2)</f>
        <v>0</v>
      </c>
      <c r="K186" s="134" t="s">
        <v>172</v>
      </c>
      <c r="L186" s="33"/>
      <c r="M186" s="139" t="s">
        <v>19</v>
      </c>
      <c r="N186" s="140" t="s">
        <v>43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173</v>
      </c>
      <c r="AT186" s="143" t="s">
        <v>168</v>
      </c>
      <c r="AU186" s="143" t="s">
        <v>82</v>
      </c>
      <c r="AY186" s="18" t="s">
        <v>166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8" t="s">
        <v>80</v>
      </c>
      <c r="BK186" s="144">
        <f>ROUND(I186*H186,2)</f>
        <v>0</v>
      </c>
      <c r="BL186" s="18" t="s">
        <v>173</v>
      </c>
      <c r="BM186" s="143" t="s">
        <v>4123</v>
      </c>
    </row>
    <row r="187" spans="2:65" s="1" customFormat="1" ht="11.25">
      <c r="B187" s="33"/>
      <c r="D187" s="145" t="s">
        <v>175</v>
      </c>
      <c r="F187" s="146" t="s">
        <v>3299</v>
      </c>
      <c r="I187" s="147"/>
      <c r="L187" s="33"/>
      <c r="M187" s="148"/>
      <c r="T187" s="54"/>
      <c r="AT187" s="18" t="s">
        <v>175</v>
      </c>
      <c r="AU187" s="18" t="s">
        <v>82</v>
      </c>
    </row>
    <row r="188" spans="2:65" s="1" customFormat="1" ht="24.2" customHeight="1">
      <c r="B188" s="33"/>
      <c r="C188" s="132" t="s">
        <v>333</v>
      </c>
      <c r="D188" s="132" t="s">
        <v>168</v>
      </c>
      <c r="E188" s="133" t="s">
        <v>3300</v>
      </c>
      <c r="F188" s="134" t="s">
        <v>3301</v>
      </c>
      <c r="G188" s="135" t="s">
        <v>458</v>
      </c>
      <c r="H188" s="136">
        <v>13</v>
      </c>
      <c r="I188" s="137"/>
      <c r="J188" s="138">
        <f>ROUND(I188*H188,2)</f>
        <v>0</v>
      </c>
      <c r="K188" s="134" t="s">
        <v>172</v>
      </c>
      <c r="L188" s="33"/>
      <c r="M188" s="139" t="s">
        <v>19</v>
      </c>
      <c r="N188" s="140" t="s">
        <v>43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173</v>
      </c>
      <c r="AT188" s="143" t="s">
        <v>168</v>
      </c>
      <c r="AU188" s="143" t="s">
        <v>82</v>
      </c>
      <c r="AY188" s="18" t="s">
        <v>166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80</v>
      </c>
      <c r="BK188" s="144">
        <f>ROUND(I188*H188,2)</f>
        <v>0</v>
      </c>
      <c r="BL188" s="18" t="s">
        <v>173</v>
      </c>
      <c r="BM188" s="143" t="s">
        <v>4124</v>
      </c>
    </row>
    <row r="189" spans="2:65" s="1" customFormat="1" ht="11.25">
      <c r="B189" s="33"/>
      <c r="D189" s="145" t="s">
        <v>175</v>
      </c>
      <c r="F189" s="146" t="s">
        <v>3303</v>
      </c>
      <c r="I189" s="147"/>
      <c r="L189" s="33"/>
      <c r="M189" s="148"/>
      <c r="T189" s="54"/>
      <c r="AT189" s="18" t="s">
        <v>175</v>
      </c>
      <c r="AU189" s="18" t="s">
        <v>82</v>
      </c>
    </row>
    <row r="190" spans="2:65" s="1" customFormat="1" ht="33" customHeight="1">
      <c r="B190" s="33"/>
      <c r="C190" s="132" t="s">
        <v>338</v>
      </c>
      <c r="D190" s="132" t="s">
        <v>168</v>
      </c>
      <c r="E190" s="133" t="s">
        <v>3377</v>
      </c>
      <c r="F190" s="134" t="s">
        <v>3378</v>
      </c>
      <c r="G190" s="135" t="s">
        <v>307</v>
      </c>
      <c r="H190" s="136">
        <v>2</v>
      </c>
      <c r="I190" s="137"/>
      <c r="J190" s="138">
        <f>ROUND(I190*H190,2)</f>
        <v>0</v>
      </c>
      <c r="K190" s="134" t="s">
        <v>172</v>
      </c>
      <c r="L190" s="33"/>
      <c r="M190" s="139" t="s">
        <v>19</v>
      </c>
      <c r="N190" s="140" t="s">
        <v>43</v>
      </c>
      <c r="P190" s="141">
        <f>O190*H190</f>
        <v>0</v>
      </c>
      <c r="Q190" s="141">
        <v>1.6000000000000001E-4</v>
      </c>
      <c r="R190" s="141">
        <f>Q190*H190</f>
        <v>3.2000000000000003E-4</v>
      </c>
      <c r="S190" s="141">
        <v>0</v>
      </c>
      <c r="T190" s="142">
        <f>S190*H190</f>
        <v>0</v>
      </c>
      <c r="AR190" s="143" t="s">
        <v>173</v>
      </c>
      <c r="AT190" s="143" t="s">
        <v>168</v>
      </c>
      <c r="AU190" s="143" t="s">
        <v>82</v>
      </c>
      <c r="AY190" s="18" t="s">
        <v>166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8" t="s">
        <v>80</v>
      </c>
      <c r="BK190" s="144">
        <f>ROUND(I190*H190,2)</f>
        <v>0</v>
      </c>
      <c r="BL190" s="18" t="s">
        <v>173</v>
      </c>
      <c r="BM190" s="143" t="s">
        <v>4125</v>
      </c>
    </row>
    <row r="191" spans="2:65" s="1" customFormat="1" ht="11.25">
      <c r="B191" s="33"/>
      <c r="D191" s="145" t="s">
        <v>175</v>
      </c>
      <c r="F191" s="146" t="s">
        <v>3380</v>
      </c>
      <c r="I191" s="147"/>
      <c r="L191" s="33"/>
      <c r="M191" s="148"/>
      <c r="T191" s="54"/>
      <c r="AT191" s="18" t="s">
        <v>175</v>
      </c>
      <c r="AU191" s="18" t="s">
        <v>82</v>
      </c>
    </row>
    <row r="192" spans="2:65" s="1" customFormat="1" ht="24.2" customHeight="1">
      <c r="B192" s="33"/>
      <c r="C192" s="170" t="s">
        <v>344</v>
      </c>
      <c r="D192" s="170" t="s">
        <v>277</v>
      </c>
      <c r="E192" s="171" t="s">
        <v>3381</v>
      </c>
      <c r="F192" s="172" t="s">
        <v>3382</v>
      </c>
      <c r="G192" s="173" t="s">
        <v>307</v>
      </c>
      <c r="H192" s="174">
        <v>2</v>
      </c>
      <c r="I192" s="175"/>
      <c r="J192" s="176">
        <f>ROUND(I192*H192,2)</f>
        <v>0</v>
      </c>
      <c r="K192" s="172" t="s">
        <v>19</v>
      </c>
      <c r="L192" s="177"/>
      <c r="M192" s="178" t="s">
        <v>19</v>
      </c>
      <c r="N192" s="179" t="s">
        <v>43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233</v>
      </c>
      <c r="AT192" s="143" t="s">
        <v>277</v>
      </c>
      <c r="AU192" s="143" t="s">
        <v>82</v>
      </c>
      <c r="AY192" s="18" t="s">
        <v>166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8" t="s">
        <v>80</v>
      </c>
      <c r="BK192" s="144">
        <f>ROUND(I192*H192,2)</f>
        <v>0</v>
      </c>
      <c r="BL192" s="18" t="s">
        <v>173</v>
      </c>
      <c r="BM192" s="143" t="s">
        <v>4126</v>
      </c>
    </row>
    <row r="193" spans="2:65" s="1" customFormat="1" ht="16.5" customHeight="1">
      <c r="B193" s="33"/>
      <c r="C193" s="132" t="s">
        <v>351</v>
      </c>
      <c r="D193" s="132" t="s">
        <v>168</v>
      </c>
      <c r="E193" s="133" t="s">
        <v>3386</v>
      </c>
      <c r="F193" s="134" t="s">
        <v>3387</v>
      </c>
      <c r="G193" s="135" t="s">
        <v>458</v>
      </c>
      <c r="H193" s="136">
        <v>13</v>
      </c>
      <c r="I193" s="137"/>
      <c r="J193" s="138">
        <f>ROUND(I193*H193,2)</f>
        <v>0</v>
      </c>
      <c r="K193" s="134" t="s">
        <v>172</v>
      </c>
      <c r="L193" s="33"/>
      <c r="M193" s="139" t="s">
        <v>19</v>
      </c>
      <c r="N193" s="140" t="s">
        <v>43</v>
      </c>
      <c r="P193" s="141">
        <f>O193*H193</f>
        <v>0</v>
      </c>
      <c r="Q193" s="141">
        <v>2.0000000000000001E-4</v>
      </c>
      <c r="R193" s="141">
        <f>Q193*H193</f>
        <v>2.6000000000000003E-3</v>
      </c>
      <c r="S193" s="141">
        <v>0</v>
      </c>
      <c r="T193" s="142">
        <f>S193*H193</f>
        <v>0</v>
      </c>
      <c r="AR193" s="143" t="s">
        <v>173</v>
      </c>
      <c r="AT193" s="143" t="s">
        <v>168</v>
      </c>
      <c r="AU193" s="143" t="s">
        <v>82</v>
      </c>
      <c r="AY193" s="18" t="s">
        <v>166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80</v>
      </c>
      <c r="BK193" s="144">
        <f>ROUND(I193*H193,2)</f>
        <v>0</v>
      </c>
      <c r="BL193" s="18" t="s">
        <v>173</v>
      </c>
      <c r="BM193" s="143" t="s">
        <v>4127</v>
      </c>
    </row>
    <row r="194" spans="2:65" s="1" customFormat="1" ht="11.25">
      <c r="B194" s="33"/>
      <c r="D194" s="145" t="s">
        <v>175</v>
      </c>
      <c r="F194" s="146" t="s">
        <v>3389</v>
      </c>
      <c r="I194" s="147"/>
      <c r="L194" s="33"/>
      <c r="M194" s="148"/>
      <c r="T194" s="54"/>
      <c r="AT194" s="18" t="s">
        <v>175</v>
      </c>
      <c r="AU194" s="18" t="s">
        <v>82</v>
      </c>
    </row>
    <row r="195" spans="2:65" s="1" customFormat="1" ht="24.2" customHeight="1">
      <c r="B195" s="33"/>
      <c r="C195" s="132" t="s">
        <v>358</v>
      </c>
      <c r="D195" s="132" t="s">
        <v>168</v>
      </c>
      <c r="E195" s="133" t="s">
        <v>3390</v>
      </c>
      <c r="F195" s="134" t="s">
        <v>3391</v>
      </c>
      <c r="G195" s="135" t="s">
        <v>458</v>
      </c>
      <c r="H195" s="136">
        <v>13</v>
      </c>
      <c r="I195" s="137"/>
      <c r="J195" s="138">
        <f>ROUND(I195*H195,2)</f>
        <v>0</v>
      </c>
      <c r="K195" s="134" t="s">
        <v>172</v>
      </c>
      <c r="L195" s="33"/>
      <c r="M195" s="139" t="s">
        <v>19</v>
      </c>
      <c r="N195" s="140" t="s">
        <v>43</v>
      </c>
      <c r="P195" s="141">
        <f>O195*H195</f>
        <v>0</v>
      </c>
      <c r="Q195" s="141">
        <v>1.2999999999999999E-4</v>
      </c>
      <c r="R195" s="141">
        <f>Q195*H195</f>
        <v>1.6899999999999999E-3</v>
      </c>
      <c r="S195" s="141">
        <v>0</v>
      </c>
      <c r="T195" s="142">
        <f>S195*H195</f>
        <v>0</v>
      </c>
      <c r="AR195" s="143" t="s">
        <v>173</v>
      </c>
      <c r="AT195" s="143" t="s">
        <v>168</v>
      </c>
      <c r="AU195" s="143" t="s">
        <v>82</v>
      </c>
      <c r="AY195" s="18" t="s">
        <v>166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80</v>
      </c>
      <c r="BK195" s="144">
        <f>ROUND(I195*H195,2)</f>
        <v>0</v>
      </c>
      <c r="BL195" s="18" t="s">
        <v>173</v>
      </c>
      <c r="BM195" s="143" t="s">
        <v>4128</v>
      </c>
    </row>
    <row r="196" spans="2:65" s="1" customFormat="1" ht="11.25">
      <c r="B196" s="33"/>
      <c r="D196" s="145" t="s">
        <v>175</v>
      </c>
      <c r="F196" s="146" t="s">
        <v>3393</v>
      </c>
      <c r="I196" s="147"/>
      <c r="L196" s="33"/>
      <c r="M196" s="148"/>
      <c r="T196" s="54"/>
      <c r="AT196" s="18" t="s">
        <v>175</v>
      </c>
      <c r="AU196" s="18" t="s">
        <v>82</v>
      </c>
    </row>
    <row r="197" spans="2:65" s="1" customFormat="1" ht="33" customHeight="1">
      <c r="B197" s="33"/>
      <c r="C197" s="132" t="s">
        <v>363</v>
      </c>
      <c r="D197" s="132" t="s">
        <v>168</v>
      </c>
      <c r="E197" s="133" t="s">
        <v>3408</v>
      </c>
      <c r="F197" s="134" t="s">
        <v>3409</v>
      </c>
      <c r="G197" s="135" t="s">
        <v>307</v>
      </c>
      <c r="H197" s="136">
        <v>1</v>
      </c>
      <c r="I197" s="137"/>
      <c r="J197" s="138">
        <f>ROUND(I197*H197,2)</f>
        <v>0</v>
      </c>
      <c r="K197" s="134" t="s">
        <v>19</v>
      </c>
      <c r="L197" s="33"/>
      <c r="M197" s="139" t="s">
        <v>19</v>
      </c>
      <c r="N197" s="140" t="s">
        <v>43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173</v>
      </c>
      <c r="AT197" s="143" t="s">
        <v>168</v>
      </c>
      <c r="AU197" s="143" t="s">
        <v>82</v>
      </c>
      <c r="AY197" s="18" t="s">
        <v>166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8" t="s">
        <v>80</v>
      </c>
      <c r="BK197" s="144">
        <f>ROUND(I197*H197,2)</f>
        <v>0</v>
      </c>
      <c r="BL197" s="18" t="s">
        <v>173</v>
      </c>
      <c r="BM197" s="143" t="s">
        <v>4129</v>
      </c>
    </row>
    <row r="198" spans="2:65" s="11" customFormat="1" ht="22.9" customHeight="1">
      <c r="B198" s="120"/>
      <c r="D198" s="121" t="s">
        <v>71</v>
      </c>
      <c r="E198" s="130" t="s">
        <v>3414</v>
      </c>
      <c r="F198" s="130" t="s">
        <v>3415</v>
      </c>
      <c r="I198" s="123"/>
      <c r="J198" s="131">
        <f>BK198</f>
        <v>0</v>
      </c>
      <c r="L198" s="120"/>
      <c r="M198" s="125"/>
      <c r="P198" s="126">
        <f>SUM(P199:P201)</f>
        <v>0</v>
      </c>
      <c r="R198" s="126">
        <f>SUM(R199:R201)</f>
        <v>0</v>
      </c>
      <c r="T198" s="127">
        <f>SUM(T199:T201)</f>
        <v>0</v>
      </c>
      <c r="AR198" s="121" t="s">
        <v>80</v>
      </c>
      <c r="AT198" s="128" t="s">
        <v>71</v>
      </c>
      <c r="AU198" s="128" t="s">
        <v>80</v>
      </c>
      <c r="AY198" s="121" t="s">
        <v>166</v>
      </c>
      <c r="BK198" s="129">
        <f>SUM(BK199:BK201)</f>
        <v>0</v>
      </c>
    </row>
    <row r="199" spans="2:65" s="1" customFormat="1" ht="24.2" customHeight="1">
      <c r="B199" s="33"/>
      <c r="C199" s="132" t="s">
        <v>368</v>
      </c>
      <c r="D199" s="132" t="s">
        <v>168</v>
      </c>
      <c r="E199" s="133" t="s">
        <v>3437</v>
      </c>
      <c r="F199" s="134" t="s">
        <v>3438</v>
      </c>
      <c r="G199" s="135" t="s">
        <v>307</v>
      </c>
      <c r="H199" s="136">
        <v>1</v>
      </c>
      <c r="I199" s="137"/>
      <c r="J199" s="138">
        <f>ROUND(I199*H199,2)</f>
        <v>0</v>
      </c>
      <c r="K199" s="134" t="s">
        <v>19</v>
      </c>
      <c r="L199" s="33"/>
      <c r="M199" s="139" t="s">
        <v>19</v>
      </c>
      <c r="N199" s="140" t="s">
        <v>43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173</v>
      </c>
      <c r="AT199" s="143" t="s">
        <v>168</v>
      </c>
      <c r="AU199" s="143" t="s">
        <v>82</v>
      </c>
      <c r="AY199" s="18" t="s">
        <v>166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8" t="s">
        <v>80</v>
      </c>
      <c r="BK199" s="144">
        <f>ROUND(I199*H199,2)</f>
        <v>0</v>
      </c>
      <c r="BL199" s="18" t="s">
        <v>173</v>
      </c>
      <c r="BM199" s="143" t="s">
        <v>4130</v>
      </c>
    </row>
    <row r="200" spans="2:65" s="12" customFormat="1" ht="11.25">
      <c r="B200" s="149"/>
      <c r="D200" s="150" t="s">
        <v>177</v>
      </c>
      <c r="E200" s="151" t="s">
        <v>19</v>
      </c>
      <c r="F200" s="152" t="s">
        <v>4114</v>
      </c>
      <c r="H200" s="151" t="s">
        <v>19</v>
      </c>
      <c r="I200" s="153"/>
      <c r="L200" s="149"/>
      <c r="M200" s="154"/>
      <c r="T200" s="155"/>
      <c r="AT200" s="151" t="s">
        <v>177</v>
      </c>
      <c r="AU200" s="151" t="s">
        <v>82</v>
      </c>
      <c r="AV200" s="12" t="s">
        <v>80</v>
      </c>
      <c r="AW200" s="12" t="s">
        <v>33</v>
      </c>
      <c r="AX200" s="12" t="s">
        <v>72</v>
      </c>
      <c r="AY200" s="151" t="s">
        <v>166</v>
      </c>
    </row>
    <row r="201" spans="2:65" s="13" customFormat="1" ht="11.25">
      <c r="B201" s="156"/>
      <c r="D201" s="150" t="s">
        <v>177</v>
      </c>
      <c r="E201" s="157" t="s">
        <v>19</v>
      </c>
      <c r="F201" s="158" t="s">
        <v>80</v>
      </c>
      <c r="H201" s="159">
        <v>1</v>
      </c>
      <c r="I201" s="160"/>
      <c r="L201" s="156"/>
      <c r="M201" s="161"/>
      <c r="T201" s="162"/>
      <c r="AT201" s="157" t="s">
        <v>177</v>
      </c>
      <c r="AU201" s="157" t="s">
        <v>82</v>
      </c>
      <c r="AV201" s="13" t="s">
        <v>82</v>
      </c>
      <c r="AW201" s="13" t="s">
        <v>33</v>
      </c>
      <c r="AX201" s="13" t="s">
        <v>80</v>
      </c>
      <c r="AY201" s="157" t="s">
        <v>166</v>
      </c>
    </row>
    <row r="202" spans="2:65" s="11" customFormat="1" ht="22.9" customHeight="1">
      <c r="B202" s="120"/>
      <c r="D202" s="121" t="s">
        <v>71</v>
      </c>
      <c r="E202" s="130" t="s">
        <v>4131</v>
      </c>
      <c r="F202" s="130" t="s">
        <v>4132</v>
      </c>
      <c r="I202" s="123"/>
      <c r="J202" s="131">
        <f>BK202</f>
        <v>0</v>
      </c>
      <c r="L202" s="120"/>
      <c r="M202" s="125"/>
      <c r="P202" s="126">
        <f>P203+P222</f>
        <v>0</v>
      </c>
      <c r="R202" s="126">
        <f>R203+R222</f>
        <v>0</v>
      </c>
      <c r="T202" s="127">
        <f>T203+T222</f>
        <v>0</v>
      </c>
      <c r="AR202" s="121" t="s">
        <v>80</v>
      </c>
      <c r="AT202" s="128" t="s">
        <v>71</v>
      </c>
      <c r="AU202" s="128" t="s">
        <v>80</v>
      </c>
      <c r="AY202" s="121" t="s">
        <v>166</v>
      </c>
      <c r="BK202" s="129">
        <f>BK203+BK222</f>
        <v>0</v>
      </c>
    </row>
    <row r="203" spans="2:65" s="11" customFormat="1" ht="20.85" customHeight="1">
      <c r="B203" s="120"/>
      <c r="D203" s="121" t="s">
        <v>71</v>
      </c>
      <c r="E203" s="130" t="s">
        <v>4133</v>
      </c>
      <c r="F203" s="130" t="s">
        <v>4134</v>
      </c>
      <c r="I203" s="123"/>
      <c r="J203" s="131">
        <f>BK203</f>
        <v>0</v>
      </c>
      <c r="L203" s="120"/>
      <c r="M203" s="125"/>
      <c r="P203" s="126">
        <f>SUM(P204:P221)</f>
        <v>0</v>
      </c>
      <c r="R203" s="126">
        <f>SUM(R204:R221)</f>
        <v>0</v>
      </c>
      <c r="T203" s="127">
        <f>SUM(T204:T221)</f>
        <v>0</v>
      </c>
      <c r="AR203" s="121" t="s">
        <v>80</v>
      </c>
      <c r="AT203" s="128" t="s">
        <v>71</v>
      </c>
      <c r="AU203" s="128" t="s">
        <v>82</v>
      </c>
      <c r="AY203" s="121" t="s">
        <v>166</v>
      </c>
      <c r="BK203" s="129">
        <f>SUM(BK204:BK221)</f>
        <v>0</v>
      </c>
    </row>
    <row r="204" spans="2:65" s="1" customFormat="1" ht="16.5" customHeight="1">
      <c r="B204" s="33"/>
      <c r="C204" s="132" t="s">
        <v>373</v>
      </c>
      <c r="D204" s="132" t="s">
        <v>168</v>
      </c>
      <c r="E204" s="133" t="s">
        <v>4135</v>
      </c>
      <c r="F204" s="134" t="s">
        <v>4136</v>
      </c>
      <c r="G204" s="135" t="s">
        <v>307</v>
      </c>
      <c r="H204" s="136">
        <v>1</v>
      </c>
      <c r="I204" s="137"/>
      <c r="J204" s="138">
        <f>ROUND(I204*H204,2)</f>
        <v>0</v>
      </c>
      <c r="K204" s="134" t="s">
        <v>19</v>
      </c>
      <c r="L204" s="33"/>
      <c r="M204" s="139" t="s">
        <v>19</v>
      </c>
      <c r="N204" s="140" t="s">
        <v>43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173</v>
      </c>
      <c r="AT204" s="143" t="s">
        <v>168</v>
      </c>
      <c r="AU204" s="143" t="s">
        <v>185</v>
      </c>
      <c r="AY204" s="18" t="s">
        <v>166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8" t="s">
        <v>80</v>
      </c>
      <c r="BK204" s="144">
        <f>ROUND(I204*H204,2)</f>
        <v>0</v>
      </c>
      <c r="BL204" s="18" t="s">
        <v>173</v>
      </c>
      <c r="BM204" s="143" t="s">
        <v>4137</v>
      </c>
    </row>
    <row r="205" spans="2:65" s="1" customFormat="1" ht="39">
      <c r="B205" s="33"/>
      <c r="D205" s="150" t="s">
        <v>887</v>
      </c>
      <c r="F205" s="187" t="s">
        <v>4138</v>
      </c>
      <c r="I205" s="147"/>
      <c r="L205" s="33"/>
      <c r="M205" s="148"/>
      <c r="T205" s="54"/>
      <c r="AT205" s="18" t="s">
        <v>887</v>
      </c>
      <c r="AU205" s="18" t="s">
        <v>185</v>
      </c>
    </row>
    <row r="206" spans="2:65" s="1" customFormat="1" ht="24.2" customHeight="1">
      <c r="B206" s="33"/>
      <c r="C206" s="132" t="s">
        <v>378</v>
      </c>
      <c r="D206" s="132" t="s">
        <v>168</v>
      </c>
      <c r="E206" s="133" t="s">
        <v>4139</v>
      </c>
      <c r="F206" s="134" t="s">
        <v>4140</v>
      </c>
      <c r="G206" s="135" t="s">
        <v>307</v>
      </c>
      <c r="H206" s="136">
        <v>1</v>
      </c>
      <c r="I206" s="137"/>
      <c r="J206" s="138">
        <f>ROUND(I206*H206,2)</f>
        <v>0</v>
      </c>
      <c r="K206" s="134" t="s">
        <v>19</v>
      </c>
      <c r="L206" s="33"/>
      <c r="M206" s="139" t="s">
        <v>19</v>
      </c>
      <c r="N206" s="140" t="s">
        <v>43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173</v>
      </c>
      <c r="AT206" s="143" t="s">
        <v>168</v>
      </c>
      <c r="AU206" s="143" t="s">
        <v>185</v>
      </c>
      <c r="AY206" s="18" t="s">
        <v>166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8" t="s">
        <v>80</v>
      </c>
      <c r="BK206" s="144">
        <f>ROUND(I206*H206,2)</f>
        <v>0</v>
      </c>
      <c r="BL206" s="18" t="s">
        <v>173</v>
      </c>
      <c r="BM206" s="143" t="s">
        <v>4141</v>
      </c>
    </row>
    <row r="207" spans="2:65" s="1" customFormat="1" ht="117">
      <c r="B207" s="33"/>
      <c r="D207" s="150" t="s">
        <v>887</v>
      </c>
      <c r="F207" s="187" t="s">
        <v>4142</v>
      </c>
      <c r="I207" s="147"/>
      <c r="L207" s="33"/>
      <c r="M207" s="148"/>
      <c r="T207" s="54"/>
      <c r="AT207" s="18" t="s">
        <v>887</v>
      </c>
      <c r="AU207" s="18" t="s">
        <v>185</v>
      </c>
    </row>
    <row r="208" spans="2:65" s="1" customFormat="1" ht="16.5" customHeight="1">
      <c r="B208" s="33"/>
      <c r="C208" s="132" t="s">
        <v>386</v>
      </c>
      <c r="D208" s="132" t="s">
        <v>168</v>
      </c>
      <c r="E208" s="133" t="s">
        <v>4143</v>
      </c>
      <c r="F208" s="134" t="s">
        <v>4144</v>
      </c>
      <c r="G208" s="135" t="s">
        <v>307</v>
      </c>
      <c r="H208" s="136">
        <v>1</v>
      </c>
      <c r="I208" s="137"/>
      <c r="J208" s="138">
        <f>ROUND(I208*H208,2)</f>
        <v>0</v>
      </c>
      <c r="K208" s="134" t="s">
        <v>19</v>
      </c>
      <c r="L208" s="33"/>
      <c r="M208" s="139" t="s">
        <v>19</v>
      </c>
      <c r="N208" s="140" t="s">
        <v>43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173</v>
      </c>
      <c r="AT208" s="143" t="s">
        <v>168</v>
      </c>
      <c r="AU208" s="143" t="s">
        <v>185</v>
      </c>
      <c r="AY208" s="18" t="s">
        <v>166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8" t="s">
        <v>80</v>
      </c>
      <c r="BK208" s="144">
        <f>ROUND(I208*H208,2)</f>
        <v>0</v>
      </c>
      <c r="BL208" s="18" t="s">
        <v>173</v>
      </c>
      <c r="BM208" s="143" t="s">
        <v>4145</v>
      </c>
    </row>
    <row r="209" spans="2:65" s="1" customFormat="1" ht="48.75">
      <c r="B209" s="33"/>
      <c r="D209" s="150" t="s">
        <v>887</v>
      </c>
      <c r="F209" s="187" t="s">
        <v>4146</v>
      </c>
      <c r="I209" s="147"/>
      <c r="L209" s="33"/>
      <c r="M209" s="148"/>
      <c r="T209" s="54"/>
      <c r="AT209" s="18" t="s">
        <v>887</v>
      </c>
      <c r="AU209" s="18" t="s">
        <v>185</v>
      </c>
    </row>
    <row r="210" spans="2:65" s="1" customFormat="1" ht="24.2" customHeight="1">
      <c r="B210" s="33"/>
      <c r="C210" s="132" t="s">
        <v>392</v>
      </c>
      <c r="D210" s="132" t="s">
        <v>168</v>
      </c>
      <c r="E210" s="133" t="s">
        <v>4147</v>
      </c>
      <c r="F210" s="134" t="s">
        <v>4148</v>
      </c>
      <c r="G210" s="135" t="s">
        <v>307</v>
      </c>
      <c r="H210" s="136">
        <v>1</v>
      </c>
      <c r="I210" s="137"/>
      <c r="J210" s="138">
        <f>ROUND(I210*H210,2)</f>
        <v>0</v>
      </c>
      <c r="K210" s="134" t="s">
        <v>19</v>
      </c>
      <c r="L210" s="33"/>
      <c r="M210" s="139" t="s">
        <v>19</v>
      </c>
      <c r="N210" s="140" t="s">
        <v>43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173</v>
      </c>
      <c r="AT210" s="143" t="s">
        <v>168</v>
      </c>
      <c r="AU210" s="143" t="s">
        <v>185</v>
      </c>
      <c r="AY210" s="18" t="s">
        <v>166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8" t="s">
        <v>80</v>
      </c>
      <c r="BK210" s="144">
        <f>ROUND(I210*H210,2)</f>
        <v>0</v>
      </c>
      <c r="BL210" s="18" t="s">
        <v>173</v>
      </c>
      <c r="BM210" s="143" t="s">
        <v>4149</v>
      </c>
    </row>
    <row r="211" spans="2:65" s="1" customFormat="1" ht="165.75">
      <c r="B211" s="33"/>
      <c r="D211" s="150" t="s">
        <v>887</v>
      </c>
      <c r="F211" s="187" t="s">
        <v>4150</v>
      </c>
      <c r="I211" s="147"/>
      <c r="L211" s="33"/>
      <c r="M211" s="148"/>
      <c r="T211" s="54"/>
      <c r="AT211" s="18" t="s">
        <v>887</v>
      </c>
      <c r="AU211" s="18" t="s">
        <v>185</v>
      </c>
    </row>
    <row r="212" spans="2:65" s="1" customFormat="1" ht="21.75" customHeight="1">
      <c r="B212" s="33"/>
      <c r="C212" s="132" t="s">
        <v>395</v>
      </c>
      <c r="D212" s="132" t="s">
        <v>168</v>
      </c>
      <c r="E212" s="133" t="s">
        <v>4151</v>
      </c>
      <c r="F212" s="134" t="s">
        <v>4152</v>
      </c>
      <c r="G212" s="135" t="s">
        <v>307</v>
      </c>
      <c r="H212" s="136">
        <v>1</v>
      </c>
      <c r="I212" s="137"/>
      <c r="J212" s="138">
        <f>ROUND(I212*H212,2)</f>
        <v>0</v>
      </c>
      <c r="K212" s="134" t="s">
        <v>19</v>
      </c>
      <c r="L212" s="33"/>
      <c r="M212" s="139" t="s">
        <v>19</v>
      </c>
      <c r="N212" s="140" t="s">
        <v>43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173</v>
      </c>
      <c r="AT212" s="143" t="s">
        <v>168</v>
      </c>
      <c r="AU212" s="143" t="s">
        <v>185</v>
      </c>
      <c r="AY212" s="18" t="s">
        <v>166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80</v>
      </c>
      <c r="BK212" s="144">
        <f>ROUND(I212*H212,2)</f>
        <v>0</v>
      </c>
      <c r="BL212" s="18" t="s">
        <v>173</v>
      </c>
      <c r="BM212" s="143" t="s">
        <v>4153</v>
      </c>
    </row>
    <row r="213" spans="2:65" s="1" customFormat="1" ht="68.25">
      <c r="B213" s="33"/>
      <c r="D213" s="150" t="s">
        <v>887</v>
      </c>
      <c r="F213" s="187" t="s">
        <v>4154</v>
      </c>
      <c r="I213" s="147"/>
      <c r="L213" s="33"/>
      <c r="M213" s="148"/>
      <c r="T213" s="54"/>
      <c r="AT213" s="18" t="s">
        <v>887</v>
      </c>
      <c r="AU213" s="18" t="s">
        <v>185</v>
      </c>
    </row>
    <row r="214" spans="2:65" s="1" customFormat="1" ht="16.5" customHeight="1">
      <c r="B214" s="33"/>
      <c r="C214" s="132" t="s">
        <v>402</v>
      </c>
      <c r="D214" s="132" t="s">
        <v>168</v>
      </c>
      <c r="E214" s="133" t="s">
        <v>4155</v>
      </c>
      <c r="F214" s="134" t="s">
        <v>4156</v>
      </c>
      <c r="G214" s="135" t="s">
        <v>307</v>
      </c>
      <c r="H214" s="136">
        <v>1</v>
      </c>
      <c r="I214" s="137"/>
      <c r="J214" s="138">
        <f>ROUND(I214*H214,2)</f>
        <v>0</v>
      </c>
      <c r="K214" s="134" t="s">
        <v>19</v>
      </c>
      <c r="L214" s="33"/>
      <c r="M214" s="139" t="s">
        <v>19</v>
      </c>
      <c r="N214" s="140" t="s">
        <v>43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173</v>
      </c>
      <c r="AT214" s="143" t="s">
        <v>168</v>
      </c>
      <c r="AU214" s="143" t="s">
        <v>185</v>
      </c>
      <c r="AY214" s="18" t="s">
        <v>166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8" t="s">
        <v>80</v>
      </c>
      <c r="BK214" s="144">
        <f>ROUND(I214*H214,2)</f>
        <v>0</v>
      </c>
      <c r="BL214" s="18" t="s">
        <v>173</v>
      </c>
      <c r="BM214" s="143" t="s">
        <v>4157</v>
      </c>
    </row>
    <row r="215" spans="2:65" s="1" customFormat="1" ht="29.25">
      <c r="B215" s="33"/>
      <c r="D215" s="150" t="s">
        <v>887</v>
      </c>
      <c r="F215" s="187" t="s">
        <v>4158</v>
      </c>
      <c r="I215" s="147"/>
      <c r="L215" s="33"/>
      <c r="M215" s="148"/>
      <c r="T215" s="54"/>
      <c r="AT215" s="18" t="s">
        <v>887</v>
      </c>
      <c r="AU215" s="18" t="s">
        <v>185</v>
      </c>
    </row>
    <row r="216" spans="2:65" s="1" customFormat="1" ht="16.5" customHeight="1">
      <c r="B216" s="33"/>
      <c r="C216" s="132" t="s">
        <v>412</v>
      </c>
      <c r="D216" s="132" t="s">
        <v>168</v>
      </c>
      <c r="E216" s="133" t="s">
        <v>4159</v>
      </c>
      <c r="F216" s="134" t="s">
        <v>4160</v>
      </c>
      <c r="G216" s="135" t="s">
        <v>307</v>
      </c>
      <c r="H216" s="136">
        <v>1</v>
      </c>
      <c r="I216" s="137"/>
      <c r="J216" s="138">
        <f>ROUND(I216*H216,2)</f>
        <v>0</v>
      </c>
      <c r="K216" s="134" t="s">
        <v>19</v>
      </c>
      <c r="L216" s="33"/>
      <c r="M216" s="139" t="s">
        <v>19</v>
      </c>
      <c r="N216" s="140" t="s">
        <v>43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173</v>
      </c>
      <c r="AT216" s="143" t="s">
        <v>168</v>
      </c>
      <c r="AU216" s="143" t="s">
        <v>185</v>
      </c>
      <c r="AY216" s="18" t="s">
        <v>166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8" t="s">
        <v>80</v>
      </c>
      <c r="BK216" s="144">
        <f>ROUND(I216*H216,2)</f>
        <v>0</v>
      </c>
      <c r="BL216" s="18" t="s">
        <v>173</v>
      </c>
      <c r="BM216" s="143" t="s">
        <v>4161</v>
      </c>
    </row>
    <row r="217" spans="2:65" s="1" customFormat="1" ht="29.25">
      <c r="B217" s="33"/>
      <c r="D217" s="150" t="s">
        <v>887</v>
      </c>
      <c r="F217" s="187" t="s">
        <v>4158</v>
      </c>
      <c r="I217" s="147"/>
      <c r="L217" s="33"/>
      <c r="M217" s="148"/>
      <c r="T217" s="54"/>
      <c r="AT217" s="18" t="s">
        <v>887</v>
      </c>
      <c r="AU217" s="18" t="s">
        <v>185</v>
      </c>
    </row>
    <row r="218" spans="2:65" s="1" customFormat="1" ht="16.5" customHeight="1">
      <c r="B218" s="33"/>
      <c r="C218" s="132" t="s">
        <v>417</v>
      </c>
      <c r="D218" s="132" t="s">
        <v>168</v>
      </c>
      <c r="E218" s="133" t="s">
        <v>4162</v>
      </c>
      <c r="F218" s="134" t="s">
        <v>4163</v>
      </c>
      <c r="G218" s="135" t="s">
        <v>307</v>
      </c>
      <c r="H218" s="136">
        <v>1</v>
      </c>
      <c r="I218" s="137"/>
      <c r="J218" s="138">
        <f>ROUND(I218*H218,2)</f>
        <v>0</v>
      </c>
      <c r="K218" s="134" t="s">
        <v>19</v>
      </c>
      <c r="L218" s="33"/>
      <c r="M218" s="139" t="s">
        <v>19</v>
      </c>
      <c r="N218" s="140" t="s">
        <v>43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173</v>
      </c>
      <c r="AT218" s="143" t="s">
        <v>168</v>
      </c>
      <c r="AU218" s="143" t="s">
        <v>185</v>
      </c>
      <c r="AY218" s="18" t="s">
        <v>166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8" t="s">
        <v>80</v>
      </c>
      <c r="BK218" s="144">
        <f>ROUND(I218*H218,2)</f>
        <v>0</v>
      </c>
      <c r="BL218" s="18" t="s">
        <v>173</v>
      </c>
      <c r="BM218" s="143" t="s">
        <v>4164</v>
      </c>
    </row>
    <row r="219" spans="2:65" s="1" customFormat="1" ht="29.25">
      <c r="B219" s="33"/>
      <c r="D219" s="150" t="s">
        <v>887</v>
      </c>
      <c r="F219" s="187" t="s">
        <v>4165</v>
      </c>
      <c r="I219" s="147"/>
      <c r="L219" s="33"/>
      <c r="M219" s="148"/>
      <c r="T219" s="54"/>
      <c r="AT219" s="18" t="s">
        <v>887</v>
      </c>
      <c r="AU219" s="18" t="s">
        <v>185</v>
      </c>
    </row>
    <row r="220" spans="2:65" s="1" customFormat="1" ht="16.5" customHeight="1">
      <c r="B220" s="33"/>
      <c r="C220" s="132" t="s">
        <v>427</v>
      </c>
      <c r="D220" s="132" t="s">
        <v>168</v>
      </c>
      <c r="E220" s="133" t="s">
        <v>4166</v>
      </c>
      <c r="F220" s="134" t="s">
        <v>4167</v>
      </c>
      <c r="G220" s="135" t="s">
        <v>307</v>
      </c>
      <c r="H220" s="136">
        <v>2</v>
      </c>
      <c r="I220" s="137"/>
      <c r="J220" s="138">
        <f>ROUND(I220*H220,2)</f>
        <v>0</v>
      </c>
      <c r="K220" s="134" t="s">
        <v>19</v>
      </c>
      <c r="L220" s="33"/>
      <c r="M220" s="139" t="s">
        <v>19</v>
      </c>
      <c r="N220" s="140" t="s">
        <v>43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173</v>
      </c>
      <c r="AT220" s="143" t="s">
        <v>168</v>
      </c>
      <c r="AU220" s="143" t="s">
        <v>185</v>
      </c>
      <c r="AY220" s="18" t="s">
        <v>166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8" t="s">
        <v>80</v>
      </c>
      <c r="BK220" s="144">
        <f>ROUND(I220*H220,2)</f>
        <v>0</v>
      </c>
      <c r="BL220" s="18" t="s">
        <v>173</v>
      </c>
      <c r="BM220" s="143" t="s">
        <v>4168</v>
      </c>
    </row>
    <row r="221" spans="2:65" s="1" customFormat="1" ht="29.25">
      <c r="B221" s="33"/>
      <c r="D221" s="150" t="s">
        <v>887</v>
      </c>
      <c r="F221" s="187" t="s">
        <v>4165</v>
      </c>
      <c r="I221" s="147"/>
      <c r="L221" s="33"/>
      <c r="M221" s="148"/>
      <c r="T221" s="54"/>
      <c r="AT221" s="18" t="s">
        <v>887</v>
      </c>
      <c r="AU221" s="18" t="s">
        <v>185</v>
      </c>
    </row>
    <row r="222" spans="2:65" s="11" customFormat="1" ht="20.85" customHeight="1">
      <c r="B222" s="120"/>
      <c r="D222" s="121" t="s">
        <v>71</v>
      </c>
      <c r="E222" s="130" t="s">
        <v>4169</v>
      </c>
      <c r="F222" s="130" t="s">
        <v>4170</v>
      </c>
      <c r="I222" s="123"/>
      <c r="J222" s="131">
        <f>BK222</f>
        <v>0</v>
      </c>
      <c r="L222" s="120"/>
      <c r="M222" s="125"/>
      <c r="P222" s="126">
        <f>SUM(P223:P257)</f>
        <v>0</v>
      </c>
      <c r="R222" s="126">
        <f>SUM(R223:R257)</f>
        <v>0</v>
      </c>
      <c r="T222" s="127">
        <f>SUM(T223:T257)</f>
        <v>0</v>
      </c>
      <c r="AR222" s="121" t="s">
        <v>80</v>
      </c>
      <c r="AT222" s="128" t="s">
        <v>71</v>
      </c>
      <c r="AU222" s="128" t="s">
        <v>82</v>
      </c>
      <c r="AY222" s="121" t="s">
        <v>166</v>
      </c>
      <c r="BK222" s="129">
        <f>SUM(BK223:BK257)</f>
        <v>0</v>
      </c>
    </row>
    <row r="223" spans="2:65" s="1" customFormat="1" ht="16.5" customHeight="1">
      <c r="B223" s="33"/>
      <c r="C223" s="132" t="s">
        <v>435</v>
      </c>
      <c r="D223" s="132" t="s">
        <v>168</v>
      </c>
      <c r="E223" s="133" t="s">
        <v>4171</v>
      </c>
      <c r="F223" s="134" t="s">
        <v>4172</v>
      </c>
      <c r="G223" s="135" t="s">
        <v>307</v>
      </c>
      <c r="H223" s="136">
        <v>1</v>
      </c>
      <c r="I223" s="137"/>
      <c r="J223" s="138">
        <f>ROUND(I223*H223,2)</f>
        <v>0</v>
      </c>
      <c r="K223" s="134" t="s">
        <v>19</v>
      </c>
      <c r="L223" s="33"/>
      <c r="M223" s="139" t="s">
        <v>19</v>
      </c>
      <c r="N223" s="140" t="s">
        <v>43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173</v>
      </c>
      <c r="AT223" s="143" t="s">
        <v>168</v>
      </c>
      <c r="AU223" s="143" t="s">
        <v>185</v>
      </c>
      <c r="AY223" s="18" t="s">
        <v>166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8" t="s">
        <v>80</v>
      </c>
      <c r="BK223" s="144">
        <f>ROUND(I223*H223,2)</f>
        <v>0</v>
      </c>
      <c r="BL223" s="18" t="s">
        <v>173</v>
      </c>
      <c r="BM223" s="143" t="s">
        <v>4173</v>
      </c>
    </row>
    <row r="224" spans="2:65" s="1" customFormat="1" ht="97.5">
      <c r="B224" s="33"/>
      <c r="D224" s="150" t="s">
        <v>887</v>
      </c>
      <c r="F224" s="187" t="s">
        <v>4174</v>
      </c>
      <c r="I224" s="147"/>
      <c r="L224" s="33"/>
      <c r="M224" s="148"/>
      <c r="T224" s="54"/>
      <c r="AT224" s="18" t="s">
        <v>887</v>
      </c>
      <c r="AU224" s="18" t="s">
        <v>185</v>
      </c>
    </row>
    <row r="225" spans="2:65" s="1" customFormat="1" ht="24.2" customHeight="1">
      <c r="B225" s="33"/>
      <c r="C225" s="132" t="s">
        <v>444</v>
      </c>
      <c r="D225" s="132" t="s">
        <v>168</v>
      </c>
      <c r="E225" s="133" t="s">
        <v>4175</v>
      </c>
      <c r="F225" s="134" t="s">
        <v>4176</v>
      </c>
      <c r="G225" s="135" t="s">
        <v>307</v>
      </c>
      <c r="H225" s="136">
        <v>1</v>
      </c>
      <c r="I225" s="137"/>
      <c r="J225" s="138">
        <f>ROUND(I225*H225,2)</f>
        <v>0</v>
      </c>
      <c r="K225" s="134" t="s">
        <v>19</v>
      </c>
      <c r="L225" s="33"/>
      <c r="M225" s="139" t="s">
        <v>19</v>
      </c>
      <c r="N225" s="140" t="s">
        <v>43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173</v>
      </c>
      <c r="AT225" s="143" t="s">
        <v>168</v>
      </c>
      <c r="AU225" s="143" t="s">
        <v>185</v>
      </c>
      <c r="AY225" s="18" t="s">
        <v>166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80</v>
      </c>
      <c r="BK225" s="144">
        <f>ROUND(I225*H225,2)</f>
        <v>0</v>
      </c>
      <c r="BL225" s="18" t="s">
        <v>173</v>
      </c>
      <c r="BM225" s="143" t="s">
        <v>4177</v>
      </c>
    </row>
    <row r="226" spans="2:65" s="1" customFormat="1" ht="78">
      <c r="B226" s="33"/>
      <c r="D226" s="150" t="s">
        <v>887</v>
      </c>
      <c r="F226" s="187" t="s">
        <v>4178</v>
      </c>
      <c r="I226" s="147"/>
      <c r="L226" s="33"/>
      <c r="M226" s="148"/>
      <c r="T226" s="54"/>
      <c r="AT226" s="18" t="s">
        <v>887</v>
      </c>
      <c r="AU226" s="18" t="s">
        <v>185</v>
      </c>
    </row>
    <row r="227" spans="2:65" s="1" customFormat="1" ht="21.75" customHeight="1">
      <c r="B227" s="33"/>
      <c r="C227" s="132" t="s">
        <v>450</v>
      </c>
      <c r="D227" s="132" t="s">
        <v>168</v>
      </c>
      <c r="E227" s="133" t="s">
        <v>4179</v>
      </c>
      <c r="F227" s="134" t="s">
        <v>4180</v>
      </c>
      <c r="G227" s="135" t="s">
        <v>307</v>
      </c>
      <c r="H227" s="136">
        <v>1</v>
      </c>
      <c r="I227" s="137"/>
      <c r="J227" s="138">
        <f t="shared" ref="J227:J239" si="0">ROUND(I227*H227,2)</f>
        <v>0</v>
      </c>
      <c r="K227" s="134" t="s">
        <v>19</v>
      </c>
      <c r="L227" s="33"/>
      <c r="M227" s="139" t="s">
        <v>19</v>
      </c>
      <c r="N227" s="140" t="s">
        <v>43</v>
      </c>
      <c r="P227" s="141">
        <f t="shared" ref="P227:P239" si="1">O227*H227</f>
        <v>0</v>
      </c>
      <c r="Q227" s="141">
        <v>0</v>
      </c>
      <c r="R227" s="141">
        <f t="shared" ref="R227:R239" si="2">Q227*H227</f>
        <v>0</v>
      </c>
      <c r="S227" s="141">
        <v>0</v>
      </c>
      <c r="T227" s="142">
        <f t="shared" ref="T227:T239" si="3">S227*H227</f>
        <v>0</v>
      </c>
      <c r="AR227" s="143" t="s">
        <v>173</v>
      </c>
      <c r="AT227" s="143" t="s">
        <v>168</v>
      </c>
      <c r="AU227" s="143" t="s">
        <v>185</v>
      </c>
      <c r="AY227" s="18" t="s">
        <v>166</v>
      </c>
      <c r="BE227" s="144">
        <f t="shared" ref="BE227:BE239" si="4">IF(N227="základní",J227,0)</f>
        <v>0</v>
      </c>
      <c r="BF227" s="144">
        <f t="shared" ref="BF227:BF239" si="5">IF(N227="snížená",J227,0)</f>
        <v>0</v>
      </c>
      <c r="BG227" s="144">
        <f t="shared" ref="BG227:BG239" si="6">IF(N227="zákl. přenesená",J227,0)</f>
        <v>0</v>
      </c>
      <c r="BH227" s="144">
        <f t="shared" ref="BH227:BH239" si="7">IF(N227="sníž. přenesená",J227,0)</f>
        <v>0</v>
      </c>
      <c r="BI227" s="144">
        <f t="shared" ref="BI227:BI239" si="8">IF(N227="nulová",J227,0)</f>
        <v>0</v>
      </c>
      <c r="BJ227" s="18" t="s">
        <v>80</v>
      </c>
      <c r="BK227" s="144">
        <f t="shared" ref="BK227:BK239" si="9">ROUND(I227*H227,2)</f>
        <v>0</v>
      </c>
      <c r="BL227" s="18" t="s">
        <v>173</v>
      </c>
      <c r="BM227" s="143" t="s">
        <v>4181</v>
      </c>
    </row>
    <row r="228" spans="2:65" s="1" customFormat="1" ht="21.75" customHeight="1">
      <c r="B228" s="33"/>
      <c r="C228" s="132" t="s">
        <v>455</v>
      </c>
      <c r="D228" s="132" t="s">
        <v>168</v>
      </c>
      <c r="E228" s="133" t="s">
        <v>4182</v>
      </c>
      <c r="F228" s="134" t="s">
        <v>4183</v>
      </c>
      <c r="G228" s="135" t="s">
        <v>307</v>
      </c>
      <c r="H228" s="136">
        <v>5</v>
      </c>
      <c r="I228" s="137"/>
      <c r="J228" s="138">
        <f t="shared" si="0"/>
        <v>0</v>
      </c>
      <c r="K228" s="134" t="s">
        <v>19</v>
      </c>
      <c r="L228" s="33"/>
      <c r="M228" s="139" t="s">
        <v>19</v>
      </c>
      <c r="N228" s="140" t="s">
        <v>43</v>
      </c>
      <c r="P228" s="141">
        <f t="shared" si="1"/>
        <v>0</v>
      </c>
      <c r="Q228" s="141">
        <v>0</v>
      </c>
      <c r="R228" s="141">
        <f t="shared" si="2"/>
        <v>0</v>
      </c>
      <c r="S228" s="141">
        <v>0</v>
      </c>
      <c r="T228" s="142">
        <f t="shared" si="3"/>
        <v>0</v>
      </c>
      <c r="AR228" s="143" t="s">
        <v>173</v>
      </c>
      <c r="AT228" s="143" t="s">
        <v>168</v>
      </c>
      <c r="AU228" s="143" t="s">
        <v>185</v>
      </c>
      <c r="AY228" s="18" t="s">
        <v>166</v>
      </c>
      <c r="BE228" s="144">
        <f t="shared" si="4"/>
        <v>0</v>
      </c>
      <c r="BF228" s="144">
        <f t="shared" si="5"/>
        <v>0</v>
      </c>
      <c r="BG228" s="144">
        <f t="shared" si="6"/>
        <v>0</v>
      </c>
      <c r="BH228" s="144">
        <f t="shared" si="7"/>
        <v>0</v>
      </c>
      <c r="BI228" s="144">
        <f t="shared" si="8"/>
        <v>0</v>
      </c>
      <c r="BJ228" s="18" t="s">
        <v>80</v>
      </c>
      <c r="BK228" s="144">
        <f t="shared" si="9"/>
        <v>0</v>
      </c>
      <c r="BL228" s="18" t="s">
        <v>173</v>
      </c>
      <c r="BM228" s="143" t="s">
        <v>4184</v>
      </c>
    </row>
    <row r="229" spans="2:65" s="1" customFormat="1" ht="21.75" customHeight="1">
      <c r="B229" s="33"/>
      <c r="C229" s="132" t="s">
        <v>463</v>
      </c>
      <c r="D229" s="132" t="s">
        <v>168</v>
      </c>
      <c r="E229" s="133" t="s">
        <v>4185</v>
      </c>
      <c r="F229" s="134" t="s">
        <v>4186</v>
      </c>
      <c r="G229" s="135" t="s">
        <v>307</v>
      </c>
      <c r="H229" s="136">
        <v>1</v>
      </c>
      <c r="I229" s="137"/>
      <c r="J229" s="138">
        <f t="shared" si="0"/>
        <v>0</v>
      </c>
      <c r="K229" s="134" t="s">
        <v>19</v>
      </c>
      <c r="L229" s="33"/>
      <c r="M229" s="139" t="s">
        <v>19</v>
      </c>
      <c r="N229" s="140" t="s">
        <v>43</v>
      </c>
      <c r="P229" s="141">
        <f t="shared" si="1"/>
        <v>0</v>
      </c>
      <c r="Q229" s="141">
        <v>0</v>
      </c>
      <c r="R229" s="141">
        <f t="shared" si="2"/>
        <v>0</v>
      </c>
      <c r="S229" s="141">
        <v>0</v>
      </c>
      <c r="T229" s="142">
        <f t="shared" si="3"/>
        <v>0</v>
      </c>
      <c r="AR229" s="143" t="s">
        <v>173</v>
      </c>
      <c r="AT229" s="143" t="s">
        <v>168</v>
      </c>
      <c r="AU229" s="143" t="s">
        <v>185</v>
      </c>
      <c r="AY229" s="18" t="s">
        <v>166</v>
      </c>
      <c r="BE229" s="144">
        <f t="shared" si="4"/>
        <v>0</v>
      </c>
      <c r="BF229" s="144">
        <f t="shared" si="5"/>
        <v>0</v>
      </c>
      <c r="BG229" s="144">
        <f t="shared" si="6"/>
        <v>0</v>
      </c>
      <c r="BH229" s="144">
        <f t="shared" si="7"/>
        <v>0</v>
      </c>
      <c r="BI229" s="144">
        <f t="shared" si="8"/>
        <v>0</v>
      </c>
      <c r="BJ229" s="18" t="s">
        <v>80</v>
      </c>
      <c r="BK229" s="144">
        <f t="shared" si="9"/>
        <v>0</v>
      </c>
      <c r="BL229" s="18" t="s">
        <v>173</v>
      </c>
      <c r="BM229" s="143" t="s">
        <v>4187</v>
      </c>
    </row>
    <row r="230" spans="2:65" s="1" customFormat="1" ht="33" customHeight="1">
      <c r="B230" s="33"/>
      <c r="C230" s="132" t="s">
        <v>469</v>
      </c>
      <c r="D230" s="132" t="s">
        <v>168</v>
      </c>
      <c r="E230" s="133" t="s">
        <v>4188</v>
      </c>
      <c r="F230" s="134" t="s">
        <v>4189</v>
      </c>
      <c r="G230" s="135" t="s">
        <v>307</v>
      </c>
      <c r="H230" s="136">
        <v>1</v>
      </c>
      <c r="I230" s="137"/>
      <c r="J230" s="138">
        <f t="shared" si="0"/>
        <v>0</v>
      </c>
      <c r="K230" s="134" t="s">
        <v>19</v>
      </c>
      <c r="L230" s="33"/>
      <c r="M230" s="139" t="s">
        <v>19</v>
      </c>
      <c r="N230" s="140" t="s">
        <v>43</v>
      </c>
      <c r="P230" s="141">
        <f t="shared" si="1"/>
        <v>0</v>
      </c>
      <c r="Q230" s="141">
        <v>0</v>
      </c>
      <c r="R230" s="141">
        <f t="shared" si="2"/>
        <v>0</v>
      </c>
      <c r="S230" s="141">
        <v>0</v>
      </c>
      <c r="T230" s="142">
        <f t="shared" si="3"/>
        <v>0</v>
      </c>
      <c r="AR230" s="143" t="s">
        <v>173</v>
      </c>
      <c r="AT230" s="143" t="s">
        <v>168</v>
      </c>
      <c r="AU230" s="143" t="s">
        <v>185</v>
      </c>
      <c r="AY230" s="18" t="s">
        <v>166</v>
      </c>
      <c r="BE230" s="144">
        <f t="shared" si="4"/>
        <v>0</v>
      </c>
      <c r="BF230" s="144">
        <f t="shared" si="5"/>
        <v>0</v>
      </c>
      <c r="BG230" s="144">
        <f t="shared" si="6"/>
        <v>0</v>
      </c>
      <c r="BH230" s="144">
        <f t="shared" si="7"/>
        <v>0</v>
      </c>
      <c r="BI230" s="144">
        <f t="shared" si="8"/>
        <v>0</v>
      </c>
      <c r="BJ230" s="18" t="s">
        <v>80</v>
      </c>
      <c r="BK230" s="144">
        <f t="shared" si="9"/>
        <v>0</v>
      </c>
      <c r="BL230" s="18" t="s">
        <v>173</v>
      </c>
      <c r="BM230" s="143" t="s">
        <v>4190</v>
      </c>
    </row>
    <row r="231" spans="2:65" s="1" customFormat="1" ht="33" customHeight="1">
      <c r="B231" s="33"/>
      <c r="C231" s="132" t="s">
        <v>482</v>
      </c>
      <c r="D231" s="132" t="s">
        <v>168</v>
      </c>
      <c r="E231" s="133" t="s">
        <v>4191</v>
      </c>
      <c r="F231" s="134" t="s">
        <v>4192</v>
      </c>
      <c r="G231" s="135" t="s">
        <v>307</v>
      </c>
      <c r="H231" s="136">
        <v>1</v>
      </c>
      <c r="I231" s="137"/>
      <c r="J231" s="138">
        <f t="shared" si="0"/>
        <v>0</v>
      </c>
      <c r="K231" s="134" t="s">
        <v>19</v>
      </c>
      <c r="L231" s="33"/>
      <c r="M231" s="139" t="s">
        <v>19</v>
      </c>
      <c r="N231" s="140" t="s">
        <v>43</v>
      </c>
      <c r="P231" s="141">
        <f t="shared" si="1"/>
        <v>0</v>
      </c>
      <c r="Q231" s="141">
        <v>0</v>
      </c>
      <c r="R231" s="141">
        <f t="shared" si="2"/>
        <v>0</v>
      </c>
      <c r="S231" s="141">
        <v>0</v>
      </c>
      <c r="T231" s="142">
        <f t="shared" si="3"/>
        <v>0</v>
      </c>
      <c r="AR231" s="143" t="s">
        <v>173</v>
      </c>
      <c r="AT231" s="143" t="s">
        <v>168</v>
      </c>
      <c r="AU231" s="143" t="s">
        <v>185</v>
      </c>
      <c r="AY231" s="18" t="s">
        <v>166</v>
      </c>
      <c r="BE231" s="144">
        <f t="shared" si="4"/>
        <v>0</v>
      </c>
      <c r="BF231" s="144">
        <f t="shared" si="5"/>
        <v>0</v>
      </c>
      <c r="BG231" s="144">
        <f t="shared" si="6"/>
        <v>0</v>
      </c>
      <c r="BH231" s="144">
        <f t="shared" si="7"/>
        <v>0</v>
      </c>
      <c r="BI231" s="144">
        <f t="shared" si="8"/>
        <v>0</v>
      </c>
      <c r="BJ231" s="18" t="s">
        <v>80</v>
      </c>
      <c r="BK231" s="144">
        <f t="shared" si="9"/>
        <v>0</v>
      </c>
      <c r="BL231" s="18" t="s">
        <v>173</v>
      </c>
      <c r="BM231" s="143" t="s">
        <v>4193</v>
      </c>
    </row>
    <row r="232" spans="2:65" s="1" customFormat="1" ht="24.2" customHeight="1">
      <c r="B232" s="33"/>
      <c r="C232" s="132" t="s">
        <v>489</v>
      </c>
      <c r="D232" s="132" t="s">
        <v>168</v>
      </c>
      <c r="E232" s="133" t="s">
        <v>4194</v>
      </c>
      <c r="F232" s="134" t="s">
        <v>4195</v>
      </c>
      <c r="G232" s="135" t="s">
        <v>307</v>
      </c>
      <c r="H232" s="136">
        <v>2</v>
      </c>
      <c r="I232" s="137"/>
      <c r="J232" s="138">
        <f t="shared" si="0"/>
        <v>0</v>
      </c>
      <c r="K232" s="134" t="s">
        <v>19</v>
      </c>
      <c r="L232" s="33"/>
      <c r="M232" s="139" t="s">
        <v>19</v>
      </c>
      <c r="N232" s="140" t="s">
        <v>43</v>
      </c>
      <c r="P232" s="141">
        <f t="shared" si="1"/>
        <v>0</v>
      </c>
      <c r="Q232" s="141">
        <v>0</v>
      </c>
      <c r="R232" s="141">
        <f t="shared" si="2"/>
        <v>0</v>
      </c>
      <c r="S232" s="141">
        <v>0</v>
      </c>
      <c r="T232" s="142">
        <f t="shared" si="3"/>
        <v>0</v>
      </c>
      <c r="AR232" s="143" t="s">
        <v>173</v>
      </c>
      <c r="AT232" s="143" t="s">
        <v>168</v>
      </c>
      <c r="AU232" s="143" t="s">
        <v>185</v>
      </c>
      <c r="AY232" s="18" t="s">
        <v>166</v>
      </c>
      <c r="BE232" s="144">
        <f t="shared" si="4"/>
        <v>0</v>
      </c>
      <c r="BF232" s="144">
        <f t="shared" si="5"/>
        <v>0</v>
      </c>
      <c r="BG232" s="144">
        <f t="shared" si="6"/>
        <v>0</v>
      </c>
      <c r="BH232" s="144">
        <f t="shared" si="7"/>
        <v>0</v>
      </c>
      <c r="BI232" s="144">
        <f t="shared" si="8"/>
        <v>0</v>
      </c>
      <c r="BJ232" s="18" t="s">
        <v>80</v>
      </c>
      <c r="BK232" s="144">
        <f t="shared" si="9"/>
        <v>0</v>
      </c>
      <c r="BL232" s="18" t="s">
        <v>173</v>
      </c>
      <c r="BM232" s="143" t="s">
        <v>4196</v>
      </c>
    </row>
    <row r="233" spans="2:65" s="1" customFormat="1" ht="24.2" customHeight="1">
      <c r="B233" s="33"/>
      <c r="C233" s="132" t="s">
        <v>541</v>
      </c>
      <c r="D233" s="132" t="s">
        <v>168</v>
      </c>
      <c r="E233" s="133" t="s">
        <v>4197</v>
      </c>
      <c r="F233" s="134" t="s">
        <v>4198</v>
      </c>
      <c r="G233" s="135" t="s">
        <v>307</v>
      </c>
      <c r="H233" s="136">
        <v>11</v>
      </c>
      <c r="I233" s="137"/>
      <c r="J233" s="138">
        <f t="shared" si="0"/>
        <v>0</v>
      </c>
      <c r="K233" s="134" t="s">
        <v>19</v>
      </c>
      <c r="L233" s="33"/>
      <c r="M233" s="139" t="s">
        <v>19</v>
      </c>
      <c r="N233" s="140" t="s">
        <v>43</v>
      </c>
      <c r="P233" s="141">
        <f t="shared" si="1"/>
        <v>0</v>
      </c>
      <c r="Q233" s="141">
        <v>0</v>
      </c>
      <c r="R233" s="141">
        <f t="shared" si="2"/>
        <v>0</v>
      </c>
      <c r="S233" s="141">
        <v>0</v>
      </c>
      <c r="T233" s="142">
        <f t="shared" si="3"/>
        <v>0</v>
      </c>
      <c r="AR233" s="143" t="s">
        <v>173</v>
      </c>
      <c r="AT233" s="143" t="s">
        <v>168</v>
      </c>
      <c r="AU233" s="143" t="s">
        <v>185</v>
      </c>
      <c r="AY233" s="18" t="s">
        <v>166</v>
      </c>
      <c r="BE233" s="144">
        <f t="shared" si="4"/>
        <v>0</v>
      </c>
      <c r="BF233" s="144">
        <f t="shared" si="5"/>
        <v>0</v>
      </c>
      <c r="BG233" s="144">
        <f t="shared" si="6"/>
        <v>0</v>
      </c>
      <c r="BH233" s="144">
        <f t="shared" si="7"/>
        <v>0</v>
      </c>
      <c r="BI233" s="144">
        <f t="shared" si="8"/>
        <v>0</v>
      </c>
      <c r="BJ233" s="18" t="s">
        <v>80</v>
      </c>
      <c r="BK233" s="144">
        <f t="shared" si="9"/>
        <v>0</v>
      </c>
      <c r="BL233" s="18" t="s">
        <v>173</v>
      </c>
      <c r="BM233" s="143" t="s">
        <v>4199</v>
      </c>
    </row>
    <row r="234" spans="2:65" s="1" customFormat="1" ht="24.2" customHeight="1">
      <c r="B234" s="33"/>
      <c r="C234" s="132" t="s">
        <v>550</v>
      </c>
      <c r="D234" s="132" t="s">
        <v>168</v>
      </c>
      <c r="E234" s="133" t="s">
        <v>4200</v>
      </c>
      <c r="F234" s="134" t="s">
        <v>4201</v>
      </c>
      <c r="G234" s="135" t="s">
        <v>307</v>
      </c>
      <c r="H234" s="136">
        <v>1</v>
      </c>
      <c r="I234" s="137"/>
      <c r="J234" s="138">
        <f t="shared" si="0"/>
        <v>0</v>
      </c>
      <c r="K234" s="134" t="s">
        <v>19</v>
      </c>
      <c r="L234" s="33"/>
      <c r="M234" s="139" t="s">
        <v>19</v>
      </c>
      <c r="N234" s="140" t="s">
        <v>43</v>
      </c>
      <c r="P234" s="141">
        <f t="shared" si="1"/>
        <v>0</v>
      </c>
      <c r="Q234" s="141">
        <v>0</v>
      </c>
      <c r="R234" s="141">
        <f t="shared" si="2"/>
        <v>0</v>
      </c>
      <c r="S234" s="141">
        <v>0</v>
      </c>
      <c r="T234" s="142">
        <f t="shared" si="3"/>
        <v>0</v>
      </c>
      <c r="AR234" s="143" t="s">
        <v>173</v>
      </c>
      <c r="AT234" s="143" t="s">
        <v>168</v>
      </c>
      <c r="AU234" s="143" t="s">
        <v>185</v>
      </c>
      <c r="AY234" s="18" t="s">
        <v>166</v>
      </c>
      <c r="BE234" s="144">
        <f t="shared" si="4"/>
        <v>0</v>
      </c>
      <c r="BF234" s="144">
        <f t="shared" si="5"/>
        <v>0</v>
      </c>
      <c r="BG234" s="144">
        <f t="shared" si="6"/>
        <v>0</v>
      </c>
      <c r="BH234" s="144">
        <f t="shared" si="7"/>
        <v>0</v>
      </c>
      <c r="BI234" s="144">
        <f t="shared" si="8"/>
        <v>0</v>
      </c>
      <c r="BJ234" s="18" t="s">
        <v>80</v>
      </c>
      <c r="BK234" s="144">
        <f t="shared" si="9"/>
        <v>0</v>
      </c>
      <c r="BL234" s="18" t="s">
        <v>173</v>
      </c>
      <c r="BM234" s="143" t="s">
        <v>4202</v>
      </c>
    </row>
    <row r="235" spans="2:65" s="1" customFormat="1" ht="24.2" customHeight="1">
      <c r="B235" s="33"/>
      <c r="C235" s="132" t="s">
        <v>558</v>
      </c>
      <c r="D235" s="132" t="s">
        <v>168</v>
      </c>
      <c r="E235" s="133" t="s">
        <v>4203</v>
      </c>
      <c r="F235" s="134" t="s">
        <v>4204</v>
      </c>
      <c r="G235" s="135" t="s">
        <v>307</v>
      </c>
      <c r="H235" s="136">
        <v>11</v>
      </c>
      <c r="I235" s="137"/>
      <c r="J235" s="138">
        <f t="shared" si="0"/>
        <v>0</v>
      </c>
      <c r="K235" s="134" t="s">
        <v>19</v>
      </c>
      <c r="L235" s="33"/>
      <c r="M235" s="139" t="s">
        <v>19</v>
      </c>
      <c r="N235" s="140" t="s">
        <v>43</v>
      </c>
      <c r="P235" s="141">
        <f t="shared" si="1"/>
        <v>0</v>
      </c>
      <c r="Q235" s="141">
        <v>0</v>
      </c>
      <c r="R235" s="141">
        <f t="shared" si="2"/>
        <v>0</v>
      </c>
      <c r="S235" s="141">
        <v>0</v>
      </c>
      <c r="T235" s="142">
        <f t="shared" si="3"/>
        <v>0</v>
      </c>
      <c r="AR235" s="143" t="s">
        <v>173</v>
      </c>
      <c r="AT235" s="143" t="s">
        <v>168</v>
      </c>
      <c r="AU235" s="143" t="s">
        <v>185</v>
      </c>
      <c r="AY235" s="18" t="s">
        <v>166</v>
      </c>
      <c r="BE235" s="144">
        <f t="shared" si="4"/>
        <v>0</v>
      </c>
      <c r="BF235" s="144">
        <f t="shared" si="5"/>
        <v>0</v>
      </c>
      <c r="BG235" s="144">
        <f t="shared" si="6"/>
        <v>0</v>
      </c>
      <c r="BH235" s="144">
        <f t="shared" si="7"/>
        <v>0</v>
      </c>
      <c r="BI235" s="144">
        <f t="shared" si="8"/>
        <v>0</v>
      </c>
      <c r="BJ235" s="18" t="s">
        <v>80</v>
      </c>
      <c r="BK235" s="144">
        <f t="shared" si="9"/>
        <v>0</v>
      </c>
      <c r="BL235" s="18" t="s">
        <v>173</v>
      </c>
      <c r="BM235" s="143" t="s">
        <v>4205</v>
      </c>
    </row>
    <row r="236" spans="2:65" s="1" customFormat="1" ht="24.2" customHeight="1">
      <c r="B236" s="33"/>
      <c r="C236" s="132" t="s">
        <v>586</v>
      </c>
      <c r="D236" s="132" t="s">
        <v>168</v>
      </c>
      <c r="E236" s="133" t="s">
        <v>4206</v>
      </c>
      <c r="F236" s="134" t="s">
        <v>4207</v>
      </c>
      <c r="G236" s="135" t="s">
        <v>307</v>
      </c>
      <c r="H236" s="136">
        <v>1</v>
      </c>
      <c r="I236" s="137"/>
      <c r="J236" s="138">
        <f t="shared" si="0"/>
        <v>0</v>
      </c>
      <c r="K236" s="134" t="s">
        <v>19</v>
      </c>
      <c r="L236" s="33"/>
      <c r="M236" s="139" t="s">
        <v>19</v>
      </c>
      <c r="N236" s="140" t="s">
        <v>43</v>
      </c>
      <c r="P236" s="141">
        <f t="shared" si="1"/>
        <v>0</v>
      </c>
      <c r="Q236" s="141">
        <v>0</v>
      </c>
      <c r="R236" s="141">
        <f t="shared" si="2"/>
        <v>0</v>
      </c>
      <c r="S236" s="141">
        <v>0</v>
      </c>
      <c r="T236" s="142">
        <f t="shared" si="3"/>
        <v>0</v>
      </c>
      <c r="AR236" s="143" t="s">
        <v>173</v>
      </c>
      <c r="AT236" s="143" t="s">
        <v>168</v>
      </c>
      <c r="AU236" s="143" t="s">
        <v>185</v>
      </c>
      <c r="AY236" s="18" t="s">
        <v>166</v>
      </c>
      <c r="BE236" s="144">
        <f t="shared" si="4"/>
        <v>0</v>
      </c>
      <c r="BF236" s="144">
        <f t="shared" si="5"/>
        <v>0</v>
      </c>
      <c r="BG236" s="144">
        <f t="shared" si="6"/>
        <v>0</v>
      </c>
      <c r="BH236" s="144">
        <f t="shared" si="7"/>
        <v>0</v>
      </c>
      <c r="BI236" s="144">
        <f t="shared" si="8"/>
        <v>0</v>
      </c>
      <c r="BJ236" s="18" t="s">
        <v>80</v>
      </c>
      <c r="BK236" s="144">
        <f t="shared" si="9"/>
        <v>0</v>
      </c>
      <c r="BL236" s="18" t="s">
        <v>173</v>
      </c>
      <c r="BM236" s="143" t="s">
        <v>4208</v>
      </c>
    </row>
    <row r="237" spans="2:65" s="1" customFormat="1" ht="37.9" customHeight="1">
      <c r="B237" s="33"/>
      <c r="C237" s="132" t="s">
        <v>624</v>
      </c>
      <c r="D237" s="132" t="s">
        <v>168</v>
      </c>
      <c r="E237" s="133" t="s">
        <v>4209</v>
      </c>
      <c r="F237" s="134" t="s">
        <v>4210</v>
      </c>
      <c r="G237" s="135" t="s">
        <v>307</v>
      </c>
      <c r="H237" s="136">
        <v>1</v>
      </c>
      <c r="I237" s="137"/>
      <c r="J237" s="138">
        <f t="shared" si="0"/>
        <v>0</v>
      </c>
      <c r="K237" s="134" t="s">
        <v>19</v>
      </c>
      <c r="L237" s="33"/>
      <c r="M237" s="139" t="s">
        <v>19</v>
      </c>
      <c r="N237" s="140" t="s">
        <v>43</v>
      </c>
      <c r="P237" s="141">
        <f t="shared" si="1"/>
        <v>0</v>
      </c>
      <c r="Q237" s="141">
        <v>0</v>
      </c>
      <c r="R237" s="141">
        <f t="shared" si="2"/>
        <v>0</v>
      </c>
      <c r="S237" s="141">
        <v>0</v>
      </c>
      <c r="T237" s="142">
        <f t="shared" si="3"/>
        <v>0</v>
      </c>
      <c r="AR237" s="143" t="s">
        <v>173</v>
      </c>
      <c r="AT237" s="143" t="s">
        <v>168</v>
      </c>
      <c r="AU237" s="143" t="s">
        <v>185</v>
      </c>
      <c r="AY237" s="18" t="s">
        <v>166</v>
      </c>
      <c r="BE237" s="144">
        <f t="shared" si="4"/>
        <v>0</v>
      </c>
      <c r="BF237" s="144">
        <f t="shared" si="5"/>
        <v>0</v>
      </c>
      <c r="BG237" s="144">
        <f t="shared" si="6"/>
        <v>0</v>
      </c>
      <c r="BH237" s="144">
        <f t="shared" si="7"/>
        <v>0</v>
      </c>
      <c r="BI237" s="144">
        <f t="shared" si="8"/>
        <v>0</v>
      </c>
      <c r="BJ237" s="18" t="s">
        <v>80</v>
      </c>
      <c r="BK237" s="144">
        <f t="shared" si="9"/>
        <v>0</v>
      </c>
      <c r="BL237" s="18" t="s">
        <v>173</v>
      </c>
      <c r="BM237" s="143" t="s">
        <v>4211</v>
      </c>
    </row>
    <row r="238" spans="2:65" s="1" customFormat="1" ht="37.9" customHeight="1">
      <c r="B238" s="33"/>
      <c r="C238" s="132" t="s">
        <v>652</v>
      </c>
      <c r="D238" s="132" t="s">
        <v>168</v>
      </c>
      <c r="E238" s="133" t="s">
        <v>4212</v>
      </c>
      <c r="F238" s="134" t="s">
        <v>4213</v>
      </c>
      <c r="G238" s="135" t="s">
        <v>307</v>
      </c>
      <c r="H238" s="136">
        <v>1</v>
      </c>
      <c r="I238" s="137"/>
      <c r="J238" s="138">
        <f t="shared" si="0"/>
        <v>0</v>
      </c>
      <c r="K238" s="134" t="s">
        <v>19</v>
      </c>
      <c r="L238" s="33"/>
      <c r="M238" s="139" t="s">
        <v>19</v>
      </c>
      <c r="N238" s="140" t="s">
        <v>43</v>
      </c>
      <c r="P238" s="141">
        <f t="shared" si="1"/>
        <v>0</v>
      </c>
      <c r="Q238" s="141">
        <v>0</v>
      </c>
      <c r="R238" s="141">
        <f t="shared" si="2"/>
        <v>0</v>
      </c>
      <c r="S238" s="141">
        <v>0</v>
      </c>
      <c r="T238" s="142">
        <f t="shared" si="3"/>
        <v>0</v>
      </c>
      <c r="AR238" s="143" t="s">
        <v>173</v>
      </c>
      <c r="AT238" s="143" t="s">
        <v>168</v>
      </c>
      <c r="AU238" s="143" t="s">
        <v>185</v>
      </c>
      <c r="AY238" s="18" t="s">
        <v>166</v>
      </c>
      <c r="BE238" s="144">
        <f t="shared" si="4"/>
        <v>0</v>
      </c>
      <c r="BF238" s="144">
        <f t="shared" si="5"/>
        <v>0</v>
      </c>
      <c r="BG238" s="144">
        <f t="shared" si="6"/>
        <v>0</v>
      </c>
      <c r="BH238" s="144">
        <f t="shared" si="7"/>
        <v>0</v>
      </c>
      <c r="BI238" s="144">
        <f t="shared" si="8"/>
        <v>0</v>
      </c>
      <c r="BJ238" s="18" t="s">
        <v>80</v>
      </c>
      <c r="BK238" s="144">
        <f t="shared" si="9"/>
        <v>0</v>
      </c>
      <c r="BL238" s="18" t="s">
        <v>173</v>
      </c>
      <c r="BM238" s="143" t="s">
        <v>4214</v>
      </c>
    </row>
    <row r="239" spans="2:65" s="1" customFormat="1" ht="16.5" customHeight="1">
      <c r="B239" s="33"/>
      <c r="C239" s="132" t="s">
        <v>658</v>
      </c>
      <c r="D239" s="132" t="s">
        <v>168</v>
      </c>
      <c r="E239" s="133" t="s">
        <v>4215</v>
      </c>
      <c r="F239" s="134" t="s">
        <v>4216</v>
      </c>
      <c r="G239" s="135" t="s">
        <v>458</v>
      </c>
      <c r="H239" s="136">
        <v>1</v>
      </c>
      <c r="I239" s="137"/>
      <c r="J239" s="138">
        <f t="shared" si="0"/>
        <v>0</v>
      </c>
      <c r="K239" s="134" t="s">
        <v>19</v>
      </c>
      <c r="L239" s="33"/>
      <c r="M239" s="139" t="s">
        <v>19</v>
      </c>
      <c r="N239" s="140" t="s">
        <v>43</v>
      </c>
      <c r="P239" s="141">
        <f t="shared" si="1"/>
        <v>0</v>
      </c>
      <c r="Q239" s="141">
        <v>0</v>
      </c>
      <c r="R239" s="141">
        <f t="shared" si="2"/>
        <v>0</v>
      </c>
      <c r="S239" s="141">
        <v>0</v>
      </c>
      <c r="T239" s="142">
        <f t="shared" si="3"/>
        <v>0</v>
      </c>
      <c r="AR239" s="143" t="s">
        <v>173</v>
      </c>
      <c r="AT239" s="143" t="s">
        <v>168</v>
      </c>
      <c r="AU239" s="143" t="s">
        <v>185</v>
      </c>
      <c r="AY239" s="18" t="s">
        <v>166</v>
      </c>
      <c r="BE239" s="144">
        <f t="shared" si="4"/>
        <v>0</v>
      </c>
      <c r="BF239" s="144">
        <f t="shared" si="5"/>
        <v>0</v>
      </c>
      <c r="BG239" s="144">
        <f t="shared" si="6"/>
        <v>0</v>
      </c>
      <c r="BH239" s="144">
        <f t="shared" si="7"/>
        <v>0</v>
      </c>
      <c r="BI239" s="144">
        <f t="shared" si="8"/>
        <v>0</v>
      </c>
      <c r="BJ239" s="18" t="s">
        <v>80</v>
      </c>
      <c r="BK239" s="144">
        <f t="shared" si="9"/>
        <v>0</v>
      </c>
      <c r="BL239" s="18" t="s">
        <v>173</v>
      </c>
      <c r="BM239" s="143" t="s">
        <v>4217</v>
      </c>
    </row>
    <row r="240" spans="2:65" s="1" customFormat="1" ht="117">
      <c r="B240" s="33"/>
      <c r="D240" s="150" t="s">
        <v>887</v>
      </c>
      <c r="F240" s="187" t="s">
        <v>4218</v>
      </c>
      <c r="I240" s="147"/>
      <c r="L240" s="33"/>
      <c r="M240" s="148"/>
      <c r="T240" s="54"/>
      <c r="AT240" s="18" t="s">
        <v>887</v>
      </c>
      <c r="AU240" s="18" t="s">
        <v>185</v>
      </c>
    </row>
    <row r="241" spans="2:65" s="1" customFormat="1" ht="16.5" customHeight="1">
      <c r="B241" s="33"/>
      <c r="C241" s="132" t="s">
        <v>665</v>
      </c>
      <c r="D241" s="132" t="s">
        <v>168</v>
      </c>
      <c r="E241" s="133" t="s">
        <v>4219</v>
      </c>
      <c r="F241" s="134" t="s">
        <v>4220</v>
      </c>
      <c r="G241" s="135" t="s">
        <v>458</v>
      </c>
      <c r="H241" s="136">
        <v>8</v>
      </c>
      <c r="I241" s="137"/>
      <c r="J241" s="138">
        <f>ROUND(I241*H241,2)</f>
        <v>0</v>
      </c>
      <c r="K241" s="134" t="s">
        <v>19</v>
      </c>
      <c r="L241" s="33"/>
      <c r="M241" s="139" t="s">
        <v>19</v>
      </c>
      <c r="N241" s="140" t="s">
        <v>43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173</v>
      </c>
      <c r="AT241" s="143" t="s">
        <v>168</v>
      </c>
      <c r="AU241" s="143" t="s">
        <v>185</v>
      </c>
      <c r="AY241" s="18" t="s">
        <v>166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80</v>
      </c>
      <c r="BK241" s="144">
        <f>ROUND(I241*H241,2)</f>
        <v>0</v>
      </c>
      <c r="BL241" s="18" t="s">
        <v>173</v>
      </c>
      <c r="BM241" s="143" t="s">
        <v>4221</v>
      </c>
    </row>
    <row r="242" spans="2:65" s="1" customFormat="1" ht="117">
      <c r="B242" s="33"/>
      <c r="D242" s="150" t="s">
        <v>887</v>
      </c>
      <c r="F242" s="187" t="s">
        <v>4218</v>
      </c>
      <c r="I242" s="147"/>
      <c r="L242" s="33"/>
      <c r="M242" s="148"/>
      <c r="T242" s="54"/>
      <c r="AT242" s="18" t="s">
        <v>887</v>
      </c>
      <c r="AU242" s="18" t="s">
        <v>185</v>
      </c>
    </row>
    <row r="243" spans="2:65" s="1" customFormat="1" ht="16.5" customHeight="1">
      <c r="B243" s="33"/>
      <c r="C243" s="132" t="s">
        <v>729</v>
      </c>
      <c r="D243" s="132" t="s">
        <v>168</v>
      </c>
      <c r="E243" s="133" t="s">
        <v>4222</v>
      </c>
      <c r="F243" s="134" t="s">
        <v>4223</v>
      </c>
      <c r="G243" s="135" t="s">
        <v>458</v>
      </c>
      <c r="H243" s="136">
        <v>1</v>
      </c>
      <c r="I243" s="137"/>
      <c r="J243" s="138">
        <f>ROUND(I243*H243,2)</f>
        <v>0</v>
      </c>
      <c r="K243" s="134" t="s">
        <v>19</v>
      </c>
      <c r="L243" s="33"/>
      <c r="M243" s="139" t="s">
        <v>19</v>
      </c>
      <c r="N243" s="140" t="s">
        <v>43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173</v>
      </c>
      <c r="AT243" s="143" t="s">
        <v>168</v>
      </c>
      <c r="AU243" s="143" t="s">
        <v>185</v>
      </c>
      <c r="AY243" s="18" t="s">
        <v>166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8" t="s">
        <v>80</v>
      </c>
      <c r="BK243" s="144">
        <f>ROUND(I243*H243,2)</f>
        <v>0</v>
      </c>
      <c r="BL243" s="18" t="s">
        <v>173</v>
      </c>
      <c r="BM243" s="143" t="s">
        <v>4224</v>
      </c>
    </row>
    <row r="244" spans="2:65" s="1" customFormat="1" ht="117">
      <c r="B244" s="33"/>
      <c r="D244" s="150" t="s">
        <v>887</v>
      </c>
      <c r="F244" s="187" t="s">
        <v>4218</v>
      </c>
      <c r="I244" s="147"/>
      <c r="L244" s="33"/>
      <c r="M244" s="148"/>
      <c r="T244" s="54"/>
      <c r="AT244" s="18" t="s">
        <v>887</v>
      </c>
      <c r="AU244" s="18" t="s">
        <v>185</v>
      </c>
    </row>
    <row r="245" spans="2:65" s="1" customFormat="1" ht="33" customHeight="1">
      <c r="B245" s="33"/>
      <c r="C245" s="132" t="s">
        <v>739</v>
      </c>
      <c r="D245" s="132" t="s">
        <v>168</v>
      </c>
      <c r="E245" s="133" t="s">
        <v>4225</v>
      </c>
      <c r="F245" s="134" t="s">
        <v>4226</v>
      </c>
      <c r="G245" s="135" t="s">
        <v>307</v>
      </c>
      <c r="H245" s="136">
        <v>1</v>
      </c>
      <c r="I245" s="137"/>
      <c r="J245" s="138">
        <f>ROUND(I245*H245,2)</f>
        <v>0</v>
      </c>
      <c r="K245" s="134" t="s">
        <v>19</v>
      </c>
      <c r="L245" s="33"/>
      <c r="M245" s="139" t="s">
        <v>19</v>
      </c>
      <c r="N245" s="140" t="s">
        <v>43</v>
      </c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AR245" s="143" t="s">
        <v>173</v>
      </c>
      <c r="AT245" s="143" t="s">
        <v>168</v>
      </c>
      <c r="AU245" s="143" t="s">
        <v>185</v>
      </c>
      <c r="AY245" s="18" t="s">
        <v>166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8" t="s">
        <v>80</v>
      </c>
      <c r="BK245" s="144">
        <f>ROUND(I245*H245,2)</f>
        <v>0</v>
      </c>
      <c r="BL245" s="18" t="s">
        <v>173</v>
      </c>
      <c r="BM245" s="143" t="s">
        <v>4227</v>
      </c>
    </row>
    <row r="246" spans="2:65" s="1" customFormat="1" ht="19.5">
      <c r="B246" s="33"/>
      <c r="D246" s="150" t="s">
        <v>887</v>
      </c>
      <c r="F246" s="187" t="s">
        <v>4228</v>
      </c>
      <c r="I246" s="147"/>
      <c r="L246" s="33"/>
      <c r="M246" s="148"/>
      <c r="T246" s="54"/>
      <c r="AT246" s="18" t="s">
        <v>887</v>
      </c>
      <c r="AU246" s="18" t="s">
        <v>185</v>
      </c>
    </row>
    <row r="247" spans="2:65" s="1" customFormat="1" ht="33" customHeight="1">
      <c r="B247" s="33"/>
      <c r="C247" s="132" t="s">
        <v>750</v>
      </c>
      <c r="D247" s="132" t="s">
        <v>168</v>
      </c>
      <c r="E247" s="133" t="s">
        <v>4229</v>
      </c>
      <c r="F247" s="134" t="s">
        <v>4230</v>
      </c>
      <c r="G247" s="135" t="s">
        <v>307</v>
      </c>
      <c r="H247" s="136">
        <v>2</v>
      </c>
      <c r="I247" s="137"/>
      <c r="J247" s="138">
        <f t="shared" ref="J247:J257" si="10">ROUND(I247*H247,2)</f>
        <v>0</v>
      </c>
      <c r="K247" s="134" t="s">
        <v>19</v>
      </c>
      <c r="L247" s="33"/>
      <c r="M247" s="139" t="s">
        <v>19</v>
      </c>
      <c r="N247" s="140" t="s">
        <v>43</v>
      </c>
      <c r="P247" s="141">
        <f t="shared" ref="P247:P257" si="11">O247*H247</f>
        <v>0</v>
      </c>
      <c r="Q247" s="141">
        <v>0</v>
      </c>
      <c r="R247" s="141">
        <f t="shared" ref="R247:R257" si="12">Q247*H247</f>
        <v>0</v>
      </c>
      <c r="S247" s="141">
        <v>0</v>
      </c>
      <c r="T247" s="142">
        <f t="shared" ref="T247:T257" si="13">S247*H247</f>
        <v>0</v>
      </c>
      <c r="AR247" s="143" t="s">
        <v>173</v>
      </c>
      <c r="AT247" s="143" t="s">
        <v>168</v>
      </c>
      <c r="AU247" s="143" t="s">
        <v>185</v>
      </c>
      <c r="AY247" s="18" t="s">
        <v>166</v>
      </c>
      <c r="BE247" s="144">
        <f t="shared" ref="BE247:BE257" si="14">IF(N247="základní",J247,0)</f>
        <v>0</v>
      </c>
      <c r="BF247" s="144">
        <f t="shared" ref="BF247:BF257" si="15">IF(N247="snížená",J247,0)</f>
        <v>0</v>
      </c>
      <c r="BG247" s="144">
        <f t="shared" ref="BG247:BG257" si="16">IF(N247="zákl. přenesená",J247,0)</f>
        <v>0</v>
      </c>
      <c r="BH247" s="144">
        <f t="shared" ref="BH247:BH257" si="17">IF(N247="sníž. přenesená",J247,0)</f>
        <v>0</v>
      </c>
      <c r="BI247" s="144">
        <f t="shared" ref="BI247:BI257" si="18">IF(N247="nulová",J247,0)</f>
        <v>0</v>
      </c>
      <c r="BJ247" s="18" t="s">
        <v>80</v>
      </c>
      <c r="BK247" s="144">
        <f t="shared" ref="BK247:BK257" si="19">ROUND(I247*H247,2)</f>
        <v>0</v>
      </c>
      <c r="BL247" s="18" t="s">
        <v>173</v>
      </c>
      <c r="BM247" s="143" t="s">
        <v>4231</v>
      </c>
    </row>
    <row r="248" spans="2:65" s="1" customFormat="1" ht="49.15" customHeight="1">
      <c r="B248" s="33"/>
      <c r="C248" s="132" t="s">
        <v>766</v>
      </c>
      <c r="D248" s="132" t="s">
        <v>168</v>
      </c>
      <c r="E248" s="133" t="s">
        <v>4232</v>
      </c>
      <c r="F248" s="134" t="s">
        <v>4233</v>
      </c>
      <c r="G248" s="135" t="s">
        <v>307</v>
      </c>
      <c r="H248" s="136">
        <v>2</v>
      </c>
      <c r="I248" s="137"/>
      <c r="J248" s="138">
        <f t="shared" si="10"/>
        <v>0</v>
      </c>
      <c r="K248" s="134" t="s">
        <v>19</v>
      </c>
      <c r="L248" s="33"/>
      <c r="M248" s="139" t="s">
        <v>19</v>
      </c>
      <c r="N248" s="140" t="s">
        <v>43</v>
      </c>
      <c r="P248" s="141">
        <f t="shared" si="11"/>
        <v>0</v>
      </c>
      <c r="Q248" s="141">
        <v>0</v>
      </c>
      <c r="R248" s="141">
        <f t="shared" si="12"/>
        <v>0</v>
      </c>
      <c r="S248" s="141">
        <v>0</v>
      </c>
      <c r="T248" s="142">
        <f t="shared" si="13"/>
        <v>0</v>
      </c>
      <c r="AR248" s="143" t="s">
        <v>173</v>
      </c>
      <c r="AT248" s="143" t="s">
        <v>168</v>
      </c>
      <c r="AU248" s="143" t="s">
        <v>185</v>
      </c>
      <c r="AY248" s="18" t="s">
        <v>166</v>
      </c>
      <c r="BE248" s="144">
        <f t="shared" si="14"/>
        <v>0</v>
      </c>
      <c r="BF248" s="144">
        <f t="shared" si="15"/>
        <v>0</v>
      </c>
      <c r="BG248" s="144">
        <f t="shared" si="16"/>
        <v>0</v>
      </c>
      <c r="BH248" s="144">
        <f t="shared" si="17"/>
        <v>0</v>
      </c>
      <c r="BI248" s="144">
        <f t="shared" si="18"/>
        <v>0</v>
      </c>
      <c r="BJ248" s="18" t="s">
        <v>80</v>
      </c>
      <c r="BK248" s="144">
        <f t="shared" si="19"/>
        <v>0</v>
      </c>
      <c r="BL248" s="18" t="s">
        <v>173</v>
      </c>
      <c r="BM248" s="143" t="s">
        <v>4234</v>
      </c>
    </row>
    <row r="249" spans="2:65" s="1" customFormat="1" ht="49.15" customHeight="1">
      <c r="B249" s="33"/>
      <c r="C249" s="132" t="s">
        <v>774</v>
      </c>
      <c r="D249" s="132" t="s">
        <v>168</v>
      </c>
      <c r="E249" s="133" t="s">
        <v>4235</v>
      </c>
      <c r="F249" s="134" t="s">
        <v>4236</v>
      </c>
      <c r="G249" s="135" t="s">
        <v>307</v>
      </c>
      <c r="H249" s="136">
        <v>1</v>
      </c>
      <c r="I249" s="137"/>
      <c r="J249" s="138">
        <f t="shared" si="10"/>
        <v>0</v>
      </c>
      <c r="K249" s="134" t="s">
        <v>19</v>
      </c>
      <c r="L249" s="33"/>
      <c r="M249" s="139" t="s">
        <v>19</v>
      </c>
      <c r="N249" s="140" t="s">
        <v>43</v>
      </c>
      <c r="P249" s="141">
        <f t="shared" si="11"/>
        <v>0</v>
      </c>
      <c r="Q249" s="141">
        <v>0</v>
      </c>
      <c r="R249" s="141">
        <f t="shared" si="12"/>
        <v>0</v>
      </c>
      <c r="S249" s="141">
        <v>0</v>
      </c>
      <c r="T249" s="142">
        <f t="shared" si="13"/>
        <v>0</v>
      </c>
      <c r="AR249" s="143" t="s">
        <v>173</v>
      </c>
      <c r="AT249" s="143" t="s">
        <v>168</v>
      </c>
      <c r="AU249" s="143" t="s">
        <v>185</v>
      </c>
      <c r="AY249" s="18" t="s">
        <v>166</v>
      </c>
      <c r="BE249" s="144">
        <f t="shared" si="14"/>
        <v>0</v>
      </c>
      <c r="BF249" s="144">
        <f t="shared" si="15"/>
        <v>0</v>
      </c>
      <c r="BG249" s="144">
        <f t="shared" si="16"/>
        <v>0</v>
      </c>
      <c r="BH249" s="144">
        <f t="shared" si="17"/>
        <v>0</v>
      </c>
      <c r="BI249" s="144">
        <f t="shared" si="18"/>
        <v>0</v>
      </c>
      <c r="BJ249" s="18" t="s">
        <v>80</v>
      </c>
      <c r="BK249" s="144">
        <f t="shared" si="19"/>
        <v>0</v>
      </c>
      <c r="BL249" s="18" t="s">
        <v>173</v>
      </c>
      <c r="BM249" s="143" t="s">
        <v>4237</v>
      </c>
    </row>
    <row r="250" spans="2:65" s="1" customFormat="1" ht="44.25" customHeight="1">
      <c r="B250" s="33"/>
      <c r="C250" s="132" t="s">
        <v>783</v>
      </c>
      <c r="D250" s="132" t="s">
        <v>168</v>
      </c>
      <c r="E250" s="133" t="s">
        <v>4238</v>
      </c>
      <c r="F250" s="134" t="s">
        <v>4239</v>
      </c>
      <c r="G250" s="135" t="s">
        <v>307</v>
      </c>
      <c r="H250" s="136">
        <v>1</v>
      </c>
      <c r="I250" s="137"/>
      <c r="J250" s="138">
        <f t="shared" si="10"/>
        <v>0</v>
      </c>
      <c r="K250" s="134" t="s">
        <v>19</v>
      </c>
      <c r="L250" s="33"/>
      <c r="M250" s="139" t="s">
        <v>19</v>
      </c>
      <c r="N250" s="140" t="s">
        <v>43</v>
      </c>
      <c r="P250" s="141">
        <f t="shared" si="11"/>
        <v>0</v>
      </c>
      <c r="Q250" s="141">
        <v>0</v>
      </c>
      <c r="R250" s="141">
        <f t="shared" si="12"/>
        <v>0</v>
      </c>
      <c r="S250" s="141">
        <v>0</v>
      </c>
      <c r="T250" s="142">
        <f t="shared" si="13"/>
        <v>0</v>
      </c>
      <c r="AR250" s="143" t="s">
        <v>173</v>
      </c>
      <c r="AT250" s="143" t="s">
        <v>168</v>
      </c>
      <c r="AU250" s="143" t="s">
        <v>185</v>
      </c>
      <c r="AY250" s="18" t="s">
        <v>166</v>
      </c>
      <c r="BE250" s="144">
        <f t="shared" si="14"/>
        <v>0</v>
      </c>
      <c r="BF250" s="144">
        <f t="shared" si="15"/>
        <v>0</v>
      </c>
      <c r="BG250" s="144">
        <f t="shared" si="16"/>
        <v>0</v>
      </c>
      <c r="BH250" s="144">
        <f t="shared" si="17"/>
        <v>0</v>
      </c>
      <c r="BI250" s="144">
        <f t="shared" si="18"/>
        <v>0</v>
      </c>
      <c r="BJ250" s="18" t="s">
        <v>80</v>
      </c>
      <c r="BK250" s="144">
        <f t="shared" si="19"/>
        <v>0</v>
      </c>
      <c r="BL250" s="18" t="s">
        <v>173</v>
      </c>
      <c r="BM250" s="143" t="s">
        <v>4240</v>
      </c>
    </row>
    <row r="251" spans="2:65" s="1" customFormat="1" ht="16.5" customHeight="1">
      <c r="B251" s="33"/>
      <c r="C251" s="132" t="s">
        <v>790</v>
      </c>
      <c r="D251" s="132" t="s">
        <v>168</v>
      </c>
      <c r="E251" s="133" t="s">
        <v>4241</v>
      </c>
      <c r="F251" s="134" t="s">
        <v>4242</v>
      </c>
      <c r="G251" s="135" t="s">
        <v>307</v>
      </c>
      <c r="H251" s="136">
        <v>1</v>
      </c>
      <c r="I251" s="137"/>
      <c r="J251" s="138">
        <f t="shared" si="10"/>
        <v>0</v>
      </c>
      <c r="K251" s="134" t="s">
        <v>19</v>
      </c>
      <c r="L251" s="33"/>
      <c r="M251" s="139" t="s">
        <v>19</v>
      </c>
      <c r="N251" s="140" t="s">
        <v>43</v>
      </c>
      <c r="P251" s="141">
        <f t="shared" si="11"/>
        <v>0</v>
      </c>
      <c r="Q251" s="141">
        <v>0</v>
      </c>
      <c r="R251" s="141">
        <f t="shared" si="12"/>
        <v>0</v>
      </c>
      <c r="S251" s="141">
        <v>0</v>
      </c>
      <c r="T251" s="142">
        <f t="shared" si="13"/>
        <v>0</v>
      </c>
      <c r="AR251" s="143" t="s">
        <v>173</v>
      </c>
      <c r="AT251" s="143" t="s">
        <v>168</v>
      </c>
      <c r="AU251" s="143" t="s">
        <v>185</v>
      </c>
      <c r="AY251" s="18" t="s">
        <v>166</v>
      </c>
      <c r="BE251" s="144">
        <f t="shared" si="14"/>
        <v>0</v>
      </c>
      <c r="BF251" s="144">
        <f t="shared" si="15"/>
        <v>0</v>
      </c>
      <c r="BG251" s="144">
        <f t="shared" si="16"/>
        <v>0</v>
      </c>
      <c r="BH251" s="144">
        <f t="shared" si="17"/>
        <v>0</v>
      </c>
      <c r="BI251" s="144">
        <f t="shared" si="18"/>
        <v>0</v>
      </c>
      <c r="BJ251" s="18" t="s">
        <v>80</v>
      </c>
      <c r="BK251" s="144">
        <f t="shared" si="19"/>
        <v>0</v>
      </c>
      <c r="BL251" s="18" t="s">
        <v>173</v>
      </c>
      <c r="BM251" s="143" t="s">
        <v>4243</v>
      </c>
    </row>
    <row r="252" spans="2:65" s="1" customFormat="1" ht="16.5" customHeight="1">
      <c r="B252" s="33"/>
      <c r="C252" s="132" t="s">
        <v>798</v>
      </c>
      <c r="D252" s="132" t="s">
        <v>168</v>
      </c>
      <c r="E252" s="133" t="s">
        <v>4244</v>
      </c>
      <c r="F252" s="134" t="s">
        <v>4245</v>
      </c>
      <c r="G252" s="135" t="s">
        <v>307</v>
      </c>
      <c r="H252" s="136">
        <v>1</v>
      </c>
      <c r="I252" s="137"/>
      <c r="J252" s="138">
        <f t="shared" si="10"/>
        <v>0</v>
      </c>
      <c r="K252" s="134" t="s">
        <v>19</v>
      </c>
      <c r="L252" s="33"/>
      <c r="M252" s="139" t="s">
        <v>19</v>
      </c>
      <c r="N252" s="140" t="s">
        <v>43</v>
      </c>
      <c r="P252" s="141">
        <f t="shared" si="11"/>
        <v>0</v>
      </c>
      <c r="Q252" s="141">
        <v>0</v>
      </c>
      <c r="R252" s="141">
        <f t="shared" si="12"/>
        <v>0</v>
      </c>
      <c r="S252" s="141">
        <v>0</v>
      </c>
      <c r="T252" s="142">
        <f t="shared" si="13"/>
        <v>0</v>
      </c>
      <c r="AR252" s="143" t="s">
        <v>173</v>
      </c>
      <c r="AT252" s="143" t="s">
        <v>168</v>
      </c>
      <c r="AU252" s="143" t="s">
        <v>185</v>
      </c>
      <c r="AY252" s="18" t="s">
        <v>166</v>
      </c>
      <c r="BE252" s="144">
        <f t="shared" si="14"/>
        <v>0</v>
      </c>
      <c r="BF252" s="144">
        <f t="shared" si="15"/>
        <v>0</v>
      </c>
      <c r="BG252" s="144">
        <f t="shared" si="16"/>
        <v>0</v>
      </c>
      <c r="BH252" s="144">
        <f t="shared" si="17"/>
        <v>0</v>
      </c>
      <c r="BI252" s="144">
        <f t="shared" si="18"/>
        <v>0</v>
      </c>
      <c r="BJ252" s="18" t="s">
        <v>80</v>
      </c>
      <c r="BK252" s="144">
        <f t="shared" si="19"/>
        <v>0</v>
      </c>
      <c r="BL252" s="18" t="s">
        <v>173</v>
      </c>
      <c r="BM252" s="143" t="s">
        <v>4246</v>
      </c>
    </row>
    <row r="253" spans="2:65" s="1" customFormat="1" ht="16.5" customHeight="1">
      <c r="B253" s="33"/>
      <c r="C253" s="132" t="s">
        <v>803</v>
      </c>
      <c r="D253" s="132" t="s">
        <v>168</v>
      </c>
      <c r="E253" s="133" t="s">
        <v>4247</v>
      </c>
      <c r="F253" s="134" t="s">
        <v>4248</v>
      </c>
      <c r="G253" s="135" t="s">
        <v>307</v>
      </c>
      <c r="H253" s="136">
        <v>1</v>
      </c>
      <c r="I253" s="137"/>
      <c r="J253" s="138">
        <f t="shared" si="10"/>
        <v>0</v>
      </c>
      <c r="K253" s="134" t="s">
        <v>19</v>
      </c>
      <c r="L253" s="33"/>
      <c r="M253" s="139" t="s">
        <v>19</v>
      </c>
      <c r="N253" s="140" t="s">
        <v>43</v>
      </c>
      <c r="P253" s="141">
        <f t="shared" si="11"/>
        <v>0</v>
      </c>
      <c r="Q253" s="141">
        <v>0</v>
      </c>
      <c r="R253" s="141">
        <f t="shared" si="12"/>
        <v>0</v>
      </c>
      <c r="S253" s="141">
        <v>0</v>
      </c>
      <c r="T253" s="142">
        <f t="shared" si="13"/>
        <v>0</v>
      </c>
      <c r="AR253" s="143" t="s">
        <v>173</v>
      </c>
      <c r="AT253" s="143" t="s">
        <v>168</v>
      </c>
      <c r="AU253" s="143" t="s">
        <v>185</v>
      </c>
      <c r="AY253" s="18" t="s">
        <v>166</v>
      </c>
      <c r="BE253" s="144">
        <f t="shared" si="14"/>
        <v>0</v>
      </c>
      <c r="BF253" s="144">
        <f t="shared" si="15"/>
        <v>0</v>
      </c>
      <c r="BG253" s="144">
        <f t="shared" si="16"/>
        <v>0</v>
      </c>
      <c r="BH253" s="144">
        <f t="shared" si="17"/>
        <v>0</v>
      </c>
      <c r="BI253" s="144">
        <f t="shared" si="18"/>
        <v>0</v>
      </c>
      <c r="BJ253" s="18" t="s">
        <v>80</v>
      </c>
      <c r="BK253" s="144">
        <f t="shared" si="19"/>
        <v>0</v>
      </c>
      <c r="BL253" s="18" t="s">
        <v>173</v>
      </c>
      <c r="BM253" s="143" t="s">
        <v>4249</v>
      </c>
    </row>
    <row r="254" spans="2:65" s="1" customFormat="1" ht="21.75" customHeight="1">
      <c r="B254" s="33"/>
      <c r="C254" s="132" t="s">
        <v>808</v>
      </c>
      <c r="D254" s="132" t="s">
        <v>168</v>
      </c>
      <c r="E254" s="133" t="s">
        <v>4250</v>
      </c>
      <c r="F254" s="134" t="s">
        <v>4251</v>
      </c>
      <c r="G254" s="135" t="s">
        <v>458</v>
      </c>
      <c r="H254" s="136">
        <v>20</v>
      </c>
      <c r="I254" s="137"/>
      <c r="J254" s="138">
        <f t="shared" si="10"/>
        <v>0</v>
      </c>
      <c r="K254" s="134" t="s">
        <v>19</v>
      </c>
      <c r="L254" s="33"/>
      <c r="M254" s="139" t="s">
        <v>19</v>
      </c>
      <c r="N254" s="140" t="s">
        <v>43</v>
      </c>
      <c r="P254" s="141">
        <f t="shared" si="11"/>
        <v>0</v>
      </c>
      <c r="Q254" s="141">
        <v>0</v>
      </c>
      <c r="R254" s="141">
        <f t="shared" si="12"/>
        <v>0</v>
      </c>
      <c r="S254" s="141">
        <v>0</v>
      </c>
      <c r="T254" s="142">
        <f t="shared" si="13"/>
        <v>0</v>
      </c>
      <c r="AR254" s="143" t="s">
        <v>173</v>
      </c>
      <c r="AT254" s="143" t="s">
        <v>168</v>
      </c>
      <c r="AU254" s="143" t="s">
        <v>185</v>
      </c>
      <c r="AY254" s="18" t="s">
        <v>166</v>
      </c>
      <c r="BE254" s="144">
        <f t="shared" si="14"/>
        <v>0</v>
      </c>
      <c r="BF254" s="144">
        <f t="shared" si="15"/>
        <v>0</v>
      </c>
      <c r="BG254" s="144">
        <f t="shared" si="16"/>
        <v>0</v>
      </c>
      <c r="BH254" s="144">
        <f t="shared" si="17"/>
        <v>0</v>
      </c>
      <c r="BI254" s="144">
        <f t="shared" si="18"/>
        <v>0</v>
      </c>
      <c r="BJ254" s="18" t="s">
        <v>80</v>
      </c>
      <c r="BK254" s="144">
        <f t="shared" si="19"/>
        <v>0</v>
      </c>
      <c r="BL254" s="18" t="s">
        <v>173</v>
      </c>
      <c r="BM254" s="143" t="s">
        <v>4252</v>
      </c>
    </row>
    <row r="255" spans="2:65" s="1" customFormat="1" ht="16.5" customHeight="1">
      <c r="B255" s="33"/>
      <c r="C255" s="132" t="s">
        <v>813</v>
      </c>
      <c r="D255" s="132" t="s">
        <v>168</v>
      </c>
      <c r="E255" s="133" t="s">
        <v>4253</v>
      </c>
      <c r="F255" s="134" t="s">
        <v>4254</v>
      </c>
      <c r="G255" s="135" t="s">
        <v>307</v>
      </c>
      <c r="H255" s="136">
        <v>1</v>
      </c>
      <c r="I255" s="137"/>
      <c r="J255" s="138">
        <f t="shared" si="10"/>
        <v>0</v>
      </c>
      <c r="K255" s="134" t="s">
        <v>19</v>
      </c>
      <c r="L255" s="33"/>
      <c r="M255" s="139" t="s">
        <v>19</v>
      </c>
      <c r="N255" s="140" t="s">
        <v>43</v>
      </c>
      <c r="P255" s="141">
        <f t="shared" si="11"/>
        <v>0</v>
      </c>
      <c r="Q255" s="141">
        <v>0</v>
      </c>
      <c r="R255" s="141">
        <f t="shared" si="12"/>
        <v>0</v>
      </c>
      <c r="S255" s="141">
        <v>0</v>
      </c>
      <c r="T255" s="142">
        <f t="shared" si="13"/>
        <v>0</v>
      </c>
      <c r="AR255" s="143" t="s">
        <v>173</v>
      </c>
      <c r="AT255" s="143" t="s">
        <v>168</v>
      </c>
      <c r="AU255" s="143" t="s">
        <v>185</v>
      </c>
      <c r="AY255" s="18" t="s">
        <v>166</v>
      </c>
      <c r="BE255" s="144">
        <f t="shared" si="14"/>
        <v>0</v>
      </c>
      <c r="BF255" s="144">
        <f t="shared" si="15"/>
        <v>0</v>
      </c>
      <c r="BG255" s="144">
        <f t="shared" si="16"/>
        <v>0</v>
      </c>
      <c r="BH255" s="144">
        <f t="shared" si="17"/>
        <v>0</v>
      </c>
      <c r="BI255" s="144">
        <f t="shared" si="18"/>
        <v>0</v>
      </c>
      <c r="BJ255" s="18" t="s">
        <v>80</v>
      </c>
      <c r="BK255" s="144">
        <f t="shared" si="19"/>
        <v>0</v>
      </c>
      <c r="BL255" s="18" t="s">
        <v>173</v>
      </c>
      <c r="BM255" s="143" t="s">
        <v>4255</v>
      </c>
    </row>
    <row r="256" spans="2:65" s="1" customFormat="1" ht="16.5" customHeight="1">
      <c r="B256" s="33"/>
      <c r="C256" s="132" t="s">
        <v>818</v>
      </c>
      <c r="D256" s="132" t="s">
        <v>168</v>
      </c>
      <c r="E256" s="133" t="s">
        <v>4256</v>
      </c>
      <c r="F256" s="134" t="s">
        <v>4257</v>
      </c>
      <c r="G256" s="135" t="s">
        <v>1163</v>
      </c>
      <c r="H256" s="136">
        <v>1</v>
      </c>
      <c r="I256" s="137"/>
      <c r="J256" s="138">
        <f t="shared" si="10"/>
        <v>0</v>
      </c>
      <c r="K256" s="134" t="s">
        <v>19</v>
      </c>
      <c r="L256" s="33"/>
      <c r="M256" s="139" t="s">
        <v>19</v>
      </c>
      <c r="N256" s="140" t="s">
        <v>43</v>
      </c>
      <c r="P256" s="141">
        <f t="shared" si="11"/>
        <v>0</v>
      </c>
      <c r="Q256" s="141">
        <v>0</v>
      </c>
      <c r="R256" s="141">
        <f t="shared" si="12"/>
        <v>0</v>
      </c>
      <c r="S256" s="141">
        <v>0</v>
      </c>
      <c r="T256" s="142">
        <f t="shared" si="13"/>
        <v>0</v>
      </c>
      <c r="AR256" s="143" t="s">
        <v>173</v>
      </c>
      <c r="AT256" s="143" t="s">
        <v>168</v>
      </c>
      <c r="AU256" s="143" t="s">
        <v>185</v>
      </c>
      <c r="AY256" s="18" t="s">
        <v>166</v>
      </c>
      <c r="BE256" s="144">
        <f t="shared" si="14"/>
        <v>0</v>
      </c>
      <c r="BF256" s="144">
        <f t="shared" si="15"/>
        <v>0</v>
      </c>
      <c r="BG256" s="144">
        <f t="shared" si="16"/>
        <v>0</v>
      </c>
      <c r="BH256" s="144">
        <f t="shared" si="17"/>
        <v>0</v>
      </c>
      <c r="BI256" s="144">
        <f t="shared" si="18"/>
        <v>0</v>
      </c>
      <c r="BJ256" s="18" t="s">
        <v>80</v>
      </c>
      <c r="BK256" s="144">
        <f t="shared" si="19"/>
        <v>0</v>
      </c>
      <c r="BL256" s="18" t="s">
        <v>173</v>
      </c>
      <c r="BM256" s="143" t="s">
        <v>4258</v>
      </c>
    </row>
    <row r="257" spans="2:65" s="1" customFormat="1" ht="24.2" customHeight="1">
      <c r="B257" s="33"/>
      <c r="C257" s="132" t="s">
        <v>826</v>
      </c>
      <c r="D257" s="132" t="s">
        <v>168</v>
      </c>
      <c r="E257" s="133" t="s">
        <v>4259</v>
      </c>
      <c r="F257" s="134" t="s">
        <v>4260</v>
      </c>
      <c r="G257" s="135" t="s">
        <v>1163</v>
      </c>
      <c r="H257" s="136">
        <v>1</v>
      </c>
      <c r="I257" s="137"/>
      <c r="J257" s="138">
        <f t="shared" si="10"/>
        <v>0</v>
      </c>
      <c r="K257" s="134" t="s">
        <v>19</v>
      </c>
      <c r="L257" s="33"/>
      <c r="M257" s="139" t="s">
        <v>19</v>
      </c>
      <c r="N257" s="140" t="s">
        <v>43</v>
      </c>
      <c r="P257" s="141">
        <f t="shared" si="11"/>
        <v>0</v>
      </c>
      <c r="Q257" s="141">
        <v>0</v>
      </c>
      <c r="R257" s="141">
        <f t="shared" si="12"/>
        <v>0</v>
      </c>
      <c r="S257" s="141">
        <v>0</v>
      </c>
      <c r="T257" s="142">
        <f t="shared" si="13"/>
        <v>0</v>
      </c>
      <c r="AR257" s="143" t="s">
        <v>173</v>
      </c>
      <c r="AT257" s="143" t="s">
        <v>168</v>
      </c>
      <c r="AU257" s="143" t="s">
        <v>185</v>
      </c>
      <c r="AY257" s="18" t="s">
        <v>166</v>
      </c>
      <c r="BE257" s="144">
        <f t="shared" si="14"/>
        <v>0</v>
      </c>
      <c r="BF257" s="144">
        <f t="shared" si="15"/>
        <v>0</v>
      </c>
      <c r="BG257" s="144">
        <f t="shared" si="16"/>
        <v>0</v>
      </c>
      <c r="BH257" s="144">
        <f t="shared" si="17"/>
        <v>0</v>
      </c>
      <c r="BI257" s="144">
        <f t="shared" si="18"/>
        <v>0</v>
      </c>
      <c r="BJ257" s="18" t="s">
        <v>80</v>
      </c>
      <c r="BK257" s="144">
        <f t="shared" si="19"/>
        <v>0</v>
      </c>
      <c r="BL257" s="18" t="s">
        <v>173</v>
      </c>
      <c r="BM257" s="143" t="s">
        <v>4261</v>
      </c>
    </row>
    <row r="258" spans="2:65" s="11" customFormat="1" ht="22.9" customHeight="1">
      <c r="B258" s="120"/>
      <c r="D258" s="121" t="s">
        <v>71</v>
      </c>
      <c r="E258" s="130" t="s">
        <v>1587</v>
      </c>
      <c r="F258" s="130" t="s">
        <v>1588</v>
      </c>
      <c r="I258" s="123"/>
      <c r="J258" s="131">
        <f>BK258</f>
        <v>0</v>
      </c>
      <c r="L258" s="120"/>
      <c r="M258" s="125"/>
      <c r="P258" s="126">
        <f>SUM(P259:P260)</f>
        <v>0</v>
      </c>
      <c r="R258" s="126">
        <f>SUM(R259:R260)</f>
        <v>0</v>
      </c>
      <c r="T258" s="127">
        <f>SUM(T259:T260)</f>
        <v>0</v>
      </c>
      <c r="AR258" s="121" t="s">
        <v>80</v>
      </c>
      <c r="AT258" s="128" t="s">
        <v>71</v>
      </c>
      <c r="AU258" s="128" t="s">
        <v>80</v>
      </c>
      <c r="AY258" s="121" t="s">
        <v>166</v>
      </c>
      <c r="BK258" s="129">
        <f>SUM(BK259:BK260)</f>
        <v>0</v>
      </c>
    </row>
    <row r="259" spans="2:65" s="1" customFormat="1" ht="37.9" customHeight="1">
      <c r="B259" s="33"/>
      <c r="C259" s="132" t="s">
        <v>833</v>
      </c>
      <c r="D259" s="132" t="s">
        <v>168</v>
      </c>
      <c r="E259" s="133" t="s">
        <v>3529</v>
      </c>
      <c r="F259" s="134" t="s">
        <v>3530</v>
      </c>
      <c r="G259" s="135" t="s">
        <v>341</v>
      </c>
      <c r="H259" s="136">
        <v>19.068000000000001</v>
      </c>
      <c r="I259" s="137"/>
      <c r="J259" s="138">
        <f>ROUND(I259*H259,2)</f>
        <v>0</v>
      </c>
      <c r="K259" s="134" t="s">
        <v>172</v>
      </c>
      <c r="L259" s="33"/>
      <c r="M259" s="139" t="s">
        <v>19</v>
      </c>
      <c r="N259" s="140" t="s">
        <v>43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173</v>
      </c>
      <c r="AT259" s="143" t="s">
        <v>168</v>
      </c>
      <c r="AU259" s="143" t="s">
        <v>82</v>
      </c>
      <c r="AY259" s="18" t="s">
        <v>166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8" t="s">
        <v>80</v>
      </c>
      <c r="BK259" s="144">
        <f>ROUND(I259*H259,2)</f>
        <v>0</v>
      </c>
      <c r="BL259" s="18" t="s">
        <v>173</v>
      </c>
      <c r="BM259" s="143" t="s">
        <v>4262</v>
      </c>
    </row>
    <row r="260" spans="2:65" s="1" customFormat="1" ht="11.25">
      <c r="B260" s="33"/>
      <c r="D260" s="145" t="s">
        <v>175</v>
      </c>
      <c r="F260" s="146" t="s">
        <v>3532</v>
      </c>
      <c r="I260" s="147"/>
      <c r="L260" s="33"/>
      <c r="M260" s="195"/>
      <c r="N260" s="190"/>
      <c r="O260" s="190"/>
      <c r="P260" s="190"/>
      <c r="Q260" s="190"/>
      <c r="R260" s="190"/>
      <c r="S260" s="190"/>
      <c r="T260" s="196"/>
      <c r="AT260" s="18" t="s">
        <v>175</v>
      </c>
      <c r="AU260" s="18" t="s">
        <v>82</v>
      </c>
    </row>
    <row r="261" spans="2:65" s="1" customFormat="1" ht="6.95" customHeight="1">
      <c r="B261" s="42"/>
      <c r="C261" s="43"/>
      <c r="D261" s="43"/>
      <c r="E261" s="43"/>
      <c r="F261" s="43"/>
      <c r="G261" s="43"/>
      <c r="H261" s="43"/>
      <c r="I261" s="43"/>
      <c r="J261" s="43"/>
      <c r="K261" s="43"/>
      <c r="L261" s="33"/>
    </row>
  </sheetData>
  <sheetProtection algorithmName="SHA-512" hashValue="bvL0QYP+BFLLASPAup59BRaE9vX7993tSBJJfdlNPH5buMlnWY+1I0IhCSCVcxoWatuRPTpfo+EHg7GyyKVZBA==" saltValue="++peNNErMHcVpl3kavbvLr6yPATyXL7BsJDvSUx2tpzbnOjJh9xb7sXIrlN76ZTWwKB3DJSp5WRmNG/+tk7foQ==" spinCount="100000" sheet="1" objects="1" scenarios="1" formatColumns="0" formatRows="0" autoFilter="0"/>
  <autoFilter ref="C87:K260" xr:uid="{00000000-0009-0000-0000-000007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700-000000000000}"/>
    <hyperlink ref="F96" r:id="rId2" xr:uid="{00000000-0004-0000-0700-000001000000}"/>
    <hyperlink ref="F102" r:id="rId3" xr:uid="{00000000-0004-0000-0700-000002000000}"/>
    <hyperlink ref="F106" r:id="rId4" xr:uid="{00000000-0004-0000-0700-000003000000}"/>
    <hyperlink ref="F111" r:id="rId5" xr:uid="{00000000-0004-0000-0700-000004000000}"/>
    <hyperlink ref="F113" r:id="rId6" xr:uid="{00000000-0004-0000-0700-000005000000}"/>
    <hyperlink ref="F117" r:id="rId7" xr:uid="{00000000-0004-0000-0700-000006000000}"/>
    <hyperlink ref="F123" r:id="rId8" xr:uid="{00000000-0004-0000-0700-000007000000}"/>
    <hyperlink ref="F126" r:id="rId9" xr:uid="{00000000-0004-0000-0700-000008000000}"/>
    <hyperlink ref="F130" r:id="rId10" xr:uid="{00000000-0004-0000-0700-000009000000}"/>
    <hyperlink ref="F133" r:id="rId11" xr:uid="{00000000-0004-0000-0700-00000A000000}"/>
    <hyperlink ref="F135" r:id="rId12" xr:uid="{00000000-0004-0000-0700-00000B000000}"/>
    <hyperlink ref="F141" r:id="rId13" xr:uid="{00000000-0004-0000-0700-00000C000000}"/>
    <hyperlink ref="F152" r:id="rId14" xr:uid="{00000000-0004-0000-0700-00000D000000}"/>
    <hyperlink ref="F162" r:id="rId15" xr:uid="{00000000-0004-0000-0700-00000E000000}"/>
    <hyperlink ref="F169" r:id="rId16" xr:uid="{00000000-0004-0000-0700-00000F000000}"/>
    <hyperlink ref="F176" r:id="rId17" xr:uid="{00000000-0004-0000-0700-000010000000}"/>
    <hyperlink ref="F185" r:id="rId18" xr:uid="{00000000-0004-0000-0700-000011000000}"/>
    <hyperlink ref="F187" r:id="rId19" xr:uid="{00000000-0004-0000-0700-000012000000}"/>
    <hyperlink ref="F189" r:id="rId20" xr:uid="{00000000-0004-0000-0700-000013000000}"/>
    <hyperlink ref="F191" r:id="rId21" xr:uid="{00000000-0004-0000-0700-000014000000}"/>
    <hyperlink ref="F194" r:id="rId22" xr:uid="{00000000-0004-0000-0700-000015000000}"/>
    <hyperlink ref="F196" r:id="rId23" xr:uid="{00000000-0004-0000-0700-000016000000}"/>
    <hyperlink ref="F260" r:id="rId24" xr:uid="{00000000-0004-0000-07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25</vt:i4>
      </vt:variant>
    </vt:vector>
  </HeadingPairs>
  <TitlesOfParts>
    <vt:vector size="39" baseType="lpstr">
      <vt:lpstr>Titulní strana</vt:lpstr>
      <vt:lpstr>Rekapitulace stavby</vt:lpstr>
      <vt:lpstr>SO 01 - Stavební část</vt:lpstr>
      <vt:lpstr>D.1.2.1 - Trubní rozvody</vt:lpstr>
      <vt:lpstr>D.1.2.8 - Dešťová kanaliz...</vt:lpstr>
      <vt:lpstr>SO 03 - Zpevněná obslužná...</vt:lpstr>
      <vt:lpstr>SO 05 - Přípojka NN</vt:lpstr>
      <vt:lpstr>SO 06 - Přívod ze SZ větv...</vt:lpstr>
      <vt:lpstr>SO 08 - Propoj do vodojem...</vt:lpstr>
      <vt:lpstr>TZ 01 - Strojně-technolog...</vt:lpstr>
      <vt:lpstr>TZ 02 - Elektrotechnická ...</vt:lpstr>
      <vt:lpstr>TZ 03 - VDJ Lesnov – úpra...</vt:lpstr>
      <vt:lpstr>VON - Vedlejší a ostatní ...</vt:lpstr>
      <vt:lpstr>Pokyny pro vyplnění</vt:lpstr>
      <vt:lpstr>'D.1.2.1 - Trubní rozvody'!Názvy_tisku</vt:lpstr>
      <vt:lpstr>'D.1.2.8 - Dešťová kanaliz...'!Názvy_tisku</vt:lpstr>
      <vt:lpstr>'Rekapitulace stavby'!Názvy_tisku</vt:lpstr>
      <vt:lpstr>'SO 01 - Stavební část'!Názvy_tisku</vt:lpstr>
      <vt:lpstr>'SO 03 - Zpevněná obslužná...'!Názvy_tisku</vt:lpstr>
      <vt:lpstr>'SO 05 - Přípojka NN'!Názvy_tisku</vt:lpstr>
      <vt:lpstr>'SO 06 - Přívod ze SZ větv...'!Názvy_tisku</vt:lpstr>
      <vt:lpstr>'SO 08 - Propoj do vodojem...'!Názvy_tisku</vt:lpstr>
      <vt:lpstr>'TZ 01 - Strojně-technolog...'!Názvy_tisku</vt:lpstr>
      <vt:lpstr>'TZ 02 - Elektrotechnická ...'!Názvy_tisku</vt:lpstr>
      <vt:lpstr>'TZ 03 - VDJ Lesnov – úpra...'!Názvy_tisku</vt:lpstr>
      <vt:lpstr>'VON - Vedlejší a ostatní ...'!Názvy_tisku</vt:lpstr>
      <vt:lpstr>'D.1.2.1 - Trubní rozvody'!Oblast_tisku</vt:lpstr>
      <vt:lpstr>'D.1.2.8 - Dešťová kanaliz...'!Oblast_tisku</vt:lpstr>
      <vt:lpstr>'Pokyny pro vyplnění'!Oblast_tisku</vt:lpstr>
      <vt:lpstr>'Rekapitulace stavby'!Oblast_tisku</vt:lpstr>
      <vt:lpstr>'SO 01 - Stavební část'!Oblast_tisku</vt:lpstr>
      <vt:lpstr>'SO 03 - Zpevněná obslužná...'!Oblast_tisku</vt:lpstr>
      <vt:lpstr>'SO 05 - Přípojka NN'!Oblast_tisku</vt:lpstr>
      <vt:lpstr>'SO 06 - Přívod ze SZ větv...'!Oblast_tisku</vt:lpstr>
      <vt:lpstr>'SO 08 - Propoj do vodojem...'!Oblast_tisku</vt:lpstr>
      <vt:lpstr>'TZ 01 - Strojně-technolog...'!Oblast_tisku</vt:lpstr>
      <vt:lpstr>'TZ 02 - Elektrotechnická ...'!Oblast_tisku</vt:lpstr>
      <vt:lpstr>'TZ 03 - VDJ Lesnov – úpra...'!Oblast_tisku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Morská Miroslava</dc:creator>
  <cp:lastModifiedBy>Morská Miroslava</cp:lastModifiedBy>
  <dcterms:created xsi:type="dcterms:W3CDTF">2024-06-21T06:59:41Z</dcterms:created>
  <dcterms:modified xsi:type="dcterms:W3CDTF">2024-06-21T07:01:37Z</dcterms:modified>
</cp:coreProperties>
</file>